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Kom - Obnova komunikace" sheetId="2" r:id="rId2"/>
    <sheet name="SO 03.1 - VO - Š1 vč. Š1 ..." sheetId="3" r:id="rId3"/>
    <sheet name="SO 03.2 - Uliční vpusti (..." sheetId="4" r:id="rId4"/>
    <sheet name="SO 08.4 - Provizorní obto..." sheetId="5" r:id="rId5"/>
    <sheet name="SO 08.5 - Likvidace provi..." sheetId="6" r:id="rId6"/>
    <sheet name="SO 91 - Pažení stavební j..." sheetId="7" r:id="rId7"/>
    <sheet name="Kom - Obnova komunikace_01" sheetId="8" r:id="rId8"/>
    <sheet name="SO 03.1 - Š1 - Š3 (Odlech..." sheetId="9" r:id="rId9"/>
    <sheet name="SO 03.2 - UV 02-07" sheetId="10" r:id="rId10"/>
    <sheet name="SO 03.3 - Dendrologické p..." sheetId="11" r:id="rId11"/>
    <sheet name="SO 05.1 - DN 500" sheetId="12" r:id="rId12"/>
    <sheet name="SO 05.3 - stoka DN 250 vč..." sheetId="13" r:id="rId13"/>
    <sheet name="SO 07 - Přeložky sítí" sheetId="14" r:id="rId14"/>
    <sheet name="SO 91 - Pažení stavební j..._01" sheetId="15" r:id="rId15"/>
    <sheet name="SO 08.6 - Provizorní potr..." sheetId="16" r:id="rId16"/>
    <sheet name="SO 09.1 - Rušení stávajíc..." sheetId="17" r:id="rId17"/>
    <sheet name="SO 09.2 - Rušení kabelů " sheetId="18" r:id="rId18"/>
    <sheet name="ON - Ostatní náklady" sheetId="19" r:id="rId19"/>
    <sheet name="VRN - Vedlejší rozpočtové..." sheetId="20" r:id="rId20"/>
    <sheet name="Seznam figur" sheetId="21" r:id="rId21"/>
    <sheet name="Pokyny pro vyplnění" sheetId="22" r:id="rId22"/>
  </sheets>
  <definedNames>
    <definedName name="_xlnm.Print_Area" localSheetId="0">'Rekapitulace stavby'!$D$4:$AO$36,'Rekapitulace stavby'!$C$42:$AQ$82</definedName>
    <definedName name="_xlnm.Print_Titles" localSheetId="0">'Rekapitulace stavby'!$52:$52</definedName>
    <definedName name="_xlnm._FilterDatabase" localSheetId="1" hidden="1">'Kom - Obnova komunikace'!$C$93:$K$510</definedName>
    <definedName name="_xlnm.Print_Area" localSheetId="1">'Kom - Obnova komunikace'!$C$4:$J$41,'Kom - Obnova komunikace'!$C$47:$J$73,'Kom - Obnova komunikace'!$C$79:$K$510</definedName>
    <definedName name="_xlnm.Print_Titles" localSheetId="1">'Kom - Obnova komunikace'!$93:$93</definedName>
    <definedName name="_xlnm._FilterDatabase" localSheetId="2" hidden="1">'SO 03.1 - VO - Š1 vč. Š1 ...'!$C$106:$K$1633</definedName>
    <definedName name="_xlnm.Print_Area" localSheetId="2">'SO 03.1 - VO - Š1 vč. Š1 ...'!$C$4:$J$43,'SO 03.1 - VO - Š1 vč. Š1 ...'!$C$49:$J$84,'SO 03.1 - VO - Š1 vč. Š1 ...'!$C$90:$K$1633</definedName>
    <definedName name="_xlnm.Print_Titles" localSheetId="2">'SO 03.1 - VO - Š1 vč. Š1 ...'!$106:$106</definedName>
    <definedName name="_xlnm._FilterDatabase" localSheetId="3" hidden="1">'SO 03.2 - Uliční vpusti (...'!$C$93:$K$136</definedName>
    <definedName name="_xlnm.Print_Area" localSheetId="3">'SO 03.2 - Uliční vpusti (...'!$C$4:$J$43,'SO 03.2 - Uliční vpusti (...'!$C$49:$J$71,'SO 03.2 - Uliční vpusti (...'!$C$77:$K$136</definedName>
    <definedName name="_xlnm.Print_Titles" localSheetId="3">'SO 03.2 - Uliční vpusti (...'!$93:$93</definedName>
    <definedName name="_xlnm._FilterDatabase" localSheetId="4" hidden="1">'SO 08.4 - Provizorní obto...'!$C$100:$K$725</definedName>
    <definedName name="_xlnm.Print_Area" localSheetId="4">'SO 08.4 - Provizorní obto...'!$C$4:$J$43,'SO 08.4 - Provizorní obto...'!$C$49:$J$78,'SO 08.4 - Provizorní obto...'!$C$84:$K$725</definedName>
    <definedName name="_xlnm.Print_Titles" localSheetId="4">'SO 08.4 - Provizorní obto...'!$100:$100</definedName>
    <definedName name="_xlnm._FilterDatabase" localSheetId="5" hidden="1">'SO 08.5 - Likvidace provi...'!$C$95:$K$265</definedName>
    <definedName name="_xlnm.Print_Area" localSheetId="5">'SO 08.5 - Likvidace provi...'!$C$4:$J$43,'SO 08.5 - Likvidace provi...'!$C$49:$J$73,'SO 08.5 - Likvidace provi...'!$C$79:$K$265</definedName>
    <definedName name="_xlnm.Print_Titles" localSheetId="5">'SO 08.5 - Likvidace provi...'!$95:$95</definedName>
    <definedName name="_xlnm._FilterDatabase" localSheetId="6" hidden="1">'SO 91 - Pažení stavební j...'!$C$91:$K$401</definedName>
    <definedName name="_xlnm.Print_Area" localSheetId="6">'SO 91 - Pažení stavební j...'!$C$4:$J$41,'SO 91 - Pažení stavební j...'!$C$47:$J$71,'SO 91 - Pažení stavební j...'!$C$77:$K$401</definedName>
    <definedName name="_xlnm.Print_Titles" localSheetId="6">'SO 91 - Pažení stavební j...'!$91:$91</definedName>
    <definedName name="_xlnm._FilterDatabase" localSheetId="7" hidden="1">'Kom - Obnova komunikace_01'!$C$92:$K$265</definedName>
    <definedName name="_xlnm.Print_Area" localSheetId="7">'Kom - Obnova komunikace_01'!$C$4:$J$41,'Kom - Obnova komunikace_01'!$C$47:$J$72,'Kom - Obnova komunikace_01'!$C$78:$K$265</definedName>
    <definedName name="_xlnm.Print_Titles" localSheetId="7">'Kom - Obnova komunikace_01'!$92:$92</definedName>
    <definedName name="_xlnm._FilterDatabase" localSheetId="8" hidden="1">'SO 03.1 - Š1 - Š3 (Odlech...'!$C$101:$K$931</definedName>
    <definedName name="_xlnm.Print_Area" localSheetId="8">'SO 03.1 - Š1 - Š3 (Odlech...'!$C$4:$J$43,'SO 03.1 - Š1 - Š3 (Odlech...'!$C$49:$J$79,'SO 03.1 - Š1 - Š3 (Odlech...'!$C$85:$K$931</definedName>
    <definedName name="_xlnm.Print_Titles" localSheetId="8">'SO 03.1 - Š1 - Š3 (Odlech...'!$101:$101</definedName>
    <definedName name="_xlnm._FilterDatabase" localSheetId="9" hidden="1">'SO 03.2 - UV 02-07'!$C$97:$K$511</definedName>
    <definedName name="_xlnm.Print_Area" localSheetId="9">'SO 03.2 - UV 02-07'!$C$4:$J$43,'SO 03.2 - UV 02-07'!$C$49:$J$75,'SO 03.2 - UV 02-07'!$C$81:$K$511</definedName>
    <definedName name="_xlnm.Print_Titles" localSheetId="9">'SO 03.2 - UV 02-07'!$97:$97</definedName>
    <definedName name="_xlnm._FilterDatabase" localSheetId="10" hidden="1">'SO 03.3 - Dendrologické p...'!$C$92:$K$103</definedName>
    <definedName name="_xlnm.Print_Area" localSheetId="10">'SO 03.3 - Dendrologické p...'!$C$4:$J$43,'SO 03.3 - Dendrologické p...'!$C$49:$J$70,'SO 03.3 - Dendrologické p...'!$C$76:$K$103</definedName>
    <definedName name="_xlnm.Print_Titles" localSheetId="10">'SO 03.3 - Dendrologické p...'!$92:$92</definedName>
    <definedName name="_xlnm._FilterDatabase" localSheetId="11" hidden="1">'SO 05.1 - DN 500'!$C$97:$K$469</definedName>
    <definedName name="_xlnm.Print_Area" localSheetId="11">'SO 05.1 - DN 500'!$C$4:$J$43,'SO 05.1 - DN 500'!$C$49:$J$75,'SO 05.1 - DN 500'!$C$81:$K$469</definedName>
    <definedName name="_xlnm.Print_Titles" localSheetId="11">'SO 05.1 - DN 500'!$97:$97</definedName>
    <definedName name="_xlnm._FilterDatabase" localSheetId="12" hidden="1">'SO 05.3 - stoka DN 250 vč...'!$C$97:$K$330</definedName>
    <definedName name="_xlnm.Print_Area" localSheetId="12">'SO 05.3 - stoka DN 250 vč...'!$C$4:$J$43,'SO 05.3 - stoka DN 250 vč...'!$C$49:$J$75,'SO 05.3 - stoka DN 250 vč...'!$C$81:$K$330</definedName>
    <definedName name="_xlnm.Print_Titles" localSheetId="12">'SO 05.3 - stoka DN 250 vč...'!$97:$97</definedName>
    <definedName name="_xlnm._FilterDatabase" localSheetId="13" hidden="1">'SO 07 - Přeložky sítí'!$C$85:$K$90</definedName>
    <definedName name="_xlnm.Print_Area" localSheetId="13">'SO 07 - Přeložky sítí'!$C$4:$J$41,'SO 07 - Přeložky sítí'!$C$47:$J$65,'SO 07 - Přeložky sítí'!$C$71:$K$90</definedName>
    <definedName name="_xlnm.Print_Titles" localSheetId="13">'SO 07 - Přeložky sítí'!$85:$85</definedName>
    <definedName name="_xlnm._FilterDatabase" localSheetId="14" hidden="1">'SO 91 - Pažení stavební j..._01'!$C$91:$K$203</definedName>
    <definedName name="_xlnm.Print_Area" localSheetId="14">'SO 91 - Pažení stavební j..._01'!$C$4:$J$41,'SO 91 - Pažení stavební j..._01'!$C$47:$J$71,'SO 91 - Pažení stavební j..._01'!$C$77:$K$203</definedName>
    <definedName name="_xlnm.Print_Titles" localSheetId="14">'SO 91 - Pažení stavební j..._01'!$91:$91</definedName>
    <definedName name="_xlnm._FilterDatabase" localSheetId="15" hidden="1">'SO 08.6 - Provizorní potr...'!$C$94:$K$109</definedName>
    <definedName name="_xlnm.Print_Area" localSheetId="15">'SO 08.6 - Provizorní potr...'!$C$4:$J$43,'SO 08.6 - Provizorní potr...'!$C$49:$J$72,'SO 08.6 - Provizorní potr...'!$C$78:$K$109</definedName>
    <definedName name="_xlnm.Print_Titles" localSheetId="15">'SO 08.6 - Provizorní potr...'!$94:$94</definedName>
    <definedName name="_xlnm._FilterDatabase" localSheetId="16" hidden="1">'SO 09.1 - Rušení stávajíc...'!$C$96:$K$213</definedName>
    <definedName name="_xlnm.Print_Area" localSheetId="16">'SO 09.1 - Rušení stávajíc...'!$C$4:$J$43,'SO 09.1 - Rušení stávajíc...'!$C$49:$J$74,'SO 09.1 - Rušení stávajíc...'!$C$80:$K$213</definedName>
    <definedName name="_xlnm.Print_Titles" localSheetId="16">'SO 09.1 - Rušení stávajíc...'!$96:$96</definedName>
    <definedName name="_xlnm._FilterDatabase" localSheetId="17" hidden="1">'SO 09.2 - Rušení kabelů '!$C$91:$K$95</definedName>
    <definedName name="_xlnm.Print_Area" localSheetId="17">'SO 09.2 - Rušení kabelů '!$C$4:$J$43,'SO 09.2 - Rušení kabelů '!$C$49:$J$69,'SO 09.2 - Rušení kabelů '!$C$75:$K$95</definedName>
    <definedName name="_xlnm.Print_Titles" localSheetId="17">'SO 09.2 - Rušení kabelů '!$91:$91</definedName>
    <definedName name="_xlnm._FilterDatabase" localSheetId="18" hidden="1">'ON - Ostatní náklady'!$C$80:$K$102</definedName>
    <definedName name="_xlnm.Print_Area" localSheetId="18">'ON - Ostatní náklady'!$C$4:$J$39,'ON - Ostatní náklady'!$C$45:$J$62,'ON - Ostatní náklady'!$C$68:$K$102</definedName>
    <definedName name="_xlnm.Print_Titles" localSheetId="18">'ON - Ostatní náklady'!$80:$80</definedName>
    <definedName name="_xlnm._FilterDatabase" localSheetId="19" hidden="1">'VRN - Vedlejší rozpočtové...'!$C$81:$K$98</definedName>
    <definedName name="_xlnm.Print_Area" localSheetId="19">'VRN - Vedlejší rozpočtové...'!$C$4:$J$39,'VRN - Vedlejší rozpočtové...'!$C$45:$J$63,'VRN - Vedlejší rozpočtové...'!$C$69:$K$98</definedName>
    <definedName name="_xlnm.Print_Titles" localSheetId="19">'VRN - Vedlejší rozpočtové...'!$81:$81</definedName>
    <definedName name="_xlnm.Print_Area" localSheetId="20">'Seznam figur'!$C$4:$G$2137</definedName>
    <definedName name="_xlnm.Print_Titles" localSheetId="20">'Seznam figur'!$9:$9</definedName>
    <definedName name="_xlnm.Print_Area" localSheetId="21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1" l="1" r="D7"/>
  <c i="20" r="J37"/>
  <c r="J36"/>
  <c i="1" r="AY81"/>
  <c i="20" r="J35"/>
  <c i="1" r="AX81"/>
  <c i="20" r="BI95"/>
  <c r="BH95"/>
  <c r="BG95"/>
  <c r="BF95"/>
  <c r="T95"/>
  <c r="T94"/>
  <c r="R95"/>
  <c r="R94"/>
  <c r="P95"/>
  <c r="P94"/>
  <c r="BI90"/>
  <c r="BH90"/>
  <c r="BG90"/>
  <c r="BF90"/>
  <c r="T90"/>
  <c r="T89"/>
  <c r="R90"/>
  <c r="R89"/>
  <c r="P90"/>
  <c r="P89"/>
  <c r="BI84"/>
  <c r="BH84"/>
  <c r="BG84"/>
  <c r="BF84"/>
  <c r="T84"/>
  <c r="T83"/>
  <c r="T82"/>
  <c r="R84"/>
  <c r="R83"/>
  <c r="P84"/>
  <c r="P83"/>
  <c r="P82"/>
  <c i="1" r="AU81"/>
  <c i="20" r="J79"/>
  <c r="J78"/>
  <c r="F78"/>
  <c r="F76"/>
  <c r="E74"/>
  <c r="J55"/>
  <c r="J54"/>
  <c r="F54"/>
  <c r="F52"/>
  <c r="E50"/>
  <c r="J18"/>
  <c r="E18"/>
  <c r="F79"/>
  <c r="J17"/>
  <c r="J12"/>
  <c r="J52"/>
  <c r="E7"/>
  <c r="E48"/>
  <c i="19" r="J37"/>
  <c r="J36"/>
  <c i="1" r="AY80"/>
  <c i="19" r="J35"/>
  <c i="1" r="AX80"/>
  <c i="19"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52"/>
  <c r="E7"/>
  <c r="E71"/>
  <c i="18" r="J41"/>
  <c r="J40"/>
  <c i="1" r="AY79"/>
  <c i="18" r="J39"/>
  <c i="1" r="AX79"/>
  <c i="18" r="BI95"/>
  <c r="BH95"/>
  <c r="BG95"/>
  <c r="BF95"/>
  <c r="T95"/>
  <c r="R95"/>
  <c r="P95"/>
  <c r="BI94"/>
  <c r="BH94"/>
  <c r="BG94"/>
  <c r="BF94"/>
  <c r="T94"/>
  <c r="R94"/>
  <c r="P94"/>
  <c r="J89"/>
  <c r="J88"/>
  <c r="F88"/>
  <c r="F86"/>
  <c r="E84"/>
  <c r="J63"/>
  <c r="J62"/>
  <c r="F62"/>
  <c r="F60"/>
  <c r="E58"/>
  <c r="J22"/>
  <c r="E22"/>
  <c r="F63"/>
  <c r="J21"/>
  <c r="J16"/>
  <c r="J86"/>
  <c r="E7"/>
  <c r="E52"/>
  <c i="17" r="T169"/>
  <c r="R169"/>
  <c r="P169"/>
  <c r="BK169"/>
  <c r="J169"/>
  <c r="J71"/>
  <c r="J41"/>
  <c r="J40"/>
  <c i="1" r="AY78"/>
  <c i="17" r="J39"/>
  <c i="1" r="AX78"/>
  <c i="17"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5"/>
  <c r="BH195"/>
  <c r="BG195"/>
  <c r="BF195"/>
  <c r="T195"/>
  <c r="R195"/>
  <c r="P195"/>
  <c r="BI190"/>
  <c r="BH190"/>
  <c r="BG190"/>
  <c r="BF190"/>
  <c r="T190"/>
  <c r="R190"/>
  <c r="P190"/>
  <c r="BI187"/>
  <c r="BH187"/>
  <c r="BG187"/>
  <c r="BF187"/>
  <c r="T187"/>
  <c r="R187"/>
  <c r="P187"/>
  <c r="BI177"/>
  <c r="BH177"/>
  <c r="BG177"/>
  <c r="BF177"/>
  <c r="T177"/>
  <c r="R177"/>
  <c r="P177"/>
  <c r="BI170"/>
  <c r="BH170"/>
  <c r="BG170"/>
  <c r="BF170"/>
  <c r="T170"/>
  <c r="R170"/>
  <c r="P170"/>
  <c r="BI164"/>
  <c r="BH164"/>
  <c r="BG164"/>
  <c r="BF164"/>
  <c r="T164"/>
  <c r="R164"/>
  <c r="P164"/>
  <c r="BI161"/>
  <c r="BH161"/>
  <c r="BG161"/>
  <c r="BF161"/>
  <c r="T161"/>
  <c r="R161"/>
  <c r="P161"/>
  <c r="BI155"/>
  <c r="BH155"/>
  <c r="BG155"/>
  <c r="BF155"/>
  <c r="T155"/>
  <c r="R155"/>
  <c r="P155"/>
  <c r="BI148"/>
  <c r="BH148"/>
  <c r="BG148"/>
  <c r="BF148"/>
  <c r="T148"/>
  <c r="R148"/>
  <c r="P148"/>
  <c r="BI138"/>
  <c r="BH138"/>
  <c r="BG138"/>
  <c r="BF138"/>
  <c r="T138"/>
  <c r="R138"/>
  <c r="P138"/>
  <c r="BI130"/>
  <c r="BH130"/>
  <c r="BG130"/>
  <c r="BF130"/>
  <c r="T130"/>
  <c r="R130"/>
  <c r="P130"/>
  <c r="BI122"/>
  <c r="BH122"/>
  <c r="BG122"/>
  <c r="BF122"/>
  <c r="T122"/>
  <c r="R122"/>
  <c r="P122"/>
  <c r="BI114"/>
  <c r="BH114"/>
  <c r="BG114"/>
  <c r="BF114"/>
  <c r="T114"/>
  <c r="R114"/>
  <c r="P114"/>
  <c r="BI108"/>
  <c r="BH108"/>
  <c r="BG108"/>
  <c r="BF108"/>
  <c r="T108"/>
  <c r="R108"/>
  <c r="P108"/>
  <c r="BI105"/>
  <c r="BH105"/>
  <c r="BG105"/>
  <c r="BF105"/>
  <c r="T105"/>
  <c r="R105"/>
  <c r="P105"/>
  <c r="BI100"/>
  <c r="BH100"/>
  <c r="BG100"/>
  <c r="BF100"/>
  <c r="T100"/>
  <c r="R100"/>
  <c r="P100"/>
  <c r="J94"/>
  <c r="J93"/>
  <c r="F93"/>
  <c r="F91"/>
  <c r="E89"/>
  <c r="J63"/>
  <c r="J62"/>
  <c r="F62"/>
  <c r="F60"/>
  <c r="E58"/>
  <c r="J22"/>
  <c r="E22"/>
  <c r="F94"/>
  <c r="J21"/>
  <c r="J16"/>
  <c r="J91"/>
  <c r="E7"/>
  <c r="E52"/>
  <c i="16" r="J41"/>
  <c r="J40"/>
  <c i="1" r="AY76"/>
  <c i="16" r="J39"/>
  <c i="1" r="AX76"/>
  <c i="16" r="BI108"/>
  <c r="BH108"/>
  <c r="BG108"/>
  <c r="BF108"/>
  <c r="T108"/>
  <c r="T107"/>
  <c r="T106"/>
  <c r="R108"/>
  <c r="R107"/>
  <c r="R106"/>
  <c r="P108"/>
  <c r="P107"/>
  <c r="P106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92"/>
  <c r="J21"/>
  <c r="J16"/>
  <c r="J60"/>
  <c r="E7"/>
  <c r="E52"/>
  <c i="15" r="J39"/>
  <c r="J38"/>
  <c i="1" r="AY74"/>
  <c i="15" r="J37"/>
  <c i="1" r="AX74"/>
  <c i="15" r="BI199"/>
  <c r="BH199"/>
  <c r="BG199"/>
  <c r="BF199"/>
  <c r="T199"/>
  <c r="T198"/>
  <c r="T197"/>
  <c r="R199"/>
  <c r="R198"/>
  <c r="R197"/>
  <c r="P199"/>
  <c r="P198"/>
  <c r="P197"/>
  <c r="BI195"/>
  <c r="BH195"/>
  <c r="BG195"/>
  <c r="BF195"/>
  <c r="T195"/>
  <c r="T194"/>
  <c r="R195"/>
  <c r="R194"/>
  <c r="P195"/>
  <c r="P194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75"/>
  <c r="BH175"/>
  <c r="BG175"/>
  <c r="BF175"/>
  <c r="T175"/>
  <c r="T174"/>
  <c r="R175"/>
  <c r="R174"/>
  <c r="P175"/>
  <c r="P17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1"/>
  <c r="BH141"/>
  <c r="BG141"/>
  <c r="BF141"/>
  <c r="T141"/>
  <c r="R141"/>
  <c r="P141"/>
  <c r="BI133"/>
  <c r="BH133"/>
  <c r="BG133"/>
  <c r="BF133"/>
  <c r="T133"/>
  <c r="R133"/>
  <c r="P133"/>
  <c r="BI123"/>
  <c r="BH123"/>
  <c r="BG123"/>
  <c r="BF123"/>
  <c r="T123"/>
  <c r="R123"/>
  <c r="P123"/>
  <c r="BI115"/>
  <c r="BH115"/>
  <c r="BG115"/>
  <c r="BF115"/>
  <c r="T115"/>
  <c r="R115"/>
  <c r="P115"/>
  <c r="BI106"/>
  <c r="BH106"/>
  <c r="BG106"/>
  <c r="BF106"/>
  <c r="T106"/>
  <c r="R106"/>
  <c r="P106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86"/>
  <c r="E7"/>
  <c r="E50"/>
  <c i="14" r="J39"/>
  <c r="J38"/>
  <c i="1" r="AY73"/>
  <c i="14" r="J37"/>
  <c i="1" r="AX73"/>
  <c i="14"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3"/>
  <c r="J82"/>
  <c r="F82"/>
  <c r="F80"/>
  <c r="E78"/>
  <c r="J59"/>
  <c r="J58"/>
  <c r="F58"/>
  <c r="F56"/>
  <c r="E54"/>
  <c r="J20"/>
  <c r="E20"/>
  <c r="F59"/>
  <c r="J19"/>
  <c r="J14"/>
  <c r="J80"/>
  <c r="E7"/>
  <c r="E74"/>
  <c i="13" r="J41"/>
  <c r="J40"/>
  <c i="1" r="AY72"/>
  <c i="13" r="J39"/>
  <c i="1" r="AX72"/>
  <c i="13" r="BI327"/>
  <c r="BH327"/>
  <c r="BG327"/>
  <c r="BF327"/>
  <c r="T327"/>
  <c r="T326"/>
  <c r="R327"/>
  <c r="R326"/>
  <c r="P327"/>
  <c r="P326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1"/>
  <c r="BH291"/>
  <c r="BG291"/>
  <c r="BF291"/>
  <c r="T291"/>
  <c r="R291"/>
  <c r="P291"/>
  <c r="BI288"/>
  <c r="BH288"/>
  <c r="BG288"/>
  <c r="BF288"/>
  <c r="T288"/>
  <c r="R288"/>
  <c r="P288"/>
  <c r="BI281"/>
  <c r="BH281"/>
  <c r="BG281"/>
  <c r="BF281"/>
  <c r="T281"/>
  <c r="R281"/>
  <c r="P281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5"/>
  <c r="BH265"/>
  <c r="BG265"/>
  <c r="BF265"/>
  <c r="T265"/>
  <c r="R265"/>
  <c r="P265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39"/>
  <c r="BH239"/>
  <c r="BG239"/>
  <c r="BF239"/>
  <c r="T239"/>
  <c r="R239"/>
  <c r="P239"/>
  <c r="BI236"/>
  <c r="BH236"/>
  <c r="BG236"/>
  <c r="BF236"/>
  <c r="T236"/>
  <c r="R236"/>
  <c r="P236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0"/>
  <c r="BH200"/>
  <c r="BG200"/>
  <c r="BF200"/>
  <c r="T200"/>
  <c r="R200"/>
  <c r="P200"/>
  <c r="BI195"/>
  <c r="BH195"/>
  <c r="BG195"/>
  <c r="BF195"/>
  <c r="T195"/>
  <c r="R195"/>
  <c r="P195"/>
  <c r="BI185"/>
  <c r="BH185"/>
  <c r="BG185"/>
  <c r="BF185"/>
  <c r="T185"/>
  <c r="R185"/>
  <c r="P185"/>
  <c r="BI178"/>
  <c r="BH178"/>
  <c r="BG178"/>
  <c r="BF178"/>
  <c r="T178"/>
  <c r="R178"/>
  <c r="P178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J95"/>
  <c r="J94"/>
  <c r="F94"/>
  <c r="F92"/>
  <c r="E90"/>
  <c r="J63"/>
  <c r="J62"/>
  <c r="F62"/>
  <c r="F60"/>
  <c r="E58"/>
  <c r="J22"/>
  <c r="E22"/>
  <c r="F63"/>
  <c r="J21"/>
  <c r="J16"/>
  <c r="J92"/>
  <c r="E7"/>
  <c r="E84"/>
  <c i="12" r="J41"/>
  <c r="J40"/>
  <c i="1" r="AY71"/>
  <c i="12" r="J39"/>
  <c i="1" r="AX71"/>
  <c i="12" r="BI466"/>
  <c r="BH466"/>
  <c r="BG466"/>
  <c r="BF466"/>
  <c r="T466"/>
  <c r="T465"/>
  <c r="R466"/>
  <c r="R465"/>
  <c r="P466"/>
  <c r="P465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7"/>
  <c r="BH437"/>
  <c r="BG437"/>
  <c r="BF437"/>
  <c r="T437"/>
  <c r="R437"/>
  <c r="P437"/>
  <c r="BI435"/>
  <c r="BH435"/>
  <c r="BG435"/>
  <c r="BF435"/>
  <c r="T435"/>
  <c r="R435"/>
  <c r="P435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15"/>
  <c r="BH415"/>
  <c r="BG415"/>
  <c r="BF415"/>
  <c r="T415"/>
  <c r="R415"/>
  <c r="P415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399"/>
  <c r="BH399"/>
  <c r="BG399"/>
  <c r="BF399"/>
  <c r="T399"/>
  <c r="R399"/>
  <c r="P399"/>
  <c r="BI391"/>
  <c r="BH391"/>
  <c r="BG391"/>
  <c r="BF391"/>
  <c r="T391"/>
  <c r="R391"/>
  <c r="P391"/>
  <c r="BI386"/>
  <c r="BH386"/>
  <c r="BG386"/>
  <c r="BF386"/>
  <c r="T386"/>
  <c r="R386"/>
  <c r="P386"/>
  <c r="BI381"/>
  <c r="BH381"/>
  <c r="BG381"/>
  <c r="BF381"/>
  <c r="T381"/>
  <c r="R381"/>
  <c r="P381"/>
  <c r="BI374"/>
  <c r="BH374"/>
  <c r="BG374"/>
  <c r="BF374"/>
  <c r="T374"/>
  <c r="R374"/>
  <c r="P374"/>
  <c r="BI369"/>
  <c r="BH369"/>
  <c r="BG369"/>
  <c r="BF369"/>
  <c r="T369"/>
  <c r="R369"/>
  <c r="P369"/>
  <c r="BI347"/>
  <c r="BH347"/>
  <c r="BG347"/>
  <c r="BF347"/>
  <c r="T347"/>
  <c r="R347"/>
  <c r="P347"/>
  <c r="BI313"/>
  <c r="BH313"/>
  <c r="BG313"/>
  <c r="BF313"/>
  <c r="T313"/>
  <c r="R313"/>
  <c r="P313"/>
  <c r="BI282"/>
  <c r="BH282"/>
  <c r="BG282"/>
  <c r="BF282"/>
  <c r="T282"/>
  <c r="R282"/>
  <c r="P282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12"/>
  <c r="BH212"/>
  <c r="BG212"/>
  <c r="BF212"/>
  <c r="T212"/>
  <c r="R212"/>
  <c r="P212"/>
  <c r="BI197"/>
  <c r="BH197"/>
  <c r="BG197"/>
  <c r="BF197"/>
  <c r="T197"/>
  <c r="R197"/>
  <c r="P197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J95"/>
  <c r="J94"/>
  <c r="F94"/>
  <c r="F92"/>
  <c r="E90"/>
  <c r="J63"/>
  <c r="J62"/>
  <c r="F62"/>
  <c r="F60"/>
  <c r="E58"/>
  <c r="J22"/>
  <c r="E22"/>
  <c r="F95"/>
  <c r="J21"/>
  <c r="J16"/>
  <c r="J92"/>
  <c r="E7"/>
  <c r="E52"/>
  <c i="11" r="J41"/>
  <c r="J40"/>
  <c i="1" r="AY69"/>
  <c i="11" r="J39"/>
  <c i="1" r="AX69"/>
  <c i="11"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63"/>
  <c r="J62"/>
  <c r="F62"/>
  <c r="F60"/>
  <c r="E58"/>
  <c r="J22"/>
  <c r="E22"/>
  <c r="F90"/>
  <c r="J21"/>
  <c r="J16"/>
  <c r="J87"/>
  <c r="E7"/>
  <c r="E79"/>
  <c i="10" r="J41"/>
  <c r="J40"/>
  <c i="1" r="AY68"/>
  <c i="10" r="J39"/>
  <c i="1" r="AX68"/>
  <c i="10" r="BI508"/>
  <c r="BH508"/>
  <c r="BG508"/>
  <c r="BF508"/>
  <c r="T508"/>
  <c r="T507"/>
  <c r="R508"/>
  <c r="R507"/>
  <c r="P508"/>
  <c r="P507"/>
  <c r="BI505"/>
  <c r="BH505"/>
  <c r="BG505"/>
  <c r="BF505"/>
  <c r="T505"/>
  <c r="R505"/>
  <c r="P505"/>
  <c r="BI503"/>
  <c r="BH503"/>
  <c r="BG503"/>
  <c r="BF503"/>
  <c r="T503"/>
  <c r="R503"/>
  <c r="P503"/>
  <c r="BI496"/>
  <c r="BH496"/>
  <c r="BG496"/>
  <c r="BF496"/>
  <c r="T496"/>
  <c r="R496"/>
  <c r="P496"/>
  <c r="BI492"/>
  <c r="BH492"/>
  <c r="BG492"/>
  <c r="BF492"/>
  <c r="T492"/>
  <c r="R492"/>
  <c r="P492"/>
  <c r="BI488"/>
  <c r="BH488"/>
  <c r="BG488"/>
  <c r="BF488"/>
  <c r="T488"/>
  <c r="R488"/>
  <c r="P488"/>
  <c r="BI483"/>
  <c r="BH483"/>
  <c r="BG483"/>
  <c r="BF483"/>
  <c r="T483"/>
  <c r="R483"/>
  <c r="P483"/>
  <c r="BI479"/>
  <c r="BH479"/>
  <c r="BG479"/>
  <c r="BF479"/>
  <c r="T479"/>
  <c r="R479"/>
  <c r="P479"/>
  <c r="BI474"/>
  <c r="BH474"/>
  <c r="BG474"/>
  <c r="BF474"/>
  <c r="T474"/>
  <c r="R474"/>
  <c r="P474"/>
  <c r="BI470"/>
  <c r="BH470"/>
  <c r="BG470"/>
  <c r="BF470"/>
  <c r="T470"/>
  <c r="R470"/>
  <c r="P470"/>
  <c r="BI465"/>
  <c r="BH465"/>
  <c r="BG465"/>
  <c r="BF465"/>
  <c r="T465"/>
  <c r="R465"/>
  <c r="P465"/>
  <c r="BI461"/>
  <c r="BH461"/>
  <c r="BG461"/>
  <c r="BF461"/>
  <c r="T461"/>
  <c r="R461"/>
  <c r="P461"/>
  <c r="BI458"/>
  <c r="BH458"/>
  <c r="BG458"/>
  <c r="BF458"/>
  <c r="T458"/>
  <c r="R458"/>
  <c r="P458"/>
  <c r="BI453"/>
  <c r="BH453"/>
  <c r="BG453"/>
  <c r="BF453"/>
  <c r="T453"/>
  <c r="R453"/>
  <c r="P453"/>
  <c r="BI450"/>
  <c r="BH450"/>
  <c r="BG450"/>
  <c r="BF450"/>
  <c r="T450"/>
  <c r="R450"/>
  <c r="P450"/>
  <c r="BI443"/>
  <c r="BH443"/>
  <c r="BG443"/>
  <c r="BF443"/>
  <c r="T443"/>
  <c r="R443"/>
  <c r="P443"/>
  <c r="BI437"/>
  <c r="BH437"/>
  <c r="BG437"/>
  <c r="BF437"/>
  <c r="T437"/>
  <c r="R437"/>
  <c r="P437"/>
  <c r="BI431"/>
  <c r="BH431"/>
  <c r="BG431"/>
  <c r="BF431"/>
  <c r="T431"/>
  <c r="R431"/>
  <c r="P431"/>
  <c r="BI423"/>
  <c r="BH423"/>
  <c r="BG423"/>
  <c r="BF423"/>
  <c r="T423"/>
  <c r="R423"/>
  <c r="P423"/>
  <c r="BI418"/>
  <c r="BH418"/>
  <c r="BG418"/>
  <c r="BF418"/>
  <c r="T418"/>
  <c r="R418"/>
  <c r="P418"/>
  <c r="BI413"/>
  <c r="BH413"/>
  <c r="BG413"/>
  <c r="BF413"/>
  <c r="T413"/>
  <c r="R413"/>
  <c r="P413"/>
  <c r="BI406"/>
  <c r="BH406"/>
  <c r="BG406"/>
  <c r="BF406"/>
  <c r="T406"/>
  <c r="R406"/>
  <c r="P406"/>
  <c r="BI401"/>
  <c r="BH401"/>
  <c r="BG401"/>
  <c r="BF401"/>
  <c r="T401"/>
  <c r="R401"/>
  <c r="P401"/>
  <c r="BI378"/>
  <c r="BH378"/>
  <c r="BG378"/>
  <c r="BF378"/>
  <c r="T378"/>
  <c r="R378"/>
  <c r="P378"/>
  <c r="BI338"/>
  <c r="BH338"/>
  <c r="BG338"/>
  <c r="BF338"/>
  <c r="T338"/>
  <c r="R338"/>
  <c r="P338"/>
  <c r="BI305"/>
  <c r="BH305"/>
  <c r="BG305"/>
  <c r="BF305"/>
  <c r="T305"/>
  <c r="R305"/>
  <c r="P305"/>
  <c r="BI272"/>
  <c r="BH272"/>
  <c r="BG272"/>
  <c r="BF272"/>
  <c r="T272"/>
  <c r="R272"/>
  <c r="P272"/>
  <c r="BI267"/>
  <c r="BH267"/>
  <c r="BG267"/>
  <c r="BF267"/>
  <c r="T267"/>
  <c r="R267"/>
  <c r="P267"/>
  <c r="BI262"/>
  <c r="BH262"/>
  <c r="BG262"/>
  <c r="BF262"/>
  <c r="T262"/>
  <c r="R262"/>
  <c r="P262"/>
  <c r="BI231"/>
  <c r="BH231"/>
  <c r="BG231"/>
  <c r="BF231"/>
  <c r="T231"/>
  <c r="R231"/>
  <c r="P231"/>
  <c r="BI216"/>
  <c r="BH216"/>
  <c r="BG216"/>
  <c r="BF216"/>
  <c r="T216"/>
  <c r="R216"/>
  <c r="P216"/>
  <c r="BI193"/>
  <c r="BH193"/>
  <c r="BG193"/>
  <c r="BF193"/>
  <c r="T193"/>
  <c r="R193"/>
  <c r="P193"/>
  <c r="BI187"/>
  <c r="BH187"/>
  <c r="BG187"/>
  <c r="BF187"/>
  <c r="T187"/>
  <c r="R187"/>
  <c r="P187"/>
  <c r="BI183"/>
  <c r="BH183"/>
  <c r="BG183"/>
  <c r="BF183"/>
  <c r="T183"/>
  <c r="R183"/>
  <c r="P183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J95"/>
  <c r="J94"/>
  <c r="F94"/>
  <c r="F92"/>
  <c r="E90"/>
  <c r="J63"/>
  <c r="J62"/>
  <c r="F62"/>
  <c r="F60"/>
  <c r="E58"/>
  <c r="J22"/>
  <c r="E22"/>
  <c r="F63"/>
  <c r="J21"/>
  <c r="J16"/>
  <c r="J92"/>
  <c r="E7"/>
  <c r="E52"/>
  <c i="9" r="J41"/>
  <c r="J40"/>
  <c i="1" r="AY67"/>
  <c i="9" r="J39"/>
  <c i="1" r="AX67"/>
  <c i="9" r="BI930"/>
  <c r="BH930"/>
  <c r="BG930"/>
  <c r="BF930"/>
  <c r="T930"/>
  <c r="R930"/>
  <c r="P930"/>
  <c r="BI923"/>
  <c r="BH923"/>
  <c r="BG923"/>
  <c r="BF923"/>
  <c r="T923"/>
  <c r="R923"/>
  <c r="P923"/>
  <c r="BI920"/>
  <c r="BH920"/>
  <c r="BG920"/>
  <c r="BF920"/>
  <c r="T920"/>
  <c r="R920"/>
  <c r="P920"/>
  <c r="BI913"/>
  <c r="BH913"/>
  <c r="BG913"/>
  <c r="BF913"/>
  <c r="T913"/>
  <c r="R913"/>
  <c r="P913"/>
  <c r="BI906"/>
  <c r="BH906"/>
  <c r="BG906"/>
  <c r="BF906"/>
  <c r="T906"/>
  <c r="R906"/>
  <c r="P906"/>
  <c r="BI899"/>
  <c r="BH899"/>
  <c r="BG899"/>
  <c r="BF899"/>
  <c r="T899"/>
  <c r="R899"/>
  <c r="P899"/>
  <c r="BI894"/>
  <c r="BH894"/>
  <c r="BG894"/>
  <c r="BF894"/>
  <c r="T894"/>
  <c r="R894"/>
  <c r="P894"/>
  <c r="BI891"/>
  <c r="BH891"/>
  <c r="BG891"/>
  <c r="BF891"/>
  <c r="T891"/>
  <c r="R891"/>
  <c r="P891"/>
  <c r="BI889"/>
  <c r="BH889"/>
  <c r="BG889"/>
  <c r="BF889"/>
  <c r="T889"/>
  <c r="R889"/>
  <c r="P889"/>
  <c r="BI883"/>
  <c r="BH883"/>
  <c r="BG883"/>
  <c r="BF883"/>
  <c r="T883"/>
  <c r="R883"/>
  <c r="P883"/>
  <c r="BI877"/>
  <c r="BH877"/>
  <c r="BG877"/>
  <c r="BF877"/>
  <c r="T877"/>
  <c r="R877"/>
  <c r="P877"/>
  <c r="BI872"/>
  <c r="BH872"/>
  <c r="BG872"/>
  <c r="BF872"/>
  <c r="T872"/>
  <c r="R872"/>
  <c r="P872"/>
  <c r="BI856"/>
  <c r="BH856"/>
  <c r="BG856"/>
  <c r="BF856"/>
  <c r="T856"/>
  <c r="R856"/>
  <c r="P856"/>
  <c r="BI840"/>
  <c r="BH840"/>
  <c r="BG840"/>
  <c r="BF840"/>
  <c r="T840"/>
  <c r="R840"/>
  <c r="P840"/>
  <c r="BI831"/>
  <c r="BH831"/>
  <c r="BG831"/>
  <c r="BF831"/>
  <c r="T831"/>
  <c r="R831"/>
  <c r="P831"/>
  <c r="BI824"/>
  <c r="BH824"/>
  <c r="BG824"/>
  <c r="BF824"/>
  <c r="T824"/>
  <c r="R824"/>
  <c r="P824"/>
  <c r="BI816"/>
  <c r="BH816"/>
  <c r="BG816"/>
  <c r="BF816"/>
  <c r="T816"/>
  <c r="R816"/>
  <c r="P816"/>
  <c r="BI810"/>
  <c r="BH810"/>
  <c r="BG810"/>
  <c r="BF810"/>
  <c r="T810"/>
  <c r="R810"/>
  <c r="P810"/>
  <c r="BI787"/>
  <c r="BH787"/>
  <c r="BG787"/>
  <c r="BF787"/>
  <c r="T787"/>
  <c r="T786"/>
  <c r="R787"/>
  <c r="R786"/>
  <c r="P787"/>
  <c r="P786"/>
  <c r="BI784"/>
  <c r="BH784"/>
  <c r="BG784"/>
  <c r="BF784"/>
  <c r="T784"/>
  <c r="R784"/>
  <c r="P784"/>
  <c r="BI782"/>
  <c r="BH782"/>
  <c r="BG782"/>
  <c r="BF782"/>
  <c r="T782"/>
  <c r="R782"/>
  <c r="P782"/>
  <c r="BI769"/>
  <c r="BH769"/>
  <c r="BG769"/>
  <c r="BF769"/>
  <c r="T769"/>
  <c r="R769"/>
  <c r="P769"/>
  <c r="BI762"/>
  <c r="BH762"/>
  <c r="BG762"/>
  <c r="BF762"/>
  <c r="T762"/>
  <c r="R762"/>
  <c r="P762"/>
  <c r="BI757"/>
  <c r="BH757"/>
  <c r="BG757"/>
  <c r="BF757"/>
  <c r="T757"/>
  <c r="R757"/>
  <c r="P757"/>
  <c r="BI752"/>
  <c r="BH752"/>
  <c r="BG752"/>
  <c r="BF752"/>
  <c r="T752"/>
  <c r="R752"/>
  <c r="P752"/>
  <c r="BI750"/>
  <c r="BH750"/>
  <c r="BG750"/>
  <c r="BF750"/>
  <c r="T750"/>
  <c r="R750"/>
  <c r="P750"/>
  <c r="BI748"/>
  <c r="BH748"/>
  <c r="BG748"/>
  <c r="BF748"/>
  <c r="T748"/>
  <c r="R748"/>
  <c r="P748"/>
  <c r="BI745"/>
  <c r="BH745"/>
  <c r="BG745"/>
  <c r="BF745"/>
  <c r="T745"/>
  <c r="R745"/>
  <c r="P745"/>
  <c r="BI731"/>
  <c r="BH731"/>
  <c r="BG731"/>
  <c r="BF731"/>
  <c r="T731"/>
  <c r="R731"/>
  <c r="P731"/>
  <c r="BI728"/>
  <c r="BH728"/>
  <c r="BG728"/>
  <c r="BF728"/>
  <c r="T728"/>
  <c r="R728"/>
  <c r="P728"/>
  <c r="BI725"/>
  <c r="BH725"/>
  <c r="BG725"/>
  <c r="BF725"/>
  <c r="T725"/>
  <c r="R725"/>
  <c r="P725"/>
  <c r="BI722"/>
  <c r="BH722"/>
  <c r="BG722"/>
  <c r="BF722"/>
  <c r="T722"/>
  <c r="R722"/>
  <c r="P722"/>
  <c r="BI719"/>
  <c r="BH719"/>
  <c r="BG719"/>
  <c r="BF719"/>
  <c r="T719"/>
  <c r="R719"/>
  <c r="P719"/>
  <c r="BI716"/>
  <c r="BH716"/>
  <c r="BG716"/>
  <c r="BF716"/>
  <c r="T716"/>
  <c r="R716"/>
  <c r="P716"/>
  <c r="BI711"/>
  <c r="BH711"/>
  <c r="BG711"/>
  <c r="BF711"/>
  <c r="T711"/>
  <c r="R711"/>
  <c r="P711"/>
  <c r="BI704"/>
  <c r="BH704"/>
  <c r="BG704"/>
  <c r="BF704"/>
  <c r="T704"/>
  <c r="R704"/>
  <c r="P704"/>
  <c r="BI700"/>
  <c r="BH700"/>
  <c r="BG700"/>
  <c r="BF700"/>
  <c r="T700"/>
  <c r="R700"/>
  <c r="P700"/>
  <c r="BI693"/>
  <c r="BH693"/>
  <c r="BG693"/>
  <c r="BF693"/>
  <c r="T693"/>
  <c r="R693"/>
  <c r="P693"/>
  <c r="BI687"/>
  <c r="BH687"/>
  <c r="BG687"/>
  <c r="BF687"/>
  <c r="T687"/>
  <c r="R687"/>
  <c r="P687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78"/>
  <c r="BH678"/>
  <c r="BG678"/>
  <c r="BF678"/>
  <c r="T678"/>
  <c r="R678"/>
  <c r="P678"/>
  <c r="BI675"/>
  <c r="BH675"/>
  <c r="BG675"/>
  <c r="BF675"/>
  <c r="T675"/>
  <c r="R675"/>
  <c r="P675"/>
  <c r="BI670"/>
  <c r="BH670"/>
  <c r="BG670"/>
  <c r="BF670"/>
  <c r="T670"/>
  <c r="R670"/>
  <c r="P670"/>
  <c r="BI664"/>
  <c r="BH664"/>
  <c r="BG664"/>
  <c r="BF664"/>
  <c r="T664"/>
  <c r="R664"/>
  <c r="P664"/>
  <c r="BI646"/>
  <c r="BH646"/>
  <c r="BG646"/>
  <c r="BF646"/>
  <c r="T646"/>
  <c r="R646"/>
  <c r="P646"/>
  <c r="BI639"/>
  <c r="BH639"/>
  <c r="BG639"/>
  <c r="BF639"/>
  <c r="T639"/>
  <c r="R639"/>
  <c r="P639"/>
  <c r="BI629"/>
  <c r="BH629"/>
  <c r="BG629"/>
  <c r="BF629"/>
  <c r="T629"/>
  <c r="R629"/>
  <c r="P629"/>
  <c r="BI626"/>
  <c r="BH626"/>
  <c r="BG626"/>
  <c r="BF626"/>
  <c r="T626"/>
  <c r="R626"/>
  <c r="P626"/>
  <c r="BI621"/>
  <c r="BH621"/>
  <c r="BG621"/>
  <c r="BF621"/>
  <c r="T621"/>
  <c r="R621"/>
  <c r="P621"/>
  <c r="BI618"/>
  <c r="BH618"/>
  <c r="BG618"/>
  <c r="BF618"/>
  <c r="T618"/>
  <c r="R618"/>
  <c r="P618"/>
  <c r="BI609"/>
  <c r="BH609"/>
  <c r="BG609"/>
  <c r="BF609"/>
  <c r="T609"/>
  <c r="R609"/>
  <c r="P609"/>
  <c r="BI604"/>
  <c r="BH604"/>
  <c r="BG604"/>
  <c r="BF604"/>
  <c r="T604"/>
  <c r="R604"/>
  <c r="P604"/>
  <c r="BI599"/>
  <c r="BH599"/>
  <c r="BG599"/>
  <c r="BF599"/>
  <c r="T599"/>
  <c r="R599"/>
  <c r="P599"/>
  <c r="BI595"/>
  <c r="BH595"/>
  <c r="BG595"/>
  <c r="BF595"/>
  <c r="T595"/>
  <c r="R595"/>
  <c r="P595"/>
  <c r="BI587"/>
  <c r="BH587"/>
  <c r="BG587"/>
  <c r="BF587"/>
  <c r="T587"/>
  <c r="R587"/>
  <c r="P587"/>
  <c r="BI581"/>
  <c r="BH581"/>
  <c r="BG581"/>
  <c r="BF581"/>
  <c r="T581"/>
  <c r="R581"/>
  <c r="P581"/>
  <c r="BI571"/>
  <c r="BH571"/>
  <c r="BG571"/>
  <c r="BF571"/>
  <c r="T571"/>
  <c r="R571"/>
  <c r="P571"/>
  <c r="BI564"/>
  <c r="BH564"/>
  <c r="BG564"/>
  <c r="BF564"/>
  <c r="T564"/>
  <c r="R564"/>
  <c r="P564"/>
  <c r="BI561"/>
  <c r="BH561"/>
  <c r="BG561"/>
  <c r="BF561"/>
  <c r="T561"/>
  <c r="R561"/>
  <c r="P561"/>
  <c r="BI526"/>
  <c r="BH526"/>
  <c r="BG526"/>
  <c r="BF526"/>
  <c r="T526"/>
  <c r="R526"/>
  <c r="P526"/>
  <c r="BI477"/>
  <c r="BH477"/>
  <c r="BG477"/>
  <c r="BF477"/>
  <c r="T477"/>
  <c r="R477"/>
  <c r="P477"/>
  <c r="BI437"/>
  <c r="BH437"/>
  <c r="BG437"/>
  <c r="BF437"/>
  <c r="T437"/>
  <c r="R437"/>
  <c r="P437"/>
  <c r="BI397"/>
  <c r="BH397"/>
  <c r="BG397"/>
  <c r="BF397"/>
  <c r="T397"/>
  <c r="R397"/>
  <c r="P397"/>
  <c r="BI375"/>
  <c r="BH375"/>
  <c r="BG375"/>
  <c r="BF375"/>
  <c r="T375"/>
  <c r="R375"/>
  <c r="P375"/>
  <c r="BI353"/>
  <c r="BH353"/>
  <c r="BG353"/>
  <c r="BF353"/>
  <c r="T353"/>
  <c r="R353"/>
  <c r="P353"/>
  <c r="BI315"/>
  <c r="BH315"/>
  <c r="BG315"/>
  <c r="BF315"/>
  <c r="T315"/>
  <c r="R315"/>
  <c r="P315"/>
  <c r="BI308"/>
  <c r="BH308"/>
  <c r="BG308"/>
  <c r="BF308"/>
  <c r="T308"/>
  <c r="R308"/>
  <c r="P308"/>
  <c r="BI272"/>
  <c r="BH272"/>
  <c r="BG272"/>
  <c r="BF272"/>
  <c r="T272"/>
  <c r="R272"/>
  <c r="P272"/>
  <c r="BI250"/>
  <c r="BH250"/>
  <c r="BG250"/>
  <c r="BF250"/>
  <c r="T250"/>
  <c r="R250"/>
  <c r="P250"/>
  <c r="BI228"/>
  <c r="BH228"/>
  <c r="BG228"/>
  <c r="BF228"/>
  <c r="T228"/>
  <c r="R228"/>
  <c r="P228"/>
  <c r="BI206"/>
  <c r="BH206"/>
  <c r="BG206"/>
  <c r="BF206"/>
  <c r="T206"/>
  <c r="R206"/>
  <c r="P206"/>
  <c r="BI184"/>
  <c r="BH184"/>
  <c r="BG184"/>
  <c r="BF184"/>
  <c r="T184"/>
  <c r="R184"/>
  <c r="P184"/>
  <c r="BI143"/>
  <c r="BH143"/>
  <c r="BG143"/>
  <c r="BF143"/>
  <c r="T143"/>
  <c r="R143"/>
  <c r="P143"/>
  <c r="BI121"/>
  <c r="BH121"/>
  <c r="BG121"/>
  <c r="BF121"/>
  <c r="T121"/>
  <c r="R121"/>
  <c r="P121"/>
  <c r="BI115"/>
  <c r="BH115"/>
  <c r="BG115"/>
  <c r="BF115"/>
  <c r="T115"/>
  <c r="R115"/>
  <c r="P115"/>
  <c r="BI109"/>
  <c r="BH109"/>
  <c r="BG109"/>
  <c r="BF109"/>
  <c r="T109"/>
  <c r="R109"/>
  <c r="P109"/>
  <c r="BI105"/>
  <c r="BH105"/>
  <c r="BG105"/>
  <c r="BF105"/>
  <c r="T105"/>
  <c r="R105"/>
  <c r="P105"/>
  <c r="J99"/>
  <c r="J98"/>
  <c r="F98"/>
  <c r="F96"/>
  <c r="E94"/>
  <c r="J63"/>
  <c r="J62"/>
  <c r="F62"/>
  <c r="F60"/>
  <c r="E58"/>
  <c r="J22"/>
  <c r="E22"/>
  <c r="F63"/>
  <c r="J21"/>
  <c r="J16"/>
  <c r="J60"/>
  <c r="E7"/>
  <c r="E88"/>
  <c i="8" r="J39"/>
  <c r="J38"/>
  <c i="1" r="AY65"/>
  <c i="8" r="J37"/>
  <c i="1" r="AX65"/>
  <c i="8" r="BI264"/>
  <c r="BH264"/>
  <c r="BG264"/>
  <c r="BF264"/>
  <c r="T264"/>
  <c r="T263"/>
  <c r="R264"/>
  <c r="R263"/>
  <c r="P264"/>
  <c r="P263"/>
  <c r="BI260"/>
  <c r="BH260"/>
  <c r="BG260"/>
  <c r="BF260"/>
  <c r="T260"/>
  <c r="R260"/>
  <c r="P260"/>
  <c r="BI257"/>
  <c r="BH257"/>
  <c r="BG257"/>
  <c r="BF257"/>
  <c r="T257"/>
  <c r="R257"/>
  <c r="P257"/>
  <c r="BI250"/>
  <c r="BH250"/>
  <c r="BG250"/>
  <c r="BF250"/>
  <c r="T250"/>
  <c r="T249"/>
  <c r="R250"/>
  <c r="R249"/>
  <c r="P250"/>
  <c r="P249"/>
  <c r="BI247"/>
  <c r="BH247"/>
  <c r="BG247"/>
  <c r="BF247"/>
  <c r="T247"/>
  <c r="T246"/>
  <c r="R247"/>
  <c r="R246"/>
  <c r="P247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28"/>
  <c r="BH228"/>
  <c r="BG228"/>
  <c r="BF228"/>
  <c r="T228"/>
  <c r="R228"/>
  <c r="P228"/>
  <c r="BI225"/>
  <c r="BH225"/>
  <c r="BG225"/>
  <c r="BF225"/>
  <c r="T225"/>
  <c r="R225"/>
  <c r="P225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07"/>
  <c r="BH107"/>
  <c r="BG107"/>
  <c r="BF107"/>
  <c r="T107"/>
  <c r="R107"/>
  <c r="P107"/>
  <c r="BI101"/>
  <c r="BH101"/>
  <c r="BG101"/>
  <c r="BF101"/>
  <c r="T101"/>
  <c r="R101"/>
  <c r="P101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59"/>
  <c r="J19"/>
  <c r="J14"/>
  <c r="J87"/>
  <c r="E7"/>
  <c r="E81"/>
  <c i="7" r="J39"/>
  <c r="J38"/>
  <c i="1" r="AY63"/>
  <c i="7" r="J37"/>
  <c i="1" r="AX63"/>
  <c i="7" r="BI397"/>
  <c r="BH397"/>
  <c r="BG397"/>
  <c r="BF397"/>
  <c r="T397"/>
  <c r="T396"/>
  <c r="T395"/>
  <c r="R397"/>
  <c r="R396"/>
  <c r="R395"/>
  <c r="P397"/>
  <c r="P396"/>
  <c r="P395"/>
  <c r="BI393"/>
  <c r="BH393"/>
  <c r="BG393"/>
  <c r="BF393"/>
  <c r="T393"/>
  <c r="T392"/>
  <c r="R393"/>
  <c r="R392"/>
  <c r="P393"/>
  <c r="P392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50"/>
  <c r="BH350"/>
  <c r="BG350"/>
  <c r="BF350"/>
  <c r="T350"/>
  <c r="R350"/>
  <c r="P350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00"/>
  <c r="BH300"/>
  <c r="BG300"/>
  <c r="BF300"/>
  <c r="T300"/>
  <c r="R300"/>
  <c r="P300"/>
  <c r="BI297"/>
  <c r="BH297"/>
  <c r="BG297"/>
  <c r="BF297"/>
  <c r="T297"/>
  <c r="R297"/>
  <c r="P297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2"/>
  <c r="BH272"/>
  <c r="BG272"/>
  <c r="BF272"/>
  <c r="T272"/>
  <c r="R272"/>
  <c r="P272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29"/>
  <c r="BH229"/>
  <c r="BG229"/>
  <c r="BF229"/>
  <c r="T229"/>
  <c r="R229"/>
  <c r="P229"/>
  <c r="BI210"/>
  <c r="BH210"/>
  <c r="BG210"/>
  <c r="BF210"/>
  <c r="T210"/>
  <c r="R210"/>
  <c r="P210"/>
  <c r="BI206"/>
  <c r="BH206"/>
  <c r="BG206"/>
  <c r="BF206"/>
  <c r="T206"/>
  <c r="R206"/>
  <c r="P206"/>
  <c r="BI201"/>
  <c r="BH201"/>
  <c r="BG201"/>
  <c r="BF201"/>
  <c r="T201"/>
  <c r="R201"/>
  <c r="P201"/>
  <c r="BI177"/>
  <c r="BH177"/>
  <c r="BG177"/>
  <c r="BF177"/>
  <c r="T177"/>
  <c r="R177"/>
  <c r="P177"/>
  <c r="BI160"/>
  <c r="BH160"/>
  <c r="BG160"/>
  <c r="BF160"/>
  <c r="T160"/>
  <c r="R160"/>
  <c r="P160"/>
  <c r="BI156"/>
  <c r="BH156"/>
  <c r="BG156"/>
  <c r="BF156"/>
  <c r="T156"/>
  <c r="R156"/>
  <c r="P156"/>
  <c r="BI142"/>
  <c r="BH142"/>
  <c r="BG142"/>
  <c r="BF142"/>
  <c r="T142"/>
  <c r="R142"/>
  <c r="P142"/>
  <c r="BI137"/>
  <c r="BH137"/>
  <c r="BG137"/>
  <c r="BF137"/>
  <c r="T137"/>
  <c r="R137"/>
  <c r="P137"/>
  <c r="BI131"/>
  <c r="BH131"/>
  <c r="BG131"/>
  <c r="BF131"/>
  <c r="T131"/>
  <c r="R131"/>
  <c r="P13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86"/>
  <c r="E7"/>
  <c r="E80"/>
  <c i="6" r="J41"/>
  <c r="J40"/>
  <c i="1" r="AY62"/>
  <c i="6" r="J39"/>
  <c i="1" r="AX62"/>
  <c i="6" r="BI259"/>
  <c r="BH259"/>
  <c r="BG259"/>
  <c r="BF259"/>
  <c r="T259"/>
  <c r="T250"/>
  <c r="R259"/>
  <c r="R250"/>
  <c r="P259"/>
  <c r="P250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12"/>
  <c r="BH212"/>
  <c r="BG212"/>
  <c r="BF212"/>
  <c r="T212"/>
  <c r="R212"/>
  <c r="P212"/>
  <c r="BI177"/>
  <c r="BH177"/>
  <c r="BG177"/>
  <c r="BF177"/>
  <c r="T177"/>
  <c r="R177"/>
  <c r="P177"/>
  <c r="BI168"/>
  <c r="BH168"/>
  <c r="BG168"/>
  <c r="BF168"/>
  <c r="T168"/>
  <c r="R168"/>
  <c r="P168"/>
  <c r="BI160"/>
  <c r="BH160"/>
  <c r="BG160"/>
  <c r="BF160"/>
  <c r="T160"/>
  <c r="R160"/>
  <c r="P160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0"/>
  <c r="BH130"/>
  <c r="BG130"/>
  <c r="BF130"/>
  <c r="T130"/>
  <c r="R130"/>
  <c r="P130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63"/>
  <c r="J21"/>
  <c r="J16"/>
  <c r="J90"/>
  <c r="E7"/>
  <c r="E82"/>
  <c i="5" r="J694"/>
  <c r="J41"/>
  <c r="J40"/>
  <c i="1" r="AY61"/>
  <c i="5" r="J39"/>
  <c i="1" r="AX61"/>
  <c i="5" r="BI724"/>
  <c r="BH724"/>
  <c r="BG724"/>
  <c r="BF724"/>
  <c r="T724"/>
  <c r="R724"/>
  <c r="P724"/>
  <c r="BI723"/>
  <c r="BH723"/>
  <c r="BG723"/>
  <c r="BF723"/>
  <c r="T723"/>
  <c r="R723"/>
  <c r="P723"/>
  <c r="BI696"/>
  <c r="BH696"/>
  <c r="BG696"/>
  <c r="BF696"/>
  <c r="T696"/>
  <c r="T695"/>
  <c r="R696"/>
  <c r="R695"/>
  <c r="P696"/>
  <c r="P695"/>
  <c r="J75"/>
  <c r="BI692"/>
  <c r="BH692"/>
  <c r="BG692"/>
  <c r="BF692"/>
  <c r="T692"/>
  <c r="R692"/>
  <c r="P692"/>
  <c r="BI690"/>
  <c r="BH690"/>
  <c r="BG690"/>
  <c r="BF690"/>
  <c r="T690"/>
  <c r="R690"/>
  <c r="P690"/>
  <c r="BI687"/>
  <c r="BH687"/>
  <c r="BG687"/>
  <c r="BF687"/>
  <c r="T687"/>
  <c r="R687"/>
  <c r="P687"/>
  <c r="BI685"/>
  <c r="BH685"/>
  <c r="BG685"/>
  <c r="BF685"/>
  <c r="T685"/>
  <c r="R685"/>
  <c r="P685"/>
  <c r="BI684"/>
  <c r="BH684"/>
  <c r="BG684"/>
  <c r="BF684"/>
  <c r="T684"/>
  <c r="R684"/>
  <c r="P684"/>
  <c r="BI682"/>
  <c r="BH682"/>
  <c r="BG682"/>
  <c r="BF682"/>
  <c r="T682"/>
  <c r="R682"/>
  <c r="P682"/>
  <c r="BI681"/>
  <c r="BH681"/>
  <c r="BG681"/>
  <c r="BF681"/>
  <c r="T681"/>
  <c r="R681"/>
  <c r="P681"/>
  <c r="BI679"/>
  <c r="BH679"/>
  <c r="BG679"/>
  <c r="BF679"/>
  <c r="T679"/>
  <c r="R679"/>
  <c r="P679"/>
  <c r="BI676"/>
  <c r="BH676"/>
  <c r="BG676"/>
  <c r="BF676"/>
  <c r="T676"/>
  <c r="R676"/>
  <c r="P676"/>
  <c r="BI673"/>
  <c r="BH673"/>
  <c r="BG673"/>
  <c r="BF673"/>
  <c r="T673"/>
  <c r="R673"/>
  <c r="P673"/>
  <c r="BI670"/>
  <c r="BH670"/>
  <c r="BG670"/>
  <c r="BF670"/>
  <c r="T670"/>
  <c r="R670"/>
  <c r="P670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54"/>
  <c r="BH654"/>
  <c r="BG654"/>
  <c r="BF654"/>
  <c r="T654"/>
  <c r="T645"/>
  <c r="R654"/>
  <c r="R645"/>
  <c r="P654"/>
  <c r="P645"/>
  <c r="BI646"/>
  <c r="BH646"/>
  <c r="BG646"/>
  <c r="BF646"/>
  <c r="T646"/>
  <c r="R646"/>
  <c r="P646"/>
  <c r="BI641"/>
  <c r="BH641"/>
  <c r="BG641"/>
  <c r="BF641"/>
  <c r="T641"/>
  <c r="T640"/>
  <c r="R641"/>
  <c r="R640"/>
  <c r="P641"/>
  <c r="P640"/>
  <c r="BI631"/>
  <c r="BH631"/>
  <c r="BG631"/>
  <c r="BF631"/>
  <c r="T631"/>
  <c r="R631"/>
  <c r="P631"/>
  <c r="BI623"/>
  <c r="BH623"/>
  <c r="BG623"/>
  <c r="BF623"/>
  <c r="T623"/>
  <c r="R623"/>
  <c r="P623"/>
  <c r="BI587"/>
  <c r="BH587"/>
  <c r="BG587"/>
  <c r="BF587"/>
  <c r="T587"/>
  <c r="R587"/>
  <c r="P587"/>
  <c r="BI521"/>
  <c r="BH521"/>
  <c r="BG521"/>
  <c r="BF521"/>
  <c r="T521"/>
  <c r="R521"/>
  <c r="P521"/>
  <c r="BI465"/>
  <c r="BH465"/>
  <c r="BG465"/>
  <c r="BF465"/>
  <c r="T465"/>
  <c r="R465"/>
  <c r="P465"/>
  <c r="BI410"/>
  <c r="BH410"/>
  <c r="BG410"/>
  <c r="BF410"/>
  <c r="T410"/>
  <c r="R410"/>
  <c r="P410"/>
  <c r="BI383"/>
  <c r="BH383"/>
  <c r="BG383"/>
  <c r="BF383"/>
  <c r="T383"/>
  <c r="R383"/>
  <c r="P383"/>
  <c r="BI356"/>
  <c r="BH356"/>
  <c r="BG356"/>
  <c r="BF356"/>
  <c r="T356"/>
  <c r="R356"/>
  <c r="P35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63"/>
  <c r="BH263"/>
  <c r="BG263"/>
  <c r="BF263"/>
  <c r="T263"/>
  <c r="R263"/>
  <c r="P263"/>
  <c r="BI235"/>
  <c r="BH235"/>
  <c r="BG235"/>
  <c r="BF235"/>
  <c r="T235"/>
  <c r="R235"/>
  <c r="P235"/>
  <c r="BI207"/>
  <c r="BH207"/>
  <c r="BG207"/>
  <c r="BF207"/>
  <c r="T207"/>
  <c r="R207"/>
  <c r="P207"/>
  <c r="BI179"/>
  <c r="BH179"/>
  <c r="BG179"/>
  <c r="BF179"/>
  <c r="T179"/>
  <c r="R179"/>
  <c r="P179"/>
  <c r="BI132"/>
  <c r="BH132"/>
  <c r="BG132"/>
  <c r="BF132"/>
  <c r="T132"/>
  <c r="R132"/>
  <c r="P132"/>
  <c r="BI104"/>
  <c r="BH104"/>
  <c r="BG104"/>
  <c r="BF104"/>
  <c r="T104"/>
  <c r="R104"/>
  <c r="P104"/>
  <c r="J98"/>
  <c r="J97"/>
  <c r="F97"/>
  <c r="F95"/>
  <c r="E93"/>
  <c r="J63"/>
  <c r="J62"/>
  <c r="F62"/>
  <c r="F60"/>
  <c r="E58"/>
  <c r="J22"/>
  <c r="E22"/>
  <c r="F98"/>
  <c r="J21"/>
  <c r="J16"/>
  <c r="J95"/>
  <c r="E7"/>
  <c r="E87"/>
  <c i="4" r="J41"/>
  <c r="J40"/>
  <c i="1" r="AY59"/>
  <c i="4" r="J39"/>
  <c i="1" r="AX59"/>
  <c i="4" r="BI135"/>
  <c r="BH135"/>
  <c r="BG135"/>
  <c r="BF135"/>
  <c r="T135"/>
  <c r="R135"/>
  <c r="P135"/>
  <c r="BI133"/>
  <c r="BH133"/>
  <c r="BG133"/>
  <c r="BF133"/>
  <c r="T133"/>
  <c r="R133"/>
  <c r="P133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0"/>
  <c r="BH100"/>
  <c r="BG100"/>
  <c r="BF100"/>
  <c r="T100"/>
  <c r="R100"/>
  <c r="P100"/>
  <c r="BI97"/>
  <c r="BH97"/>
  <c r="BG97"/>
  <c r="BF97"/>
  <c r="T97"/>
  <c r="R97"/>
  <c r="P97"/>
  <c r="J91"/>
  <c r="J90"/>
  <c r="F90"/>
  <c r="F88"/>
  <c r="E86"/>
  <c r="J63"/>
  <c r="J62"/>
  <c r="F62"/>
  <c r="F60"/>
  <c r="E58"/>
  <c r="J22"/>
  <c r="E22"/>
  <c r="F63"/>
  <c r="J21"/>
  <c r="J16"/>
  <c r="J88"/>
  <c r="E7"/>
  <c r="E52"/>
  <c i="3" r="J41"/>
  <c r="J40"/>
  <c i="1" r="AY58"/>
  <c i="3" r="J39"/>
  <c i="1" r="AX58"/>
  <c i="3" r="BI1632"/>
  <c r="BH1632"/>
  <c r="BG1632"/>
  <c r="BF1632"/>
  <c r="T1632"/>
  <c r="R1632"/>
  <c r="P1632"/>
  <c r="BI1630"/>
  <c r="BH1630"/>
  <c r="BG1630"/>
  <c r="BF1630"/>
  <c r="T1630"/>
  <c r="R1630"/>
  <c r="P1630"/>
  <c r="BI1628"/>
  <c r="BH1628"/>
  <c r="BG1628"/>
  <c r="BF1628"/>
  <c r="T1628"/>
  <c r="R1628"/>
  <c r="P1628"/>
  <c r="BI1626"/>
  <c r="BH1626"/>
  <c r="BG1626"/>
  <c r="BF1626"/>
  <c r="T1626"/>
  <c r="R1626"/>
  <c r="P1626"/>
  <c r="BI1624"/>
  <c r="BH1624"/>
  <c r="BG1624"/>
  <c r="BF1624"/>
  <c r="T1624"/>
  <c r="R1624"/>
  <c r="P1624"/>
  <c r="BI1622"/>
  <c r="BH1622"/>
  <c r="BG1622"/>
  <c r="BF1622"/>
  <c r="T1622"/>
  <c r="R1622"/>
  <c r="P1622"/>
  <c r="BI1620"/>
  <c r="BH1620"/>
  <c r="BG1620"/>
  <c r="BF1620"/>
  <c r="T1620"/>
  <c r="R1620"/>
  <c r="P1620"/>
  <c r="BI1618"/>
  <c r="BH1618"/>
  <c r="BG1618"/>
  <c r="BF1618"/>
  <c r="T1618"/>
  <c r="R1618"/>
  <c r="P1618"/>
  <c r="BI1612"/>
  <c r="BH1612"/>
  <c r="BG1612"/>
  <c r="BF1612"/>
  <c r="T1612"/>
  <c r="R1612"/>
  <c r="P1612"/>
  <c r="BI1607"/>
  <c r="BH1607"/>
  <c r="BG1607"/>
  <c r="BF1607"/>
  <c r="T1607"/>
  <c r="R1607"/>
  <c r="P1607"/>
  <c r="BI1602"/>
  <c r="BH1602"/>
  <c r="BG1602"/>
  <c r="BF1602"/>
  <c r="T1602"/>
  <c r="R1602"/>
  <c r="P1602"/>
  <c r="BI1597"/>
  <c r="BH1597"/>
  <c r="BG1597"/>
  <c r="BF1597"/>
  <c r="T1597"/>
  <c r="R1597"/>
  <c r="P1597"/>
  <c r="BI1592"/>
  <c r="BH1592"/>
  <c r="BG1592"/>
  <c r="BF1592"/>
  <c r="T1592"/>
  <c r="R1592"/>
  <c r="P1592"/>
  <c r="BI1589"/>
  <c r="BH1589"/>
  <c r="BG1589"/>
  <c r="BF1589"/>
  <c r="T1589"/>
  <c r="R1589"/>
  <c r="P1589"/>
  <c r="BI1582"/>
  <c r="BH1582"/>
  <c r="BG1582"/>
  <c r="BF1582"/>
  <c r="T1582"/>
  <c r="R1582"/>
  <c r="P1582"/>
  <c r="BI1579"/>
  <c r="BH1579"/>
  <c r="BG1579"/>
  <c r="BF1579"/>
  <c r="T1579"/>
  <c r="R1579"/>
  <c r="P1579"/>
  <c r="BI1572"/>
  <c r="BH1572"/>
  <c r="BG1572"/>
  <c r="BF1572"/>
  <c r="T1572"/>
  <c r="R1572"/>
  <c r="P1572"/>
  <c r="BI1569"/>
  <c r="BH1569"/>
  <c r="BG1569"/>
  <c r="BF1569"/>
  <c r="T1569"/>
  <c r="R1569"/>
  <c r="P1569"/>
  <c r="BI1565"/>
  <c r="BH1565"/>
  <c r="BG1565"/>
  <c r="BF1565"/>
  <c r="T1565"/>
  <c r="R1565"/>
  <c r="P1565"/>
  <c r="BI1562"/>
  <c r="BH1562"/>
  <c r="BG1562"/>
  <c r="BF1562"/>
  <c r="T1562"/>
  <c r="R1562"/>
  <c r="P1562"/>
  <c r="BI1555"/>
  <c r="BH1555"/>
  <c r="BG1555"/>
  <c r="BF1555"/>
  <c r="T1555"/>
  <c r="R1555"/>
  <c r="P1555"/>
  <c r="BI1548"/>
  <c r="BH1548"/>
  <c r="BG1548"/>
  <c r="BF1548"/>
  <c r="T1548"/>
  <c r="R1548"/>
  <c r="P1548"/>
  <c r="BI1543"/>
  <c r="BH1543"/>
  <c r="BG1543"/>
  <c r="BF1543"/>
  <c r="T1543"/>
  <c r="R1543"/>
  <c r="P1543"/>
  <c r="BI1540"/>
  <c r="BH1540"/>
  <c r="BG1540"/>
  <c r="BF1540"/>
  <c r="T1540"/>
  <c r="R1540"/>
  <c r="P1540"/>
  <c r="BI1538"/>
  <c r="BH1538"/>
  <c r="BG1538"/>
  <c r="BF1538"/>
  <c r="T1538"/>
  <c r="R1538"/>
  <c r="P1538"/>
  <c r="BI1529"/>
  <c r="BH1529"/>
  <c r="BG1529"/>
  <c r="BF1529"/>
  <c r="T1529"/>
  <c r="R1529"/>
  <c r="P1529"/>
  <c r="BI1520"/>
  <c r="BH1520"/>
  <c r="BG1520"/>
  <c r="BF1520"/>
  <c r="T1520"/>
  <c r="R1520"/>
  <c r="P1520"/>
  <c r="BI1512"/>
  <c r="BH1512"/>
  <c r="BG1512"/>
  <c r="BF1512"/>
  <c r="T1512"/>
  <c r="R1512"/>
  <c r="P1512"/>
  <c r="BI1498"/>
  <c r="BH1498"/>
  <c r="BG1498"/>
  <c r="BF1498"/>
  <c r="T1498"/>
  <c r="R1498"/>
  <c r="P1498"/>
  <c r="BI1484"/>
  <c r="BH1484"/>
  <c r="BG1484"/>
  <c r="BF1484"/>
  <c r="T1484"/>
  <c r="R1484"/>
  <c r="P1484"/>
  <c r="BI1477"/>
  <c r="BH1477"/>
  <c r="BG1477"/>
  <c r="BF1477"/>
  <c r="T1477"/>
  <c r="R1477"/>
  <c r="P1477"/>
  <c r="BI1472"/>
  <c r="BH1472"/>
  <c r="BG1472"/>
  <c r="BF1472"/>
  <c r="T1472"/>
  <c r="R1472"/>
  <c r="P1472"/>
  <c r="BI1464"/>
  <c r="BH1464"/>
  <c r="BG1464"/>
  <c r="BF1464"/>
  <c r="T1464"/>
  <c r="R1464"/>
  <c r="P1464"/>
  <c r="BI1458"/>
  <c r="BH1458"/>
  <c r="BG1458"/>
  <c r="BF1458"/>
  <c r="T1458"/>
  <c r="R1458"/>
  <c r="P1458"/>
  <c r="BI1427"/>
  <c r="BH1427"/>
  <c r="BG1427"/>
  <c r="BF1427"/>
  <c r="T1427"/>
  <c r="T1426"/>
  <c r="R1427"/>
  <c r="R1426"/>
  <c r="P1427"/>
  <c r="P1426"/>
  <c r="BI1423"/>
  <c r="BH1423"/>
  <c r="BG1423"/>
  <c r="BF1423"/>
  <c r="T1423"/>
  <c r="R1423"/>
  <c r="P1423"/>
  <c r="BI1421"/>
  <c r="BH1421"/>
  <c r="BG1421"/>
  <c r="BF1421"/>
  <c r="T1421"/>
  <c r="R1421"/>
  <c r="P1421"/>
  <c r="BI1410"/>
  <c r="BH1410"/>
  <c r="BG1410"/>
  <c r="BF1410"/>
  <c r="T1410"/>
  <c r="T1409"/>
  <c r="R1410"/>
  <c r="R1409"/>
  <c r="P1410"/>
  <c r="P1409"/>
  <c r="BI1405"/>
  <c r="BH1405"/>
  <c r="BG1405"/>
  <c r="BF1405"/>
  <c r="T1405"/>
  <c r="R1405"/>
  <c r="P1405"/>
  <c r="BI1402"/>
  <c r="BH1402"/>
  <c r="BG1402"/>
  <c r="BF1402"/>
  <c r="T1402"/>
  <c r="R1402"/>
  <c r="P1402"/>
  <c r="BI1389"/>
  <c r="BH1389"/>
  <c r="BG1389"/>
  <c r="BF1389"/>
  <c r="T1389"/>
  <c r="R1389"/>
  <c r="P1389"/>
  <c r="BI1382"/>
  <c r="BH1382"/>
  <c r="BG1382"/>
  <c r="BF1382"/>
  <c r="T1382"/>
  <c r="R1382"/>
  <c r="P1382"/>
  <c r="BI1363"/>
  <c r="BH1363"/>
  <c r="BG1363"/>
  <c r="BF1363"/>
  <c r="T1363"/>
  <c r="R1363"/>
  <c r="P1363"/>
  <c r="BI1358"/>
  <c r="BH1358"/>
  <c r="BG1358"/>
  <c r="BF1358"/>
  <c r="T1358"/>
  <c r="R1358"/>
  <c r="P1358"/>
  <c r="BI1353"/>
  <c r="BH1353"/>
  <c r="BG1353"/>
  <c r="BF1353"/>
  <c r="T1353"/>
  <c r="R1353"/>
  <c r="P1353"/>
  <c r="BI1352"/>
  <c r="BH1352"/>
  <c r="BG1352"/>
  <c r="BF1352"/>
  <c r="T1352"/>
  <c r="R1352"/>
  <c r="P1352"/>
  <c r="BI1351"/>
  <c r="BH1351"/>
  <c r="BG1351"/>
  <c r="BF1351"/>
  <c r="T1351"/>
  <c r="R1351"/>
  <c r="P1351"/>
  <c r="BI1349"/>
  <c r="BH1349"/>
  <c r="BG1349"/>
  <c r="BF1349"/>
  <c r="T1349"/>
  <c r="R1349"/>
  <c r="P1349"/>
  <c r="BI1331"/>
  <c r="BH1331"/>
  <c r="BG1331"/>
  <c r="BF1331"/>
  <c r="T1331"/>
  <c r="R1331"/>
  <c r="P1331"/>
  <c r="BI1329"/>
  <c r="BH1329"/>
  <c r="BG1329"/>
  <c r="BF1329"/>
  <c r="T1329"/>
  <c r="R1329"/>
  <c r="P1329"/>
  <c r="BI1327"/>
  <c r="BH1327"/>
  <c r="BG1327"/>
  <c r="BF1327"/>
  <c r="T1327"/>
  <c r="R1327"/>
  <c r="P1327"/>
  <c r="BI1326"/>
  <c r="BH1326"/>
  <c r="BG1326"/>
  <c r="BF1326"/>
  <c r="T1326"/>
  <c r="R1326"/>
  <c r="P1326"/>
  <c r="BI1325"/>
  <c r="BH1325"/>
  <c r="BG1325"/>
  <c r="BF1325"/>
  <c r="T1325"/>
  <c r="R1325"/>
  <c r="P1325"/>
  <c r="BI1323"/>
  <c r="BH1323"/>
  <c r="BG1323"/>
  <c r="BF1323"/>
  <c r="T1323"/>
  <c r="R1323"/>
  <c r="P1323"/>
  <c r="BI1320"/>
  <c r="BH1320"/>
  <c r="BG1320"/>
  <c r="BF1320"/>
  <c r="T1320"/>
  <c r="R1320"/>
  <c r="P1320"/>
  <c r="BI1312"/>
  <c r="BH1312"/>
  <c r="BG1312"/>
  <c r="BF1312"/>
  <c r="T1312"/>
  <c r="R1312"/>
  <c r="P1312"/>
  <c r="BI1304"/>
  <c r="BH1304"/>
  <c r="BG1304"/>
  <c r="BF1304"/>
  <c r="T1304"/>
  <c r="R1304"/>
  <c r="P1304"/>
  <c r="BI1297"/>
  <c r="BH1297"/>
  <c r="BG1297"/>
  <c r="BF1297"/>
  <c r="T1297"/>
  <c r="R1297"/>
  <c r="P1297"/>
  <c r="BI1289"/>
  <c r="BH1289"/>
  <c r="BG1289"/>
  <c r="BF1289"/>
  <c r="T1289"/>
  <c r="R1289"/>
  <c r="P1289"/>
  <c r="BI1285"/>
  <c r="BH1285"/>
  <c r="BG1285"/>
  <c r="BF1285"/>
  <c r="T1285"/>
  <c r="R1285"/>
  <c r="P1285"/>
  <c r="BI1277"/>
  <c r="BH1277"/>
  <c r="BG1277"/>
  <c r="BF1277"/>
  <c r="T1277"/>
  <c r="R1277"/>
  <c r="P1277"/>
  <c r="BI1272"/>
  <c r="BH1272"/>
  <c r="BG1272"/>
  <c r="BF1272"/>
  <c r="T1272"/>
  <c r="R1272"/>
  <c r="P1272"/>
  <c r="BI1268"/>
  <c r="BH1268"/>
  <c r="BG1268"/>
  <c r="BF1268"/>
  <c r="T1268"/>
  <c r="R1268"/>
  <c r="P1268"/>
  <c r="BI1266"/>
  <c r="BH1266"/>
  <c r="BG1266"/>
  <c r="BF1266"/>
  <c r="T1266"/>
  <c r="R1266"/>
  <c r="P1266"/>
  <c r="BI1265"/>
  <c r="BH1265"/>
  <c r="BG1265"/>
  <c r="BF1265"/>
  <c r="T1265"/>
  <c r="R1265"/>
  <c r="P1265"/>
  <c r="BI1264"/>
  <c r="BH1264"/>
  <c r="BG1264"/>
  <c r="BF1264"/>
  <c r="T1264"/>
  <c r="R1264"/>
  <c r="P1264"/>
  <c r="BI1262"/>
  <c r="BH1262"/>
  <c r="BG1262"/>
  <c r="BF1262"/>
  <c r="T1262"/>
  <c r="R1262"/>
  <c r="P1262"/>
  <c r="BI1260"/>
  <c r="BH1260"/>
  <c r="BG1260"/>
  <c r="BF1260"/>
  <c r="T1260"/>
  <c r="R1260"/>
  <c r="P1260"/>
  <c r="BI1258"/>
  <c r="BH1258"/>
  <c r="BG1258"/>
  <c r="BF1258"/>
  <c r="T1258"/>
  <c r="R1258"/>
  <c r="P1258"/>
  <c r="BI1254"/>
  <c r="BH1254"/>
  <c r="BG1254"/>
  <c r="BF1254"/>
  <c r="T1254"/>
  <c r="R1254"/>
  <c r="P1254"/>
  <c r="BI1251"/>
  <c r="BH1251"/>
  <c r="BG1251"/>
  <c r="BF1251"/>
  <c r="T1251"/>
  <c r="R1251"/>
  <c r="P1251"/>
  <c r="BI1246"/>
  <c r="BH1246"/>
  <c r="BG1246"/>
  <c r="BF1246"/>
  <c r="T1246"/>
  <c r="R1246"/>
  <c r="P1246"/>
  <c r="BI1235"/>
  <c r="BH1235"/>
  <c r="BG1235"/>
  <c r="BF1235"/>
  <c r="T1235"/>
  <c r="T1234"/>
  <c r="R1235"/>
  <c r="R1234"/>
  <c r="P1235"/>
  <c r="P1234"/>
  <c r="BI1229"/>
  <c r="BH1229"/>
  <c r="BG1229"/>
  <c r="BF1229"/>
  <c r="T1229"/>
  <c r="R1229"/>
  <c r="P1229"/>
  <c r="BI1220"/>
  <c r="BH1220"/>
  <c r="BG1220"/>
  <c r="BF1220"/>
  <c r="T1220"/>
  <c r="R1220"/>
  <c r="P1220"/>
  <c r="BI1212"/>
  <c r="BH1212"/>
  <c r="BG1212"/>
  <c r="BF1212"/>
  <c r="T1212"/>
  <c r="R1212"/>
  <c r="P1212"/>
  <c r="BI1178"/>
  <c r="BH1178"/>
  <c r="BG1178"/>
  <c r="BF1178"/>
  <c r="T1178"/>
  <c r="R1178"/>
  <c r="P1178"/>
  <c r="BI1158"/>
  <c r="BH1158"/>
  <c r="BG1158"/>
  <c r="BF1158"/>
  <c r="T1158"/>
  <c r="R1158"/>
  <c r="P1158"/>
  <c r="BI1148"/>
  <c r="BH1148"/>
  <c r="BG1148"/>
  <c r="BF1148"/>
  <c r="T1148"/>
  <c r="R1148"/>
  <c r="P1148"/>
  <c r="BI1124"/>
  <c r="BH1124"/>
  <c r="BG1124"/>
  <c r="BF1124"/>
  <c r="T1124"/>
  <c r="R1124"/>
  <c r="P1124"/>
  <c r="BI1119"/>
  <c r="BH1119"/>
  <c r="BG1119"/>
  <c r="BF1119"/>
  <c r="T1119"/>
  <c r="R1119"/>
  <c r="P1119"/>
  <c r="BI1116"/>
  <c r="BH1116"/>
  <c r="BG1116"/>
  <c r="BF1116"/>
  <c r="T1116"/>
  <c r="R1116"/>
  <c r="P1116"/>
  <c r="BI1093"/>
  <c r="BH1093"/>
  <c r="BG1093"/>
  <c r="BF1093"/>
  <c r="T1093"/>
  <c r="R1093"/>
  <c r="P1093"/>
  <c r="BI1088"/>
  <c r="BH1088"/>
  <c r="BG1088"/>
  <c r="BF1088"/>
  <c r="T1088"/>
  <c r="R1088"/>
  <c r="P1088"/>
  <c r="BI1083"/>
  <c r="BH1083"/>
  <c r="BG1083"/>
  <c r="BF1083"/>
  <c r="T1083"/>
  <c r="R1083"/>
  <c r="P1083"/>
  <c r="BI1079"/>
  <c r="BH1079"/>
  <c r="BG1079"/>
  <c r="BF1079"/>
  <c r="T1079"/>
  <c r="R1079"/>
  <c r="P1079"/>
  <c r="BI1072"/>
  <c r="BH1072"/>
  <c r="BG1072"/>
  <c r="BF1072"/>
  <c r="T1072"/>
  <c r="R1072"/>
  <c r="P1072"/>
  <c r="BI1067"/>
  <c r="BH1067"/>
  <c r="BG1067"/>
  <c r="BF1067"/>
  <c r="T1067"/>
  <c r="R1067"/>
  <c r="P1067"/>
  <c r="BI1055"/>
  <c r="BH1055"/>
  <c r="BG1055"/>
  <c r="BF1055"/>
  <c r="T1055"/>
  <c r="R1055"/>
  <c r="P1055"/>
  <c r="BI1045"/>
  <c r="BH1045"/>
  <c r="BG1045"/>
  <c r="BF1045"/>
  <c r="T1045"/>
  <c r="R1045"/>
  <c r="P1045"/>
  <c r="BI1042"/>
  <c r="BH1042"/>
  <c r="BG1042"/>
  <c r="BF1042"/>
  <c r="T1042"/>
  <c r="R1042"/>
  <c r="P1042"/>
  <c r="BI1030"/>
  <c r="BH1030"/>
  <c r="BG1030"/>
  <c r="BF1030"/>
  <c r="T1030"/>
  <c r="R1030"/>
  <c r="P1030"/>
  <c r="BI1021"/>
  <c r="BH1021"/>
  <c r="BG1021"/>
  <c r="BF1021"/>
  <c r="T1021"/>
  <c r="R1021"/>
  <c r="P1021"/>
  <c r="BI1015"/>
  <c r="BH1015"/>
  <c r="BG1015"/>
  <c r="BF1015"/>
  <c r="T1015"/>
  <c r="R1015"/>
  <c r="P1015"/>
  <c r="BI1008"/>
  <c r="BH1008"/>
  <c r="BG1008"/>
  <c r="BF1008"/>
  <c r="T1008"/>
  <c r="R1008"/>
  <c r="P1008"/>
  <c r="BI1003"/>
  <c r="BH1003"/>
  <c r="BG1003"/>
  <c r="BF1003"/>
  <c r="T1003"/>
  <c r="R1003"/>
  <c r="P1003"/>
  <c r="BI935"/>
  <c r="BH935"/>
  <c r="BG935"/>
  <c r="BF935"/>
  <c r="T935"/>
  <c r="R935"/>
  <c r="P935"/>
  <c r="BI816"/>
  <c r="BH816"/>
  <c r="BG816"/>
  <c r="BF816"/>
  <c r="T816"/>
  <c r="R816"/>
  <c r="P816"/>
  <c r="BI723"/>
  <c r="BH723"/>
  <c r="BG723"/>
  <c r="BF723"/>
  <c r="T723"/>
  <c r="R723"/>
  <c r="P723"/>
  <c r="BI718"/>
  <c r="BH718"/>
  <c r="BG718"/>
  <c r="BF718"/>
  <c r="T718"/>
  <c r="R718"/>
  <c r="P718"/>
  <c r="BI713"/>
  <c r="BH713"/>
  <c r="BG713"/>
  <c r="BF713"/>
  <c r="T713"/>
  <c r="R713"/>
  <c r="P713"/>
  <c r="BI620"/>
  <c r="BH620"/>
  <c r="BG620"/>
  <c r="BF620"/>
  <c r="T620"/>
  <c r="R620"/>
  <c r="P620"/>
  <c r="BI610"/>
  <c r="BH610"/>
  <c r="BG610"/>
  <c r="BF610"/>
  <c r="T610"/>
  <c r="R610"/>
  <c r="P610"/>
  <c r="BI580"/>
  <c r="BH580"/>
  <c r="BG580"/>
  <c r="BF580"/>
  <c r="T580"/>
  <c r="R580"/>
  <c r="P580"/>
  <c r="BI546"/>
  <c r="BH546"/>
  <c r="BG546"/>
  <c r="BF546"/>
  <c r="T546"/>
  <c r="R546"/>
  <c r="P546"/>
  <c r="BI455"/>
  <c r="BH455"/>
  <c r="BG455"/>
  <c r="BF455"/>
  <c r="T455"/>
  <c r="R455"/>
  <c r="P455"/>
  <c r="BI445"/>
  <c r="BH445"/>
  <c r="BG445"/>
  <c r="BF445"/>
  <c r="T445"/>
  <c r="R445"/>
  <c r="P445"/>
  <c r="BI405"/>
  <c r="BH405"/>
  <c r="BG405"/>
  <c r="BF405"/>
  <c r="T405"/>
  <c r="R405"/>
  <c r="P405"/>
  <c r="BI357"/>
  <c r="BH357"/>
  <c r="BG357"/>
  <c r="BF357"/>
  <c r="T357"/>
  <c r="R357"/>
  <c r="P357"/>
  <c r="BI352"/>
  <c r="BH352"/>
  <c r="BG352"/>
  <c r="BF352"/>
  <c r="T352"/>
  <c r="R352"/>
  <c r="P352"/>
  <c r="BI347"/>
  <c r="BH347"/>
  <c r="BG347"/>
  <c r="BF347"/>
  <c r="T347"/>
  <c r="R347"/>
  <c r="P347"/>
  <c r="BI344"/>
  <c r="BH344"/>
  <c r="BG344"/>
  <c r="BF344"/>
  <c r="T344"/>
  <c r="R344"/>
  <c r="P344"/>
  <c r="BI336"/>
  <c r="BH336"/>
  <c r="BG336"/>
  <c r="BF336"/>
  <c r="T336"/>
  <c r="R336"/>
  <c r="P336"/>
  <c r="BI306"/>
  <c r="BH306"/>
  <c r="BG306"/>
  <c r="BF306"/>
  <c r="T306"/>
  <c r="R306"/>
  <c r="P306"/>
  <c r="BI276"/>
  <c r="BH276"/>
  <c r="BG276"/>
  <c r="BF276"/>
  <c r="T276"/>
  <c r="R276"/>
  <c r="P276"/>
  <c r="BI246"/>
  <c r="BH246"/>
  <c r="BG246"/>
  <c r="BF246"/>
  <c r="T246"/>
  <c r="R246"/>
  <c r="P246"/>
  <c r="BI216"/>
  <c r="BH216"/>
  <c r="BG216"/>
  <c r="BF216"/>
  <c r="T216"/>
  <c r="R216"/>
  <c r="P216"/>
  <c r="BI159"/>
  <c r="BH159"/>
  <c r="BG159"/>
  <c r="BF159"/>
  <c r="T159"/>
  <c r="R159"/>
  <c r="P159"/>
  <c r="BI129"/>
  <c r="BH129"/>
  <c r="BG129"/>
  <c r="BF129"/>
  <c r="T129"/>
  <c r="R129"/>
  <c r="P129"/>
  <c r="BI123"/>
  <c r="BH123"/>
  <c r="BG123"/>
  <c r="BF123"/>
  <c r="T123"/>
  <c r="R123"/>
  <c r="P123"/>
  <c r="BI116"/>
  <c r="BH116"/>
  <c r="BG116"/>
  <c r="BF116"/>
  <c r="T116"/>
  <c r="R116"/>
  <c r="P116"/>
  <c r="BI110"/>
  <c r="BH110"/>
  <c r="BG110"/>
  <c r="BF110"/>
  <c r="T110"/>
  <c r="R110"/>
  <c r="P110"/>
  <c r="J104"/>
  <c r="J103"/>
  <c r="F103"/>
  <c r="F101"/>
  <c r="E99"/>
  <c r="J63"/>
  <c r="J62"/>
  <c r="F62"/>
  <c r="F60"/>
  <c r="E58"/>
  <c r="J22"/>
  <c r="E22"/>
  <c r="F104"/>
  <c r="J21"/>
  <c r="J16"/>
  <c r="J60"/>
  <c r="E7"/>
  <c r="E52"/>
  <c i="2" r="J39"/>
  <c r="J38"/>
  <c i="1" r="AY56"/>
  <c i="2" r="J37"/>
  <c i="1" r="AX56"/>
  <c i="2" r="BI506"/>
  <c r="BH506"/>
  <c r="BG506"/>
  <c r="BF506"/>
  <c r="T506"/>
  <c r="R506"/>
  <c r="P506"/>
  <c r="BI501"/>
  <c r="BH501"/>
  <c r="BG501"/>
  <c r="BF501"/>
  <c r="T501"/>
  <c r="R501"/>
  <c r="P501"/>
  <c r="BI489"/>
  <c r="BH489"/>
  <c r="BG489"/>
  <c r="BF489"/>
  <c r="T489"/>
  <c r="R489"/>
  <c r="P489"/>
  <c r="BI484"/>
  <c r="BH484"/>
  <c r="BG484"/>
  <c r="BF484"/>
  <c r="T484"/>
  <c r="R484"/>
  <c r="P484"/>
  <c r="BI481"/>
  <c r="BH481"/>
  <c r="BG481"/>
  <c r="BF481"/>
  <c r="T481"/>
  <c r="T480"/>
  <c r="R481"/>
  <c r="R480"/>
  <c r="P481"/>
  <c r="P480"/>
  <c r="BI469"/>
  <c r="BH469"/>
  <c r="BG469"/>
  <c r="BF469"/>
  <c r="T469"/>
  <c r="R469"/>
  <c r="P469"/>
  <c r="BI458"/>
  <c r="BH458"/>
  <c r="BG458"/>
  <c r="BF458"/>
  <c r="T458"/>
  <c r="R458"/>
  <c r="P458"/>
  <c r="BI449"/>
  <c r="BH449"/>
  <c r="BG449"/>
  <c r="BF449"/>
  <c r="T449"/>
  <c r="R449"/>
  <c r="P449"/>
  <c r="BI443"/>
  <c r="BH443"/>
  <c r="BG443"/>
  <c r="BF443"/>
  <c r="T443"/>
  <c r="R443"/>
  <c r="P443"/>
  <c r="BI437"/>
  <c r="BH437"/>
  <c r="BG437"/>
  <c r="BF437"/>
  <c r="T437"/>
  <c r="R437"/>
  <c r="P437"/>
  <c r="BI430"/>
  <c r="BH430"/>
  <c r="BG430"/>
  <c r="BF430"/>
  <c r="T430"/>
  <c r="R430"/>
  <c r="P430"/>
  <c r="BI425"/>
  <c r="BH425"/>
  <c r="BG425"/>
  <c r="BF425"/>
  <c r="T425"/>
  <c r="R425"/>
  <c r="P425"/>
  <c r="BI417"/>
  <c r="BH417"/>
  <c r="BG417"/>
  <c r="BF417"/>
  <c r="T417"/>
  <c r="R417"/>
  <c r="P417"/>
  <c r="BI405"/>
  <c r="BH405"/>
  <c r="BG405"/>
  <c r="BF405"/>
  <c r="T405"/>
  <c r="R405"/>
  <c r="P405"/>
  <c r="BI396"/>
  <c r="BH396"/>
  <c r="BG396"/>
  <c r="BF396"/>
  <c r="T396"/>
  <c r="R396"/>
  <c r="P396"/>
  <c r="BI384"/>
  <c r="BH384"/>
  <c r="BG384"/>
  <c r="BF384"/>
  <c r="T384"/>
  <c r="R384"/>
  <c r="P384"/>
  <c r="BI377"/>
  <c r="BH377"/>
  <c r="BG377"/>
  <c r="BF377"/>
  <c r="T377"/>
  <c r="R377"/>
  <c r="P377"/>
  <c r="BI375"/>
  <c r="BH375"/>
  <c r="BG375"/>
  <c r="BF375"/>
  <c r="T375"/>
  <c r="R375"/>
  <c r="P375"/>
  <c r="BI367"/>
  <c r="BH367"/>
  <c r="BG367"/>
  <c r="BF367"/>
  <c r="T367"/>
  <c r="R367"/>
  <c r="P367"/>
  <c r="BI360"/>
  <c r="BH360"/>
  <c r="BG360"/>
  <c r="BF360"/>
  <c r="T360"/>
  <c r="R360"/>
  <c r="P360"/>
  <c r="BI355"/>
  <c r="BH355"/>
  <c r="BG355"/>
  <c r="BF355"/>
  <c r="T355"/>
  <c r="R355"/>
  <c r="P355"/>
  <c r="BI346"/>
  <c r="BH346"/>
  <c r="BG346"/>
  <c r="BF346"/>
  <c r="T346"/>
  <c r="R346"/>
  <c r="P346"/>
  <c r="BI337"/>
  <c r="BH337"/>
  <c r="BG337"/>
  <c r="BF337"/>
  <c r="T337"/>
  <c r="R337"/>
  <c r="P337"/>
  <c r="BI330"/>
  <c r="BH330"/>
  <c r="BG330"/>
  <c r="BF330"/>
  <c r="T330"/>
  <c r="R330"/>
  <c r="P330"/>
  <c r="BI323"/>
  <c r="BH323"/>
  <c r="BG323"/>
  <c r="BF323"/>
  <c r="T323"/>
  <c r="R323"/>
  <c r="P323"/>
  <c r="BI318"/>
  <c r="BH318"/>
  <c r="BG318"/>
  <c r="BF318"/>
  <c r="T318"/>
  <c r="R318"/>
  <c r="P318"/>
  <c r="BI315"/>
  <c r="BH315"/>
  <c r="BG315"/>
  <c r="BF315"/>
  <c r="T315"/>
  <c r="R315"/>
  <c r="P315"/>
  <c r="BI306"/>
  <c r="BH306"/>
  <c r="BG306"/>
  <c r="BF306"/>
  <c r="T306"/>
  <c r="R306"/>
  <c r="P306"/>
  <c r="BI301"/>
  <c r="BH301"/>
  <c r="BG301"/>
  <c r="BF301"/>
  <c r="T301"/>
  <c r="R301"/>
  <c r="P301"/>
  <c r="BI298"/>
  <c r="BH298"/>
  <c r="BG298"/>
  <c r="BF298"/>
  <c r="T298"/>
  <c r="R298"/>
  <c r="P298"/>
  <c r="BI292"/>
  <c r="BH292"/>
  <c r="BG292"/>
  <c r="BF292"/>
  <c r="T292"/>
  <c r="T291"/>
  <c r="R292"/>
  <c r="R291"/>
  <c r="P292"/>
  <c r="P291"/>
  <c r="BI287"/>
  <c r="BH287"/>
  <c r="BG287"/>
  <c r="BF287"/>
  <c r="T287"/>
  <c r="R287"/>
  <c r="P287"/>
  <c r="BI282"/>
  <c r="BH282"/>
  <c r="BG282"/>
  <c r="BF282"/>
  <c r="T282"/>
  <c r="R282"/>
  <c r="P282"/>
  <c r="BI275"/>
  <c r="BH275"/>
  <c r="BG275"/>
  <c r="BF275"/>
  <c r="T275"/>
  <c r="R275"/>
  <c r="P275"/>
  <c r="BI265"/>
  <c r="BH265"/>
  <c r="BG265"/>
  <c r="BF265"/>
  <c r="T265"/>
  <c r="R265"/>
  <c r="P265"/>
  <c r="BI259"/>
  <c r="BH259"/>
  <c r="BG259"/>
  <c r="BF259"/>
  <c r="T259"/>
  <c r="R259"/>
  <c r="P259"/>
  <c r="BI253"/>
  <c r="BH253"/>
  <c r="BG253"/>
  <c r="BF253"/>
  <c r="T253"/>
  <c r="R253"/>
  <c r="P253"/>
  <c r="BI248"/>
  <c r="BH248"/>
  <c r="BG248"/>
  <c r="BF248"/>
  <c r="T248"/>
  <c r="R248"/>
  <c r="P248"/>
  <c r="BI242"/>
  <c r="BH242"/>
  <c r="BG242"/>
  <c r="BF242"/>
  <c r="T242"/>
  <c r="R242"/>
  <c r="P242"/>
  <c r="BI222"/>
  <c r="BH222"/>
  <c r="BG222"/>
  <c r="BF222"/>
  <c r="T222"/>
  <c r="R222"/>
  <c r="P222"/>
  <c r="BI216"/>
  <c r="BH216"/>
  <c r="BG216"/>
  <c r="BF216"/>
  <c r="T216"/>
  <c r="R216"/>
  <c r="P216"/>
  <c r="BI212"/>
  <c r="BH212"/>
  <c r="BG212"/>
  <c r="BF212"/>
  <c r="T212"/>
  <c r="R212"/>
  <c r="P212"/>
  <c r="BI201"/>
  <c r="BH201"/>
  <c r="BG201"/>
  <c r="BF201"/>
  <c r="T201"/>
  <c r="R201"/>
  <c r="P201"/>
  <c r="BI190"/>
  <c r="BH190"/>
  <c r="BG190"/>
  <c r="BF190"/>
  <c r="T190"/>
  <c r="R190"/>
  <c r="P190"/>
  <c r="BI185"/>
  <c r="BH185"/>
  <c r="BG185"/>
  <c r="BF185"/>
  <c r="T185"/>
  <c r="R185"/>
  <c r="P18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37"/>
  <c r="BH137"/>
  <c r="BG137"/>
  <c r="BF137"/>
  <c r="T137"/>
  <c r="R137"/>
  <c r="P137"/>
  <c r="BI132"/>
  <c r="BH132"/>
  <c r="BG132"/>
  <c r="BF132"/>
  <c r="T132"/>
  <c r="R132"/>
  <c r="P132"/>
  <c r="BI125"/>
  <c r="BH125"/>
  <c r="BG125"/>
  <c r="BF125"/>
  <c r="T125"/>
  <c r="R125"/>
  <c r="P125"/>
  <c r="BI120"/>
  <c r="BH120"/>
  <c r="BG120"/>
  <c r="BF120"/>
  <c r="T120"/>
  <c r="R120"/>
  <c r="P120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88"/>
  <c r="E7"/>
  <c r="E82"/>
  <c i="1" r="L50"/>
  <c r="AM50"/>
  <c r="AM49"/>
  <c r="L49"/>
  <c r="AM47"/>
  <c r="L47"/>
  <c r="L45"/>
  <c r="L44"/>
  <c i="2" r="J259"/>
  <c r="J253"/>
  <c i="3" r="BK336"/>
  <c r="J1602"/>
  <c r="BK1329"/>
  <c r="BK1254"/>
  <c i="4" r="BK123"/>
  <c i="6" r="F38"/>
  <c i="2" r="J355"/>
  <c i="3" r="J1630"/>
  <c r="J1402"/>
  <c r="BK1220"/>
  <c r="BK455"/>
  <c i="5" r="J465"/>
  <c i="7" r="J103"/>
  <c r="J229"/>
  <c i="8" r="BK101"/>
  <c i="9" r="BK728"/>
  <c r="BK595"/>
  <c i="10" r="BK437"/>
  <c i="12" r="BK430"/>
  <c i="13" r="BK239"/>
  <c i="15" r="BK158"/>
  <c i="17" r="J105"/>
  <c i="1" r="AS70"/>
  <c i="3" r="J723"/>
  <c r="J1582"/>
  <c r="BK159"/>
  <c r="BK1067"/>
  <c i="5" r="J663"/>
  <c i="7" r="BK292"/>
  <c r="J210"/>
  <c i="8" r="J146"/>
  <c i="9" r="BK109"/>
  <c r="BK883"/>
  <c i="11" r="BK98"/>
  <c i="12" r="J427"/>
  <c i="13" r="BK288"/>
  <c i="16" r="J105"/>
  <c i="2" r="BK97"/>
  <c r="J405"/>
  <c i="3" r="BK935"/>
  <c r="BK1402"/>
  <c r="J1312"/>
  <c r="BK1003"/>
  <c i="4" r="BK113"/>
  <c i="5" r="BK294"/>
  <c r="BK303"/>
  <c i="7" r="J336"/>
  <c r="BK393"/>
  <c i="8" r="J130"/>
  <c i="9" r="J687"/>
  <c r="BK526"/>
  <c i="10" r="J193"/>
  <c r="BK116"/>
  <c r="J187"/>
  <c i="12" r="BK391"/>
  <c r="BK463"/>
  <c i="13" r="BK303"/>
  <c i="15" r="BK123"/>
  <c i="17" r="BK148"/>
  <c i="2" r="BK430"/>
  <c r="BK222"/>
  <c i="3" r="J1178"/>
  <c r="J1562"/>
  <c r="BK1045"/>
  <c r="BK276"/>
  <c i="5" r="BK263"/>
  <c r="J723"/>
  <c r="BK682"/>
  <c r="BK132"/>
  <c i="7" r="J288"/>
  <c i="8" r="BK96"/>
  <c r="J195"/>
  <c i="9" r="J810"/>
  <c r="J526"/>
  <c r="BK564"/>
  <c i="12" r="J415"/>
  <c r="BK386"/>
  <c i="13" r="J273"/>
  <c i="15" r="J175"/>
  <c i="17" r="J114"/>
  <c i="2" r="BK190"/>
  <c r="BK248"/>
  <c i="3" r="BK1555"/>
  <c r="BK1277"/>
  <c r="J1349"/>
  <c r="BK216"/>
  <c i="5" r="J687"/>
  <c i="6" r="J177"/>
  <c i="7" r="BK333"/>
  <c i="8" r="J228"/>
  <c i="9" r="J748"/>
  <c r="BK621"/>
  <c i="12" r="J410"/>
  <c r="J451"/>
  <c i="13" r="J211"/>
  <c i="8" r="BK146"/>
  <c i="9" r="J725"/>
  <c r="BK629"/>
  <c r="J824"/>
  <c r="J626"/>
  <c i="12" r="BK444"/>
  <c i="13" r="J247"/>
  <c i="17" r="BK195"/>
  <c i="19" r="BK99"/>
  <c i="2" r="J384"/>
  <c r="J102"/>
  <c i="3" r="J1148"/>
  <c r="J1093"/>
  <c r="BK1427"/>
  <c r="BK1624"/>
  <c r="BK110"/>
  <c i="4" r="J120"/>
  <c i="5" r="BK179"/>
  <c i="7" r="BK142"/>
  <c r="BK101"/>
  <c i="8" r="J220"/>
  <c r="J151"/>
  <c i="9" r="BK700"/>
  <c r="J109"/>
  <c r="J728"/>
  <c i="10" r="BK406"/>
  <c r="BK453"/>
  <c r="BK267"/>
  <c r="J173"/>
  <c r="J492"/>
  <c i="12" r="J386"/>
  <c r="J456"/>
  <c i="13" r="BK307"/>
  <c r="BK276"/>
  <c i="14" r="J90"/>
  <c i="17" r="BK164"/>
  <c i="20" r="BK90"/>
  <c i="2" r="BK149"/>
  <c r="BK481"/>
  <c i="3" r="J1235"/>
  <c r="BK1266"/>
  <c r="J1540"/>
  <c r="J1329"/>
  <c i="4" r="J123"/>
  <c i="5" r="BK587"/>
  <c i="8" r="BK138"/>
  <c r="BK202"/>
  <c i="9" r="BK816"/>
  <c r="BK750"/>
  <c r="J353"/>
  <c i="12" r="J166"/>
  <c r="BK174"/>
  <c i="13" r="BK244"/>
  <c r="BK312"/>
  <c i="15" r="BK95"/>
  <c i="18" r="J95"/>
  <c i="2" r="J292"/>
  <c i="1" r="AS77"/>
  <c i="3" r="BK1015"/>
  <c r="BK129"/>
  <c r="J546"/>
  <c i="4" r="BK117"/>
  <c i="5" r="J235"/>
  <c i="7" r="J239"/>
  <c r="BK95"/>
  <c i="8" r="BK125"/>
  <c i="9" r="BK762"/>
  <c r="BK757"/>
  <c r="BK693"/>
  <c i="11" r="BK102"/>
  <c i="12" r="J425"/>
  <c r="J369"/>
  <c i="13" r="BK143"/>
  <c i="15" r="BK133"/>
  <c i="17" r="BK170"/>
  <c i="2" r="J282"/>
  <c r="BK489"/>
  <c i="3" r="BK1331"/>
  <c r="BK1148"/>
  <c r="BK1410"/>
  <c i="4" r="J107"/>
  <c i="6" r="J99"/>
  <c i="7" r="BK350"/>
  <c i="8" r="BK171"/>
  <c r="J125"/>
  <c i="9" r="BK639"/>
  <c r="BK250"/>
  <c i="10" r="BK492"/>
  <c i="12" r="BK456"/>
  <c i="13" r="J300"/>
  <c r="J236"/>
  <c i="15" r="J188"/>
  <c i="19" r="F34"/>
  <c i="3" r="BK1612"/>
  <c r="J1548"/>
  <c i="4" r="J111"/>
  <c i="5" r="BK356"/>
  <c r="BK692"/>
  <c r="BK679"/>
  <c r="J623"/>
  <c i="7" r="BK105"/>
  <c r="BK250"/>
  <c i="8" r="J247"/>
  <c r="J156"/>
  <c i="9" r="J899"/>
  <c r="J143"/>
  <c i="10" r="J479"/>
  <c r="J461"/>
  <c r="BK450"/>
  <c r="BK423"/>
  <c r="BK508"/>
  <c i="12" r="J156"/>
  <c i="13" r="J327"/>
  <c r="BK291"/>
  <c i="15" r="J95"/>
  <c i="2" r="J132"/>
  <c r="BK216"/>
  <c i="3" r="J1607"/>
  <c r="BK1562"/>
  <c r="J110"/>
  <c r="J347"/>
  <c r="J580"/>
  <c i="5" r="J587"/>
  <c r="BK723"/>
  <c r="J685"/>
  <c r="J665"/>
  <c i="6" r="BK168"/>
  <c i="7" r="BK288"/>
  <c i="8" r="J257"/>
  <c i="9" r="J752"/>
  <c r="J711"/>
  <c r="BK711"/>
  <c i="11" r="BK100"/>
  <c i="12" r="BK432"/>
  <c i="13" r="J299"/>
  <c i="14" r="J88"/>
  <c i="17" r="J187"/>
  <c i="2" r="J120"/>
  <c r="J149"/>
  <c i="3" r="BK1212"/>
  <c r="BK344"/>
  <c r="BK580"/>
  <c r="BK1030"/>
  <c i="4" r="BK135"/>
  <c i="5" r="BK104"/>
  <c i="7" r="J247"/>
  <c r="BK177"/>
  <c i="8" r="J183"/>
  <c r="J96"/>
  <c i="9" r="J581"/>
  <c r="BK913"/>
  <c r="BK228"/>
  <c i="11" r="J98"/>
  <c i="12" r="BK442"/>
  <c i="13" r="J143"/>
  <c r="BK319"/>
  <c r="BK211"/>
  <c i="14" r="J89"/>
  <c i="15" r="BK193"/>
  <c r="J161"/>
  <c r="BK190"/>
  <c i="16" r="J103"/>
  <c i="17" r="BK130"/>
  <c i="19" r="BK86"/>
  <c i="20" r="BK84"/>
  <c i="2" r="J315"/>
  <c r="J248"/>
  <c r="BK458"/>
  <c i="3" r="BK1597"/>
  <c r="BK1363"/>
  <c r="BK1349"/>
  <c r="J1251"/>
  <c r="J1119"/>
  <c r="J1565"/>
  <c r="BK1618"/>
  <c i="4" r="J122"/>
  <c i="5" r="BK521"/>
  <c i="6" r="J168"/>
  <c i="7" r="J206"/>
  <c r="J285"/>
  <c r="J142"/>
  <c i="8" r="J107"/>
  <c r="J135"/>
  <c i="9" r="J595"/>
  <c r="J629"/>
  <c r="BK678"/>
  <c i="10" r="BK488"/>
  <c i="12" r="BK169"/>
  <c i="13" r="J305"/>
  <c r="BK159"/>
  <c i="17" r="BK138"/>
  <c i="19" r="BK95"/>
  <c i="2" r="BK259"/>
  <c r="BK417"/>
  <c i="3" r="J1538"/>
  <c r="J620"/>
  <c r="J1326"/>
  <c r="BK1124"/>
  <c r="BK1178"/>
  <c i="6" r="J152"/>
  <c i="7" r="BK247"/>
  <c r="J137"/>
  <c i="8" r="J119"/>
  <c r="BK154"/>
  <c i="9" r="BK831"/>
  <c r="BK587"/>
  <c r="BK824"/>
  <c i="10" r="J423"/>
  <c r="BK106"/>
  <c r="J431"/>
  <c r="BK418"/>
  <c r="BK503"/>
  <c i="12" r="J407"/>
  <c r="BK347"/>
  <c i="13" r="J303"/>
  <c r="BK299"/>
  <c i="15" r="BK199"/>
  <c r="BK155"/>
  <c i="17" r="J155"/>
  <c i="20" r="J84"/>
  <c i="2" r="J367"/>
  <c r="J337"/>
  <c i="3" r="BK1421"/>
  <c r="J1529"/>
  <c r="J129"/>
  <c r="J405"/>
  <c i="5" r="J654"/>
  <c i="8" r="BK135"/>
  <c r="J101"/>
  <c i="9" r="BK121"/>
  <c r="BK899"/>
  <c i="10" r="J406"/>
  <c i="12" r="BK453"/>
  <c r="BK435"/>
  <c i="13" r="J312"/>
  <c r="BK300"/>
  <c i="17" r="J100"/>
  <c i="2" r="J458"/>
  <c r="BK144"/>
  <c i="3" r="BK1582"/>
  <c r="J1592"/>
  <c r="BK1079"/>
  <c r="BK1312"/>
  <c i="4" r="BK107"/>
  <c i="6" r="BK99"/>
  <c i="7" r="BK285"/>
  <c i="8" r="J180"/>
  <c i="9" r="BK686"/>
  <c r="BK682"/>
  <c r="BK315"/>
  <c i="12" r="J381"/>
  <c r="J431"/>
  <c i="13" r="J317"/>
  <c i="15" r="J190"/>
  <c i="17" r="J164"/>
  <c i="20" r="J95"/>
  <c i="2" r="BK275"/>
  <c r="BK120"/>
  <c i="3" r="BK1265"/>
  <c r="J1331"/>
  <c r="J1297"/>
  <c i="4" r="BK111"/>
  <c i="6" r="J130"/>
  <c i="7" r="BK253"/>
  <c i="8" r="J260"/>
  <c r="BK167"/>
  <c i="9" r="J762"/>
  <c r="J877"/>
  <c i="12" r="J116"/>
  <c r="BK156"/>
  <c i="13" r="BK257"/>
  <c r="J101"/>
  <c i="17" r="J204"/>
  <c i="2" r="BK318"/>
  <c r="J481"/>
  <c i="3" r="BK1262"/>
  <c r="J1015"/>
  <c r="J1254"/>
  <c r="BK1289"/>
  <c i="5" r="J410"/>
  <c r="J132"/>
  <c r="J670"/>
  <c i="7" r="BK236"/>
  <c r="BK331"/>
  <c i="8" r="J250"/>
  <c i="9" r="J831"/>
  <c r="BK877"/>
  <c r="J639"/>
  <c i="10" r="J450"/>
  <c r="BK111"/>
  <c r="BK101"/>
  <c r="BK474"/>
  <c r="J496"/>
  <c i="12" r="J151"/>
  <c r="J374"/>
  <c i="13" r="BK327"/>
  <c r="BK133"/>
  <c i="16" r="BK108"/>
  <c i="2" r="BK301"/>
  <c r="J489"/>
  <c i="3" r="BK1529"/>
  <c r="BK1351"/>
  <c r="J1264"/>
  <c i="4" r="BK120"/>
  <c i="5" r="BK207"/>
  <c r="BK687"/>
  <c r="BK670"/>
  <c i="7" r="J391"/>
  <c r="BK229"/>
  <c i="8" r="J216"/>
  <c i="9" r="J923"/>
  <c r="BK115"/>
  <c i="10" r="J474"/>
  <c i="12" r="BK461"/>
  <c r="BK101"/>
  <c i="13" r="J252"/>
  <c i="16" r="J101"/>
  <c i="2" r="J375"/>
  <c r="BK449"/>
  <c i="3" r="J718"/>
  <c r="J116"/>
  <c r="BK1326"/>
  <c i="4" r="J100"/>
  <c i="5" r="BK410"/>
  <c i="7" r="BK391"/>
  <c r="J236"/>
  <c i="8" r="BK199"/>
  <c i="9" r="BK782"/>
  <c r="J375"/>
  <c i="12" r="J146"/>
  <c r="BK407"/>
  <c i="13" r="BK295"/>
  <c i="7" r="J272"/>
  <c i="8" r="BK186"/>
  <c i="9" r="BK272"/>
  <c r="J757"/>
  <c i="10" r="BK163"/>
  <c i="12" r="J444"/>
  <c i="13" r="BK314"/>
  <c i="16" r="BK101"/>
  <c i="18" r="J94"/>
  <c i="2" r="BK425"/>
  <c r="BK484"/>
  <c i="3" r="BK1042"/>
  <c r="BK1327"/>
  <c r="J1589"/>
  <c r="J246"/>
  <c r="J1042"/>
  <c i="4" r="J105"/>
  <c i="5" r="BK291"/>
  <c i="6" r="J251"/>
  <c i="7" r="BK387"/>
  <c r="J350"/>
  <c i="8" r="J199"/>
  <c i="9" r="BK840"/>
  <c r="BK716"/>
  <c r="J684"/>
  <c r="J308"/>
  <c i="10" r="J338"/>
  <c r="BK470"/>
  <c r="BK168"/>
  <c r="J111"/>
  <c i="12" r="J453"/>
  <c r="J111"/>
  <c i="13" r="BK265"/>
  <c r="BK111"/>
  <c i="15" r="J193"/>
  <c i="17" r="BK161"/>
  <c i="19" r="J85"/>
  <c i="2" r="J287"/>
  <c r="BK132"/>
  <c i="1" r="AS57"/>
  <c i="3" r="BK1620"/>
  <c r="BK1353"/>
  <c r="J610"/>
  <c i="4" r="J97"/>
  <c i="5" r="J263"/>
  <c i="8" r="J212"/>
  <c r="BK183"/>
  <c i="9" r="J920"/>
  <c r="BK618"/>
  <c r="BK437"/>
  <c r="J206"/>
  <c i="12" r="BK425"/>
  <c r="BK458"/>
  <c i="13" r="BK178"/>
  <c r="BK270"/>
  <c i="17" r="BK177"/>
  <c i="2" r="J360"/>
  <c r="J97"/>
  <c i="3" r="BK1628"/>
  <c r="J159"/>
  <c r="J1421"/>
  <c r="BK1569"/>
  <c r="J1477"/>
  <c i="4" r="J119"/>
  <c i="7" r="BK272"/>
  <c r="BK210"/>
  <c i="8" r="J240"/>
  <c i="9" r="J184"/>
  <c r="J618"/>
  <c i="12" r="J442"/>
  <c r="BK313"/>
  <c i="13" r="BK208"/>
  <c i="15" r="J133"/>
  <c i="17" r="BK105"/>
  <c i="2" r="BK437"/>
  <c i="1" r="AS75"/>
  <c i="3" r="BK1423"/>
  <c r="J1555"/>
  <c r="BK306"/>
  <c r="BK1021"/>
  <c i="4" r="J109"/>
  <c i="7" r="BK201"/>
  <c r="J250"/>
  <c i="8" r="J234"/>
  <c i="9" r="BK894"/>
  <c r="J719"/>
  <c i="10" r="J267"/>
  <c i="12" r="BK197"/>
  <c r="J313"/>
  <c i="13" r="J111"/>
  <c i="15" r="J158"/>
  <c i="17" r="J201"/>
  <c i="2" r="J449"/>
  <c r="J137"/>
  <c i="3" r="J1626"/>
  <c r="J1072"/>
  <c r="BK1268"/>
  <c r="BK1382"/>
  <c r="J1423"/>
  <c i="4" r="BK133"/>
  <c i="5" r="J297"/>
  <c r="BK676"/>
  <c i="6" r="BK130"/>
  <c i="7" r="BK239"/>
  <c i="8" r="BK247"/>
  <c r="J116"/>
  <c r="J177"/>
  <c i="9" r="BK561"/>
  <c r="J856"/>
  <c i="10" r="J116"/>
  <c r="J483"/>
  <c r="BK216"/>
  <c r="J163"/>
  <c r="J443"/>
  <c i="12" r="BK399"/>
  <c i="13" r="BK322"/>
  <c r="J159"/>
  <c i="15" r="J106"/>
  <c i="2" r="BK384"/>
  <c r="BK298"/>
  <c r="J107"/>
  <c i="3" r="J123"/>
  <c r="BK1285"/>
  <c r="BK1320"/>
  <c r="BK1260"/>
  <c i="4" r="BK109"/>
  <c i="5" r="J179"/>
  <c r="BK690"/>
  <c r="BK646"/>
  <c i="7" r="BK256"/>
  <c r="BK107"/>
  <c i="8" r="BK174"/>
  <c r="BK212"/>
  <c i="9" r="BK609"/>
  <c r="BK725"/>
  <c i="10" r="BK305"/>
  <c i="12" r="BK161"/>
  <c r="J461"/>
  <c i="13" r="J153"/>
  <c r="J205"/>
  <c i="16" r="BK105"/>
  <c i="20" r="J90"/>
  <c i="2" r="J216"/>
  <c i="3" r="BK1630"/>
  <c r="J1389"/>
  <c r="BK610"/>
  <c r="BK1264"/>
  <c i="4" r="J133"/>
  <c i="5" r="BK665"/>
  <c i="6" r="J259"/>
  <c i="7" r="BK98"/>
  <c i="8" r="J138"/>
  <c i="9" r="BK930"/>
  <c r="BK143"/>
  <c r="J115"/>
  <c i="10" r="J505"/>
  <c i="12" r="J422"/>
  <c i="13" r="J309"/>
  <c r="J185"/>
  <c r="J116"/>
  <c r="J148"/>
  <c i="15" r="BK188"/>
  <c r="J141"/>
  <c i="16" r="BK103"/>
  <c i="17" r="BK155"/>
  <c r="BK100"/>
  <c i="19" r="J91"/>
  <c i="2" r="J190"/>
  <c r="BK212"/>
  <c r="J501"/>
  <c i="3" r="J1632"/>
  <c r="BK405"/>
  <c r="BK1632"/>
  <c r="BK1589"/>
  <c r="J1572"/>
  <c r="J1363"/>
  <c r="J1285"/>
  <c i="4" r="J117"/>
  <c i="5" r="BK623"/>
  <c i="6" r="J212"/>
  <c i="7" r="BK300"/>
  <c r="BK103"/>
  <c r="BK160"/>
  <c i="8" r="BK159"/>
  <c r="BK228"/>
  <c i="9" r="BK752"/>
  <c r="J787"/>
  <c r="J609"/>
  <c i="11" r="J102"/>
  <c i="12" r="BK106"/>
  <c i="13" r="J208"/>
  <c r="J322"/>
  <c i="17" r="J130"/>
  <c i="2" r="J185"/>
  <c r="J506"/>
  <c i="3" r="J1624"/>
  <c r="J1622"/>
  <c r="J1458"/>
  <c r="J1079"/>
  <c r="J1498"/>
  <c i="4" r="J124"/>
  <c i="5" r="J667"/>
  <c i="7" r="BK242"/>
  <c r="J297"/>
  <c i="8" r="BK162"/>
  <c r="BK257"/>
  <c i="9" r="J250"/>
  <c r="J587"/>
  <c r="BK308"/>
  <c i="10" r="BK443"/>
  <c r="J153"/>
  <c r="BK193"/>
  <c r="BK262"/>
  <c r="J458"/>
  <c i="12" r="BK446"/>
  <c r="BK166"/>
  <c i="13" r="J133"/>
  <c r="BK138"/>
  <c r="J178"/>
  <c i="15" r="BK151"/>
  <c i="19" r="BK84"/>
  <c i="2" r="J396"/>
  <c r="J144"/>
  <c i="3" r="BK1358"/>
  <c r="BK1520"/>
  <c r="J357"/>
  <c r="BK620"/>
  <c i="4" r="J114"/>
  <c i="6" r="BK160"/>
  <c i="8" r="BK143"/>
  <c r="J143"/>
  <c i="9" r="J769"/>
  <c r="J105"/>
  <c r="BK184"/>
  <c i="10" r="BK505"/>
  <c i="12" r="J212"/>
  <c r="BK404"/>
  <c i="13" r="J138"/>
  <c r="J297"/>
  <c i="17" r="J161"/>
  <c i="20" r="BK95"/>
  <c i="2" r="J152"/>
  <c i="3" r="BK1458"/>
  <c r="BK116"/>
  <c r="J1325"/>
  <c r="BK1235"/>
  <c i="4" r="BK124"/>
  <c i="6" r="BK251"/>
  <c i="7" r="BK206"/>
  <c i="8" r="J167"/>
  <c r="BK195"/>
  <c i="9" r="BK626"/>
  <c r="BK872"/>
  <c i="10" r="BK177"/>
  <c i="12" r="J347"/>
  <c i="13" r="BK236"/>
  <c r="BK273"/>
  <c i="16" r="J108"/>
  <c i="19" r="J84"/>
  <c i="2" r="BK152"/>
  <c i="3" r="BK1622"/>
  <c r="J1030"/>
  <c r="J1620"/>
  <c i="4" r="BK119"/>
  <c i="5" r="BK667"/>
  <c i="7" r="BK389"/>
  <c r="J105"/>
  <c i="8" r="BK177"/>
  <c i="9" r="BK906"/>
  <c r="J906"/>
  <c i="10" r="BK496"/>
  <c i="12" r="BK369"/>
  <c i="13" r="J270"/>
  <c r="J324"/>
  <c i="15" r="BK161"/>
  <c i="17" r="J170"/>
  <c i="2" r="BK242"/>
  <c r="J212"/>
  <c i="3" r="J306"/>
  <c r="J1246"/>
  <c r="BK723"/>
  <c r="J216"/>
  <c r="J336"/>
  <c i="5" r="BK383"/>
  <c r="BK685"/>
  <c i="6" r="J140"/>
  <c i="7" r="J280"/>
  <c r="J242"/>
  <c i="8" r="BK250"/>
  <c i="9" r="J678"/>
  <c r="BK604"/>
  <c r="J816"/>
  <c i="10" r="J401"/>
  <c r="J231"/>
  <c r="BK153"/>
  <c r="J503"/>
  <c i="12" r="J161"/>
  <c i="13" r="J257"/>
  <c r="BK106"/>
  <c i="15" r="BK141"/>
  <c i="17" r="BK114"/>
  <c i="2" r="BK506"/>
  <c i="3" r="BK1272"/>
  <c r="BK1088"/>
  <c r="BK1325"/>
  <c r="BK1464"/>
  <c i="4" r="BK97"/>
  <c i="5" r="BK724"/>
  <c r="BK681"/>
  <c i="6" r="BK152"/>
  <c i="7" r="J393"/>
  <c i="8" r="BK240"/>
  <c r="J174"/>
  <c i="9" r="J913"/>
  <c r="J894"/>
  <c r="J599"/>
  <c i="12" r="J197"/>
  <c r="J246"/>
  <c i="13" r="BK116"/>
  <c r="BK324"/>
  <c i="15" r="BK106"/>
  <c i="17" r="J177"/>
  <c i="2" r="BK253"/>
  <c r="J125"/>
  <c i="3" r="BK1579"/>
  <c r="BK1229"/>
  <c r="BK1297"/>
  <c r="J1262"/>
  <c r="J352"/>
  <c i="5" r="J641"/>
  <c i="6" r="BK146"/>
  <c i="7" r="J331"/>
  <c i="8" r="BK207"/>
  <c r="J186"/>
  <c i="9" r="BK856"/>
  <c r="J682"/>
  <c i="10" r="BK458"/>
  <c i="12" r="J106"/>
  <c r="BK410"/>
  <c i="13" r="J276"/>
  <c i="12" r="BK374"/>
  <c i="2" r="BK107"/>
  <c r="BK292"/>
  <c i="3" r="J1569"/>
  <c r="J1597"/>
  <c r="J1382"/>
  <c r="J1258"/>
  <c r="J1212"/>
  <c i="5" r="J631"/>
  <c i="6" r="BK246"/>
  <c i="8" r="J243"/>
  <c r="J264"/>
  <c i="9" r="BK704"/>
  <c r="BK719"/>
  <c r="BK684"/>
  <c i="11" r="J100"/>
  <c i="12" r="J169"/>
  <c r="J174"/>
  <c i="13" r="J288"/>
  <c i="15" r="J155"/>
  <c i="17" r="BK122"/>
  <c i="2" r="BK396"/>
  <c r="J275"/>
  <c r="BK125"/>
  <c i="3" r="BK713"/>
  <c r="J1045"/>
  <c r="BK1389"/>
  <c r="J1628"/>
  <c r="BK1246"/>
  <c i="5" r="BK663"/>
  <c i="6" r="J160"/>
  <c i="7" r="BK397"/>
  <c i="8" r="J202"/>
  <c i="9" r="J872"/>
  <c r="BK375"/>
  <c r="J782"/>
  <c i="10" r="BK483"/>
  <c i="12" r="J101"/>
  <c r="BK440"/>
  <c i="13" r="J314"/>
  <c i="15" r="BK195"/>
  <c i="18" r="BK94"/>
  <c i="2" r="J417"/>
  <c r="J469"/>
  <c i="3" r="BK1548"/>
  <c r="BK347"/>
  <c r="J1268"/>
  <c r="BK1602"/>
  <c i="6" r="BK248"/>
  <c i="7" r="J292"/>
  <c i="8" r="BK122"/>
  <c i="9" r="BK769"/>
  <c r="BK646"/>
  <c r="BK397"/>
  <c i="12" r="J435"/>
  <c r="J446"/>
  <c i="13" r="J156"/>
  <c i="14" r="BK90"/>
  <c i="17" r="J108"/>
  <c i="2" r="BK315"/>
  <c i="1" r="AS66"/>
  <c i="3" r="J1612"/>
  <c r="J1410"/>
  <c r="BK718"/>
  <c r="J1116"/>
  <c i="5" r="J521"/>
  <c r="J690"/>
  <c r="J673"/>
  <c r="J207"/>
  <c i="7" r="BK385"/>
  <c r="J131"/>
  <c i="8" r="J159"/>
  <c i="9" r="BK581"/>
  <c r="BK748"/>
  <c r="BK353"/>
  <c i="10" r="J262"/>
  <c r="J437"/>
  <c r="J413"/>
  <c r="J101"/>
  <c i="12" r="J432"/>
  <c r="BK449"/>
  <c i="13" r="BK200"/>
  <c i="15" r="J123"/>
  <c i="17" r="J195"/>
  <c i="1" r="AS60"/>
  <c i="3" r="BK1607"/>
  <c r="J713"/>
  <c r="J1351"/>
  <c r="J1083"/>
  <c i="5" r="J104"/>
  <c r="J692"/>
  <c r="BK673"/>
  <c i="7" r="BK137"/>
  <c r="BK336"/>
  <c i="8" r="BK216"/>
  <c i="9" r="BK687"/>
  <c r="BK731"/>
  <c r="BK787"/>
  <c i="10" r="BK465"/>
  <c i="12" r="BK251"/>
  <c r="BK422"/>
  <c i="13" r="BK247"/>
  <c i="15" r="J115"/>
  <c i="17" r="BK108"/>
  <c i="2" r="J346"/>
  <c r="J484"/>
  <c i="3" r="BK1352"/>
  <c r="J1067"/>
  <c r="J1055"/>
  <c r="J1327"/>
  <c i="5" r="BK297"/>
  <c i="7" r="BK156"/>
  <c i="8" r="BK189"/>
  <c r="BK119"/>
  <c i="9" r="J883"/>
  <c r="J664"/>
  <c i="10" r="J216"/>
  <c i="12" r="BK241"/>
  <c r="J251"/>
  <c i="13" r="BK101"/>
  <c i="17" r="J190"/>
  <c i="2" r="BK377"/>
  <c r="BK443"/>
  <c r="J265"/>
  <c r="BK346"/>
  <c i="3" r="J1484"/>
  <c r="J1088"/>
  <c r="BK1083"/>
  <c r="BK445"/>
  <c r="BK1304"/>
  <c r="BK357"/>
  <c r="BK1116"/>
  <c r="BK1055"/>
  <c i="5" r="J696"/>
  <c r="BK300"/>
  <c i="7" r="BK297"/>
  <c r="J328"/>
  <c r="J201"/>
  <c i="8" r="J237"/>
  <c r="BK130"/>
  <c i="9" r="J891"/>
  <c r="BK889"/>
  <c r="J228"/>
  <c r="BK206"/>
  <c i="12" r="J437"/>
  <c r="BK466"/>
  <c i="13" r="BK281"/>
  <c i="17" r="BK187"/>
  <c i="2" r="J443"/>
  <c r="J222"/>
  <c r="BK201"/>
  <c i="3" r="BK1405"/>
  <c r="J1618"/>
  <c r="J1277"/>
  <c r="J1265"/>
  <c i="5" r="BK465"/>
  <c i="7" r="BK280"/>
  <c i="8" r="J207"/>
  <c i="9" r="J930"/>
  <c r="J121"/>
  <c r="BK920"/>
  <c i="10" r="BK158"/>
  <c r="BK231"/>
  <c r="J272"/>
  <c r="J488"/>
  <c r="BK401"/>
  <c r="BK173"/>
  <c i="12" r="BK437"/>
  <c r="J399"/>
  <c i="13" r="J265"/>
  <c r="BK309"/>
  <c i="15" r="J199"/>
  <c i="17" r="BK204"/>
  <c i="19" r="BK91"/>
  <c i="2" r="BK137"/>
  <c r="BK501"/>
  <c i="3" r="J816"/>
  <c r="J1008"/>
  <c r="BK1158"/>
  <c r="BK1512"/>
  <c i="5" r="J646"/>
  <c i="7" r="J389"/>
  <c i="8" r="BK234"/>
  <c r="BK220"/>
  <c i="9" r="J315"/>
  <c r="BK670"/>
  <c r="J745"/>
  <c i="10" r="J305"/>
  <c i="12" r="J404"/>
  <c r="J430"/>
  <c i="13" r="J195"/>
  <c r="BK195"/>
  <c i="16" r="J98"/>
  <c i="19" r="J86"/>
  <c i="2" r="BK185"/>
  <c r="BK469"/>
  <c i="3" r="J1260"/>
  <c r="BK1119"/>
  <c r="J1289"/>
  <c r="BK352"/>
  <c i="5" r="J676"/>
  <c i="6" r="J248"/>
  <c i="7" r="J333"/>
  <c r="BK109"/>
  <c i="8" r="BK192"/>
  <c i="9" r="BK891"/>
  <c r="BK105"/>
  <c r="J437"/>
  <c i="12" r="BK151"/>
  <c i="13" r="BK148"/>
  <c r="J244"/>
  <c i="15" r="J151"/>
  <c i="19" r="BK85"/>
  <c i="2" r="BK282"/>
  <c r="J298"/>
  <c i="3" r="J1021"/>
  <c r="BK1477"/>
  <c r="J1003"/>
  <c i="4" r="BK116"/>
  <c i="5" r="J383"/>
  <c i="7" r="J397"/>
  <c r="J300"/>
  <c i="8" r="J162"/>
  <c i="9" r="J693"/>
  <c r="J646"/>
  <c r="J604"/>
  <c i="12" r="BK246"/>
  <c i="13" r="BK153"/>
  <c r="BK305"/>
  <c i="15" r="J195"/>
  <c i="2" r="BK405"/>
  <c r="BK287"/>
  <c r="J318"/>
  <c i="3" r="J1320"/>
  <c r="BK1592"/>
  <c r="J1266"/>
  <c i="4" r="BK114"/>
  <c i="5" r="J300"/>
  <c r="J681"/>
  <c i="6" r="J246"/>
  <c i="7" r="J156"/>
  <c i="8" r="J171"/>
  <c i="9" r="J716"/>
  <c r="BK745"/>
  <c r="BK722"/>
  <c i="10" r="BK431"/>
  <c r="BK338"/>
  <c r="BK187"/>
  <c r="J470"/>
  <c i="12" r="J440"/>
  <c i="13" r="BK292"/>
  <c r="BK156"/>
  <c i="17" r="BK201"/>
  <c i="2" r="J242"/>
  <c r="BK323"/>
  <c i="3" r="BK1072"/>
  <c r="J455"/>
  <c r="BK246"/>
  <c i="4" r="J135"/>
  <c i="5" r="BK235"/>
  <c r="BK696"/>
  <c r="J679"/>
  <c i="6" r="BK212"/>
  <c i="7" r="J177"/>
  <c i="8" r="J154"/>
  <c i="9" r="J889"/>
  <c r="J561"/>
  <c r="BK477"/>
  <c i="10" r="J183"/>
  <c i="12" r="BK146"/>
  <c i="13" r="J239"/>
  <c r="BK205"/>
  <c i="15" r="J185"/>
  <c i="17" r="J122"/>
  <c i="2" r="BK330"/>
  <c r="J330"/>
  <c i="3" r="J445"/>
  <c r="J1427"/>
  <c r="BK123"/>
  <c r="BK1093"/>
  <c i="5" r="J294"/>
  <c i="7" r="J385"/>
  <c r="J107"/>
  <c i="8" r="J122"/>
  <c i="9" r="J477"/>
  <c r="BK784"/>
  <c r="BK664"/>
  <c i="10" r="J453"/>
  <c i="12" r="J391"/>
  <c i="13" r="J307"/>
  <c i="17" r="J208"/>
  <c i="2" r="J430"/>
  <c r="BK355"/>
  <c r="J201"/>
  <c r="BK265"/>
  <c i="3" r="J1158"/>
  <c r="BK1565"/>
  <c r="BK1498"/>
  <c r="J1464"/>
  <c r="J1229"/>
  <c r="J1352"/>
  <c r="BK1258"/>
  <c i="4" r="BK100"/>
  <c i="5" r="BK631"/>
  <c i="6" r="BK259"/>
  <c i="7" r="J101"/>
  <c r="J387"/>
  <c i="8" r="BK225"/>
  <c r="BK151"/>
  <c i="9" r="J272"/>
  <c r="J731"/>
  <c r="J670"/>
  <c i="10" r="J378"/>
  <c i="12" r="J241"/>
  <c r="J282"/>
  <c i="15" r="BK175"/>
  <c i="17" r="J138"/>
  <c i="2" r="BK367"/>
  <c r="BK306"/>
  <c r="J306"/>
  <c i="3" r="BK1323"/>
  <c r="BK1540"/>
  <c r="J935"/>
  <c r="J1323"/>
  <c r="J1304"/>
  <c i="4" r="BK122"/>
  <c i="5" r="J682"/>
  <c i="6" r="J146"/>
  <c i="7" r="J109"/>
  <c r="BK131"/>
  <c i="8" r="BK237"/>
  <c r="BK180"/>
  <c i="9" r="BK810"/>
  <c r="J675"/>
  <c r="J686"/>
  <c i="10" r="BK183"/>
  <c r="BK378"/>
  <c r="J465"/>
  <c r="BK461"/>
  <c r="J158"/>
  <c i="12" r="BK116"/>
  <c r="J449"/>
  <c r="BK111"/>
  <c i="13" r="J200"/>
  <c r="J292"/>
  <c i="16" r="J99"/>
  <c i="18" r="BK95"/>
  <c i="2" r="BK360"/>
  <c r="J437"/>
  <c i="3" r="J1124"/>
  <c r="BK1008"/>
  <c r="J1543"/>
  <c i="4" r="J116"/>
  <c i="6" r="BK140"/>
  <c i="8" r="J189"/>
  <c i="9" r="J784"/>
  <c r="J621"/>
  <c r="J840"/>
  <c i="12" r="BK212"/>
  <c r="BK451"/>
  <c i="13" r="J295"/>
  <c r="J281"/>
  <c i="17" r="BK190"/>
  <c i="19" r="J95"/>
  <c i="2" r="J377"/>
  <c r="J301"/>
  <c i="3" r="J1220"/>
  <c r="BK1538"/>
  <c r="BK816"/>
  <c r="BK1472"/>
  <c i="5" r="BK641"/>
  <c i="7" r="J282"/>
  <c r="BK328"/>
  <c i="8" r="BK264"/>
  <c r="BK107"/>
  <c i="9" r="J571"/>
  <c i="10" r="BK413"/>
  <c i="12" r="BK381"/>
  <c r="J463"/>
  <c i="14" r="BK89"/>
  <c i="16" r="BK98"/>
  <c i="19" r="J99"/>
  <c i="2" r="BK375"/>
  <c i="3" r="BK1626"/>
  <c r="J1272"/>
  <c r="BK1251"/>
  <c i="5" r="J356"/>
  <c i="7" r="J160"/>
  <c i="8" r="J225"/>
  <c r="BK260"/>
  <c i="9" r="BK571"/>
  <c r="BK675"/>
  <c i="10" r="BK479"/>
  <c i="12" r="J458"/>
  <c i="13" r="BK317"/>
  <c r="BK297"/>
  <c i="15" r="BK185"/>
  <c i="17" r="J148"/>
  <c i="2" r="J323"/>
  <c i="3" r="J1512"/>
  <c r="J1579"/>
  <c r="J1520"/>
  <c r="J1358"/>
  <c i="4" r="BK105"/>
  <c i="5" r="J291"/>
  <c r="BK654"/>
  <c i="6" r="BK143"/>
  <c i="7" r="J98"/>
  <c i="8" r="J192"/>
  <c i="9" r="BK923"/>
  <c r="J397"/>
  <c r="J700"/>
  <c i="10" r="J418"/>
  <c r="J177"/>
  <c r="BK272"/>
  <c i="11" r="BK96"/>
  <c i="12" r="BK282"/>
  <c i="13" r="BK185"/>
  <c i="14" r="BK88"/>
  <c i="16" r="BK99"/>
  <c i="2" r="BK337"/>
  <c r="J425"/>
  <c i="3" r="BK546"/>
  <c r="BK1543"/>
  <c r="BK1572"/>
  <c r="J1405"/>
  <c i="5" r="J684"/>
  <c r="J724"/>
  <c r="BK684"/>
  <c r="J303"/>
  <c i="7" r="J95"/>
  <c r="J253"/>
  <c i="8" r="BK116"/>
  <c i="9" r="J722"/>
  <c r="J564"/>
  <c i="10" r="J508"/>
  <c i="12" r="BK427"/>
  <c i="13" r="J291"/>
  <c r="J319"/>
  <c i="15" r="BK115"/>
  <c i="18" r="F39"/>
  <c i="1" r="BB79"/>
  <c i="3" r="J1353"/>
  <c r="J1472"/>
  <c r="BK1484"/>
  <c i="4" r="J113"/>
  <c i="6" r="J143"/>
  <c i="7" r="J256"/>
  <c r="BK282"/>
  <c i="8" r="BK243"/>
  <c i="9" r="J704"/>
  <c r="J750"/>
  <c i="12" r="BK431"/>
  <c r="J466"/>
  <c i="13" r="BK252"/>
  <c i="12" r="BK415"/>
  <c i="2" r="BK102"/>
  <c i="3" r="J344"/>
  <c r="J276"/>
  <c i="6" r="BK177"/>
  <c i="8" r="BK156"/>
  <c i="9" r="BK599"/>
  <c i="10" r="J106"/>
  <c r="J168"/>
  <c i="11" r="J96"/>
  <c i="13" r="J106"/>
  <c i="17" r="BK208"/>
  <c i="20" l="1" r="R82"/>
  <c i="2" r="R297"/>
  <c r="R424"/>
  <c i="3" r="BK1041"/>
  <c r="J1041"/>
  <c r="J71"/>
  <c r="P1245"/>
  <c r="BK1420"/>
  <c r="J1420"/>
  <c r="J77"/>
  <c r="R1542"/>
  <c r="R1617"/>
  <c i="4" r="BK132"/>
  <c r="J132"/>
  <c r="J70"/>
  <c i="5" r="P662"/>
  <c r="BK689"/>
  <c r="J689"/>
  <c r="J74"/>
  <c r="P722"/>
  <c i="6" r="BK98"/>
  <c r="R245"/>
  <c r="R244"/>
  <c i="7" r="BK296"/>
  <c r="J296"/>
  <c r="J66"/>
  <c i="8" r="T170"/>
  <c r="P219"/>
  <c i="9" r="P104"/>
  <c r="P669"/>
  <c r="BK893"/>
  <c r="J893"/>
  <c r="J78"/>
  <c i="10" r="BK412"/>
  <c r="J412"/>
  <c r="J70"/>
  <c r="R430"/>
  <c r="R502"/>
  <c i="12" r="P100"/>
  <c r="R421"/>
  <c i="13" r="R100"/>
  <c r="P246"/>
  <c r="R287"/>
  <c r="R321"/>
  <c i="15" r="T184"/>
  <c i="16" r="R97"/>
  <c r="R96"/>
  <c r="R95"/>
  <c i="17" r="BK99"/>
  <c r="J99"/>
  <c r="J69"/>
  <c r="T147"/>
  <c i="18" r="T93"/>
  <c r="T92"/>
  <c i="2" r="BK96"/>
  <c r="BK281"/>
  <c r="J281"/>
  <c r="J66"/>
  <c r="R374"/>
  <c r="R483"/>
  <c i="3" r="BK109"/>
  <c r="P1041"/>
  <c r="P1082"/>
  <c r="P1401"/>
  <c r="BK1457"/>
  <c r="BK1591"/>
  <c r="J1591"/>
  <c r="J82"/>
  <c i="4" r="T96"/>
  <c i="5" r="BK103"/>
  <c r="J103"/>
  <c r="J69"/>
  <c r="T662"/>
  <c r="P689"/>
  <c r="P688"/>
  <c r="BK722"/>
  <c r="J722"/>
  <c r="J77"/>
  <c i="6" r="P245"/>
  <c r="P244"/>
  <c i="7" r="R94"/>
  <c r="BK384"/>
  <c r="J384"/>
  <c r="J67"/>
  <c i="8" r="P170"/>
  <c r="R198"/>
  <c i="9" r="R104"/>
  <c r="R669"/>
  <c r="BK809"/>
  <c r="BK808"/>
  <c r="J808"/>
  <c r="J76"/>
  <c i="10" r="P100"/>
  <c r="R449"/>
  <c i="11" r="T95"/>
  <c r="T94"/>
  <c r="T93"/>
  <c i="12" r="R100"/>
  <c r="T421"/>
  <c i="13" r="R264"/>
  <c i="17" r="P99"/>
  <c i="18" r="R93"/>
  <c r="R92"/>
  <c i="2" r="T297"/>
  <c r="T424"/>
  <c i="3" r="T109"/>
  <c r="R1041"/>
  <c r="T1082"/>
  <c r="R1401"/>
  <c r="T1457"/>
  <c r="T1591"/>
  <c i="4" r="R96"/>
  <c i="5" r="R103"/>
  <c r="BK662"/>
  <c r="J662"/>
  <c r="J72"/>
  <c r="R689"/>
  <c r="R688"/>
  <c r="R722"/>
  <c i="6" r="T98"/>
  <c i="7" r="BK94"/>
  <c r="J94"/>
  <c r="J65"/>
  <c r="P384"/>
  <c i="9" r="P560"/>
  <c r="P580"/>
  <c r="BK598"/>
  <c r="J598"/>
  <c r="J72"/>
  <c r="P781"/>
  <c r="P809"/>
  <c i="10" r="T412"/>
  <c r="P430"/>
  <c r="P502"/>
  <c i="11" r="P95"/>
  <c r="P94"/>
  <c r="P93"/>
  <c i="1" r="AU69"/>
  <c i="12" r="BK100"/>
  <c r="P421"/>
  <c i="13" r="P264"/>
  <c i="15" r="T94"/>
  <c r="T93"/>
  <c r="T92"/>
  <c i="19" r="P83"/>
  <c r="P82"/>
  <c r="P81"/>
  <c i="1" r="AU80"/>
  <c i="2" r="R96"/>
  <c r="T281"/>
  <c r="BK374"/>
  <c r="J374"/>
  <c r="J69"/>
  <c r="BK483"/>
  <c r="J483"/>
  <c r="J72"/>
  <c i="3" r="P1014"/>
  <c r="R1245"/>
  <c r="T1420"/>
  <c r="BK1542"/>
  <c r="J1542"/>
  <c r="J81"/>
  <c r="BK1617"/>
  <c r="J1617"/>
  <c r="J83"/>
  <c i="5" r="P103"/>
  <c r="P102"/>
  <c r="P101"/>
  <c i="1" r="AU61"/>
  <c i="6" r="R98"/>
  <c r="R97"/>
  <c r="R96"/>
  <c i="7" r="T296"/>
  <c i="8" r="T95"/>
  <c r="T219"/>
  <c i="9" r="BK560"/>
  <c r="J560"/>
  <c r="J70"/>
  <c r="BK580"/>
  <c r="J580"/>
  <c r="J71"/>
  <c r="T598"/>
  <c r="T781"/>
  <c r="T893"/>
  <c i="10" r="T100"/>
  <c r="T449"/>
  <c i="12" r="T100"/>
  <c r="BK421"/>
  <c r="J421"/>
  <c r="J72"/>
  <c i="13" r="T264"/>
  <c i="14" r="R87"/>
  <c r="R86"/>
  <c i="17" r="P147"/>
  <c r="T186"/>
  <c i="2" r="T96"/>
  <c r="P281"/>
  <c r="P374"/>
  <c r="P483"/>
  <c i="3" r="BK1014"/>
  <c r="J1014"/>
  <c r="J70"/>
  <c r="BK1245"/>
  <c r="J1245"/>
  <c r="J74"/>
  <c r="R1420"/>
  <c r="T1542"/>
  <c r="T1617"/>
  <c i="4" r="P96"/>
  <c i="6" r="BK245"/>
  <c r="J245"/>
  <c r="J71"/>
  <c i="7" r="R296"/>
  <c i="8" r="R95"/>
  <c r="P198"/>
  <c i="9" r="R560"/>
  <c r="R580"/>
  <c r="P598"/>
  <c r="BK781"/>
  <c r="J781"/>
  <c r="J74"/>
  <c r="T809"/>
  <c r="T808"/>
  <c i="10" r="BK100"/>
  <c r="J100"/>
  <c r="J69"/>
  <c r="P449"/>
  <c i="11" r="BK95"/>
  <c r="J95"/>
  <c r="J69"/>
  <c i="12" r="T380"/>
  <c r="R398"/>
  <c r="R460"/>
  <c i="13" r="BK264"/>
  <c r="J264"/>
  <c r="J71"/>
  <c r="T321"/>
  <c i="14" r="T87"/>
  <c r="T86"/>
  <c i="16" r="P97"/>
  <c r="P96"/>
  <c r="P95"/>
  <c i="1" r="AU76"/>
  <c i="17" r="R147"/>
  <c r="T200"/>
  <c i="18" r="BK93"/>
  <c r="J93"/>
  <c r="J68"/>
  <c i="19" r="T83"/>
  <c r="T82"/>
  <c r="T81"/>
  <c i="2" r="BK297"/>
  <c r="J297"/>
  <c r="J68"/>
  <c r="BK424"/>
  <c r="J424"/>
  <c r="J70"/>
  <c i="3" r="T1014"/>
  <c r="BK1082"/>
  <c r="J1082"/>
  <c r="J72"/>
  <c r="BK1401"/>
  <c r="J1401"/>
  <c r="J75"/>
  <c r="P1457"/>
  <c r="P1591"/>
  <c i="4" r="T132"/>
  <c i="5" r="T689"/>
  <c r="T688"/>
  <c r="T722"/>
  <c i="6" r="T245"/>
  <c r="T244"/>
  <c i="7" r="P94"/>
  <c r="R384"/>
  <c i="8" r="P95"/>
  <c r="P94"/>
  <c r="P93"/>
  <c i="1" r="AU65"/>
  <c i="8" r="BK198"/>
  <c r="J198"/>
  <c r="J67"/>
  <c r="T198"/>
  <c i="9" r="T104"/>
  <c r="T669"/>
  <c r="R893"/>
  <c i="10" r="P412"/>
  <c r="BK430"/>
  <c r="J430"/>
  <c r="J71"/>
  <c r="BK502"/>
  <c r="J502"/>
  <c r="J73"/>
  <c i="11" r="R95"/>
  <c r="R94"/>
  <c r="R93"/>
  <c i="12" r="BK380"/>
  <c r="J380"/>
  <c r="J70"/>
  <c r="BK398"/>
  <c r="J398"/>
  <c r="J71"/>
  <c r="BK460"/>
  <c r="J460"/>
  <c r="J73"/>
  <c i="13" r="T100"/>
  <c r="T99"/>
  <c r="T98"/>
  <c r="T246"/>
  <c r="T287"/>
  <c i="15" r="R94"/>
  <c r="R93"/>
  <c r="R92"/>
  <c r="R184"/>
  <c i="16" r="BK97"/>
  <c r="J97"/>
  <c r="J69"/>
  <c i="17" r="T99"/>
  <c r="T98"/>
  <c r="T97"/>
  <c r="R186"/>
  <c r="P200"/>
  <c i="19" r="BK83"/>
  <c r="J83"/>
  <c r="J61"/>
  <c i="2" r="P96"/>
  <c r="R281"/>
  <c r="T374"/>
  <c r="T483"/>
  <c i="3" r="R109"/>
  <c r="R1014"/>
  <c r="T1245"/>
  <c r="P1420"/>
  <c r="P1542"/>
  <c r="P1617"/>
  <c i="4" r="R132"/>
  <c i="5" r="T103"/>
  <c r="T102"/>
  <c r="T101"/>
  <c r="R662"/>
  <c i="6" r="P98"/>
  <c r="P97"/>
  <c r="P96"/>
  <c i="1" r="AU62"/>
  <c i="7" r="P296"/>
  <c i="8" r="R170"/>
  <c r="BK219"/>
  <c r="J219"/>
  <c r="J68"/>
  <c i="9" r="T560"/>
  <c r="T580"/>
  <c r="R598"/>
  <c r="R781"/>
  <c r="P893"/>
  <c i="10" r="R100"/>
  <c r="BK449"/>
  <c r="J449"/>
  <c r="J72"/>
  <c r="T502"/>
  <c i="12" r="R380"/>
  <c r="T398"/>
  <c r="T460"/>
  <c i="13" r="BK100"/>
  <c r="J100"/>
  <c r="J69"/>
  <c r="BK246"/>
  <c r="J246"/>
  <c r="J70"/>
  <c r="BK287"/>
  <c r="J287"/>
  <c r="J72"/>
  <c r="P321"/>
  <c i="14" r="P87"/>
  <c r="P86"/>
  <c i="1" r="AU73"/>
  <c i="15" r="P94"/>
  <c r="P93"/>
  <c r="P92"/>
  <c i="1" r="AU74"/>
  <c i="15" r="P184"/>
  <c i="16" r="T97"/>
  <c r="T96"/>
  <c r="T95"/>
  <c i="17" r="BK147"/>
  <c r="J147"/>
  <c r="J70"/>
  <c r="P186"/>
  <c r="R200"/>
  <c i="18" r="P93"/>
  <c r="P92"/>
  <c i="1" r="AU79"/>
  <c i="19" r="R83"/>
  <c r="R82"/>
  <c r="R81"/>
  <c i="2" r="P297"/>
  <c r="P424"/>
  <c i="3" r="P109"/>
  <c r="P108"/>
  <c r="T1041"/>
  <c r="R1082"/>
  <c r="T1401"/>
  <c r="R1457"/>
  <c r="R1456"/>
  <c r="R1591"/>
  <c i="4" r="BK96"/>
  <c r="J96"/>
  <c r="J69"/>
  <c r="P132"/>
  <c i="7" r="T94"/>
  <c r="T93"/>
  <c r="T92"/>
  <c r="T384"/>
  <c i="8" r="BK95"/>
  <c r="J95"/>
  <c r="J65"/>
  <c r="BK170"/>
  <c r="J170"/>
  <c r="J66"/>
  <c r="R219"/>
  <c i="9" r="BK104"/>
  <c r="J104"/>
  <c r="J69"/>
  <c r="BK669"/>
  <c r="J669"/>
  <c r="J73"/>
  <c r="R809"/>
  <c r="R808"/>
  <c i="10" r="R412"/>
  <c r="T430"/>
  <c i="12" r="P380"/>
  <c r="P398"/>
  <c r="P460"/>
  <c i="13" r="P100"/>
  <c r="P99"/>
  <c r="P98"/>
  <c i="1" r="AU72"/>
  <c i="13" r="R246"/>
  <c r="P287"/>
  <c r="BK321"/>
  <c r="J321"/>
  <c r="J73"/>
  <c i="14" r="BK87"/>
  <c r="BK86"/>
  <c r="J86"/>
  <c i="15" r="BK94"/>
  <c r="BK184"/>
  <c r="J184"/>
  <c r="J67"/>
  <c i="17" r="R99"/>
  <c r="R98"/>
  <c r="R97"/>
  <c r="BK186"/>
  <c r="J186"/>
  <c r="J72"/>
  <c r="BK200"/>
  <c r="J200"/>
  <c r="J73"/>
  <c i="7" r="BK392"/>
  <c r="J392"/>
  <c r="J68"/>
  <c i="8" r="BK263"/>
  <c r="J263"/>
  <c r="J71"/>
  <c i="15" r="BK174"/>
  <c r="J174"/>
  <c r="J66"/>
  <c r="BK198"/>
  <c r="J198"/>
  <c r="J70"/>
  <c i="13" r="BK326"/>
  <c r="J326"/>
  <c r="J74"/>
  <c i="20" r="BK83"/>
  <c i="5" r="BK695"/>
  <c r="J695"/>
  <c r="J76"/>
  <c i="8" r="BK249"/>
  <c r="J249"/>
  <c r="J70"/>
  <c i="12" r="BK465"/>
  <c r="J465"/>
  <c r="J74"/>
  <c i="16" r="BK107"/>
  <c r="J107"/>
  <c r="J71"/>
  <c i="2" r="BK291"/>
  <c r="J291"/>
  <c r="J67"/>
  <c i="3" r="BK1409"/>
  <c r="J1409"/>
  <c r="J76"/>
  <c i="5" r="BK645"/>
  <c r="J645"/>
  <c r="J71"/>
  <c i="2" r="BK480"/>
  <c r="J480"/>
  <c r="J71"/>
  <c i="3" r="BK1234"/>
  <c r="J1234"/>
  <c r="J73"/>
  <c i="5" r="BK640"/>
  <c r="J640"/>
  <c r="J70"/>
  <c i="8" r="BK246"/>
  <c r="J246"/>
  <c r="J69"/>
  <c i="9" r="BK786"/>
  <c r="J786"/>
  <c r="J75"/>
  <c i="20" r="BK89"/>
  <c r="J89"/>
  <c r="J61"/>
  <c r="BK94"/>
  <c r="J94"/>
  <c r="J62"/>
  <c i="3" r="BK1426"/>
  <c r="J1426"/>
  <c r="J78"/>
  <c i="6" r="BK250"/>
  <c r="J250"/>
  <c r="J72"/>
  <c i="7" r="BK396"/>
  <c r="J396"/>
  <c r="J70"/>
  <c i="10" r="BK507"/>
  <c r="J507"/>
  <c r="J74"/>
  <c i="15" r="BK194"/>
  <c r="J194"/>
  <c r="J68"/>
  <c i="20" r="F55"/>
  <c i="19" r="BK82"/>
  <c r="J82"/>
  <c r="J60"/>
  <c i="20" r="E72"/>
  <c r="BE90"/>
  <c r="J76"/>
  <c r="BE95"/>
  <c r="BE84"/>
  <c i="19" r="F55"/>
  <c r="BE99"/>
  <c r="E48"/>
  <c r="J75"/>
  <c r="BE84"/>
  <c r="BE85"/>
  <c r="BE86"/>
  <c r="BE91"/>
  <c r="BE95"/>
  <c i="1" r="BA80"/>
  <c i="17" r="BK98"/>
  <c r="J98"/>
  <c r="J68"/>
  <c i="18" r="BE95"/>
  <c r="E78"/>
  <c r="F89"/>
  <c r="J60"/>
  <c r="BE94"/>
  <c i="17" r="BE108"/>
  <c r="E83"/>
  <c r="BE138"/>
  <c r="BE161"/>
  <c r="F63"/>
  <c r="BE100"/>
  <c r="BE148"/>
  <c r="BE177"/>
  <c r="J60"/>
  <c r="BE105"/>
  <c r="BE114"/>
  <c r="BE122"/>
  <c r="BE130"/>
  <c r="BE155"/>
  <c r="BE164"/>
  <c r="BE170"/>
  <c r="BE187"/>
  <c r="BE190"/>
  <c r="BE195"/>
  <c r="BE204"/>
  <c r="BE208"/>
  <c r="BE201"/>
  <c i="16" r="BE105"/>
  <c i="15" r="J94"/>
  <c r="J65"/>
  <c i="16" r="E81"/>
  <c r="BE98"/>
  <c r="BE99"/>
  <c r="BE108"/>
  <c r="J89"/>
  <c r="F63"/>
  <c r="BE103"/>
  <c r="BE101"/>
  <c i="15" r="J56"/>
  <c r="E80"/>
  <c r="BE195"/>
  <c r="BE199"/>
  <c i="14" r="J87"/>
  <c r="J64"/>
  <c i="15" r="BE123"/>
  <c r="BE193"/>
  <c r="F59"/>
  <c r="BE190"/>
  <c r="BE95"/>
  <c r="BE106"/>
  <c r="BE115"/>
  <c r="BE141"/>
  <c i="14" r="J63"/>
  <c i="15" r="BE188"/>
  <c r="BE151"/>
  <c r="BE175"/>
  <c r="BE185"/>
  <c r="BE133"/>
  <c r="BE155"/>
  <c r="BE158"/>
  <c r="BE161"/>
  <c i="14" r="J56"/>
  <c r="BE88"/>
  <c r="F83"/>
  <c i="13" r="BK99"/>
  <c r="J99"/>
  <c r="J68"/>
  <c i="14" r="E50"/>
  <c r="BE90"/>
  <c r="BE89"/>
  <c i="13" r="BE195"/>
  <c r="BE270"/>
  <c r="E52"/>
  <c r="BE138"/>
  <c r="BE178"/>
  <c r="BE236"/>
  <c i="12" r="J100"/>
  <c r="J69"/>
  <c i="13" r="BE143"/>
  <c r="BE273"/>
  <c r="BE288"/>
  <c r="BE153"/>
  <c r="BE208"/>
  <c r="J60"/>
  <c r="BE106"/>
  <c r="BE156"/>
  <c r="BE200"/>
  <c r="BE257"/>
  <c r="BE281"/>
  <c r="BE297"/>
  <c r="BE312"/>
  <c r="BE327"/>
  <c r="F95"/>
  <c r="BE116"/>
  <c r="BE159"/>
  <c r="BE247"/>
  <c r="BE276"/>
  <c r="BE295"/>
  <c r="BE305"/>
  <c r="BE314"/>
  <c r="BE101"/>
  <c r="BE111"/>
  <c r="BE133"/>
  <c r="BE211"/>
  <c r="BE244"/>
  <c r="BE265"/>
  <c r="BE291"/>
  <c r="BE303"/>
  <c r="BE317"/>
  <c r="BE324"/>
  <c r="BE148"/>
  <c r="BE185"/>
  <c r="BE205"/>
  <c r="BE239"/>
  <c r="BE252"/>
  <c r="BE292"/>
  <c r="BE299"/>
  <c r="BE300"/>
  <c r="BE307"/>
  <c r="BE309"/>
  <c r="BE319"/>
  <c r="BE322"/>
  <c i="12" r="E84"/>
  <c r="BE156"/>
  <c r="BE169"/>
  <c r="BE241"/>
  <c r="BE391"/>
  <c r="BE425"/>
  <c r="BE430"/>
  <c r="BE431"/>
  <c r="BE442"/>
  <c r="BE451"/>
  <c r="BE458"/>
  <c r="BE461"/>
  <c r="BE463"/>
  <c r="BE466"/>
  <c r="F63"/>
  <c r="BE161"/>
  <c r="BE251"/>
  <c r="BE369"/>
  <c r="BE453"/>
  <c r="J60"/>
  <c r="BE151"/>
  <c r="BE212"/>
  <c r="BE404"/>
  <c r="BE435"/>
  <c r="BE106"/>
  <c r="BE415"/>
  <c r="BE116"/>
  <c r="BE146"/>
  <c r="BE166"/>
  <c r="BE174"/>
  <c r="BE282"/>
  <c r="BE374"/>
  <c r="BE381"/>
  <c r="BE407"/>
  <c r="BE422"/>
  <c r="BE427"/>
  <c r="BE440"/>
  <c r="BE444"/>
  <c r="BE449"/>
  <c r="BE111"/>
  <c r="BE197"/>
  <c r="BE313"/>
  <c r="BE386"/>
  <c r="BE410"/>
  <c r="BE432"/>
  <c r="BE437"/>
  <c r="BE446"/>
  <c r="BE456"/>
  <c i="11" r="BK94"/>
  <c r="BK93"/>
  <c r="J93"/>
  <c i="12" r="BE101"/>
  <c r="BE246"/>
  <c r="BE347"/>
  <c r="BE399"/>
  <c i="11" r="E52"/>
  <c i="10" r="BK99"/>
  <c r="BK98"/>
  <c r="J98"/>
  <c r="J67"/>
  <c i="11" r="J60"/>
  <c r="BE100"/>
  <c r="F63"/>
  <c r="BE96"/>
  <c r="BE98"/>
  <c r="BE102"/>
  <c i="10" r="E84"/>
  <c r="BE116"/>
  <c r="BE163"/>
  <c r="BE168"/>
  <c r="BE431"/>
  <c r="BE450"/>
  <c r="BE461"/>
  <c r="BE474"/>
  <c r="BE496"/>
  <c r="BE503"/>
  <c r="BE505"/>
  <c r="BE508"/>
  <c i="9" r="BK103"/>
  <c r="J103"/>
  <c r="J68"/>
  <c i="10" r="F95"/>
  <c r="BE177"/>
  <c r="BE267"/>
  <c i="9" r="J809"/>
  <c r="J77"/>
  <c i="10" r="BE216"/>
  <c r="BE272"/>
  <c r="J60"/>
  <c r="BE153"/>
  <c r="BE158"/>
  <c r="BE231"/>
  <c r="BE378"/>
  <c r="BE453"/>
  <c r="BE458"/>
  <c r="BE187"/>
  <c r="BE193"/>
  <c r="BE262"/>
  <c r="BE106"/>
  <c r="BE111"/>
  <c r="BE406"/>
  <c r="BE418"/>
  <c r="BE465"/>
  <c r="BE492"/>
  <c r="BE173"/>
  <c r="BE305"/>
  <c r="BE413"/>
  <c r="BE483"/>
  <c r="BE488"/>
  <c r="BE101"/>
  <c r="BE183"/>
  <c r="BE338"/>
  <c r="BE401"/>
  <c r="BE423"/>
  <c r="BE437"/>
  <c r="BE443"/>
  <c r="BE470"/>
  <c r="BE479"/>
  <c i="9" r="BE587"/>
  <c r="BE670"/>
  <c r="BE719"/>
  <c r="BE728"/>
  <c i="8" r="BK94"/>
  <c r="J94"/>
  <c r="J64"/>
  <c i="9" r="BE109"/>
  <c r="BE115"/>
  <c r="BE629"/>
  <c r="BE639"/>
  <c r="BE675"/>
  <c r="BE686"/>
  <c r="BE722"/>
  <c r="BE725"/>
  <c r="BE731"/>
  <c r="BE752"/>
  <c r="BE784"/>
  <c r="BE143"/>
  <c r="BE184"/>
  <c r="BE206"/>
  <c r="BE228"/>
  <c r="BE250"/>
  <c r="BE308"/>
  <c r="BE353"/>
  <c r="BE561"/>
  <c r="BE595"/>
  <c r="BE599"/>
  <c r="BE621"/>
  <c r="E52"/>
  <c r="F99"/>
  <c r="BE121"/>
  <c r="BE315"/>
  <c r="BE571"/>
  <c r="BE581"/>
  <c r="BE626"/>
  <c r="BE687"/>
  <c r="BE693"/>
  <c r="BE700"/>
  <c r="BE711"/>
  <c r="BE745"/>
  <c r="BE769"/>
  <c r="BE782"/>
  <c r="BE816"/>
  <c r="BE831"/>
  <c r="BE840"/>
  <c r="BE877"/>
  <c r="BE891"/>
  <c r="J96"/>
  <c r="BE272"/>
  <c r="BE375"/>
  <c r="BE872"/>
  <c r="BE609"/>
  <c r="BE678"/>
  <c r="BE748"/>
  <c r="BE757"/>
  <c r="BE787"/>
  <c r="BE883"/>
  <c r="BE105"/>
  <c r="BE437"/>
  <c r="BE477"/>
  <c r="BE604"/>
  <c r="BE646"/>
  <c r="BE664"/>
  <c r="BE682"/>
  <c r="BE762"/>
  <c r="BE889"/>
  <c r="BE894"/>
  <c r="BE906"/>
  <c r="BE913"/>
  <c r="BE920"/>
  <c r="BE397"/>
  <c r="BE526"/>
  <c r="BE564"/>
  <c r="BE618"/>
  <c r="BE684"/>
  <c r="BE704"/>
  <c r="BE716"/>
  <c r="BE750"/>
  <c r="BE810"/>
  <c r="BE824"/>
  <c r="BE856"/>
  <c r="BE899"/>
  <c r="BE923"/>
  <c r="BE930"/>
  <c i="8" r="F90"/>
  <c r="BE130"/>
  <c r="BE146"/>
  <c r="BE180"/>
  <c r="BE228"/>
  <c r="J56"/>
  <c r="BE159"/>
  <c i="7" r="BK93"/>
  <c r="J93"/>
  <c r="J64"/>
  <c i="8" r="E50"/>
  <c r="BE116"/>
  <c r="BE138"/>
  <c r="BE162"/>
  <c r="BE171"/>
  <c r="BE183"/>
  <c r="BE192"/>
  <c r="BE199"/>
  <c r="BE247"/>
  <c r="BE260"/>
  <c r="BE96"/>
  <c r="BE107"/>
  <c r="BE122"/>
  <c r="BE125"/>
  <c r="BE154"/>
  <c r="BE195"/>
  <c r="BE220"/>
  <c r="BE234"/>
  <c r="BE250"/>
  <c r="BE156"/>
  <c r="BE167"/>
  <c r="BE189"/>
  <c r="BE101"/>
  <c r="BE135"/>
  <c r="BE174"/>
  <c r="BE212"/>
  <c r="BE240"/>
  <c r="BE119"/>
  <c r="BE143"/>
  <c r="BE151"/>
  <c r="BE177"/>
  <c r="BE186"/>
  <c r="BE202"/>
  <c r="BE216"/>
  <c r="BE243"/>
  <c r="BE257"/>
  <c r="BE264"/>
  <c r="BE207"/>
  <c r="BE225"/>
  <c r="BE237"/>
  <c i="7" r="BE95"/>
  <c r="BE131"/>
  <c r="BE156"/>
  <c r="BE397"/>
  <c r="J56"/>
  <c r="BE98"/>
  <c r="BE105"/>
  <c r="BE142"/>
  <c r="BE206"/>
  <c r="BE247"/>
  <c r="BE256"/>
  <c r="BE328"/>
  <c r="BE385"/>
  <c r="BE391"/>
  <c r="F59"/>
  <c r="BE101"/>
  <c r="BE103"/>
  <c r="BE137"/>
  <c r="BE229"/>
  <c r="BE239"/>
  <c r="BE250"/>
  <c r="BE272"/>
  <c r="BE282"/>
  <c r="BE336"/>
  <c r="BE389"/>
  <c i="6" r="J98"/>
  <c r="J69"/>
  <c i="7" r="E50"/>
  <c r="BE109"/>
  <c r="BE160"/>
  <c r="BE236"/>
  <c r="BE242"/>
  <c r="BE285"/>
  <c r="BE300"/>
  <c r="BE331"/>
  <c r="BE350"/>
  <c r="BE387"/>
  <c r="BE107"/>
  <c r="BE201"/>
  <c r="BE253"/>
  <c r="BE280"/>
  <c r="BE288"/>
  <c r="BE297"/>
  <c r="BE177"/>
  <c r="BE210"/>
  <c r="BE292"/>
  <c r="BE333"/>
  <c r="BE393"/>
  <c i="6" r="BE168"/>
  <c r="E52"/>
  <c r="F93"/>
  <c r="BE140"/>
  <c r="BE146"/>
  <c r="BE160"/>
  <c r="BE251"/>
  <c r="J60"/>
  <c r="BE152"/>
  <c r="BE212"/>
  <c r="BE248"/>
  <c r="BE99"/>
  <c r="BE143"/>
  <c r="BE177"/>
  <c r="BE130"/>
  <c i="5" r="BK688"/>
  <c r="J688"/>
  <c r="J73"/>
  <c i="6" r="BE246"/>
  <c r="BE259"/>
  <c i="1" r="BA62"/>
  <c i="4" r="BK95"/>
  <c r="J95"/>
  <c r="J68"/>
  <c i="5" r="J60"/>
  <c r="F63"/>
  <c r="BE179"/>
  <c r="BE207"/>
  <c r="BE235"/>
  <c r="BE294"/>
  <c r="BE297"/>
  <c r="BE623"/>
  <c r="BE665"/>
  <c r="BE673"/>
  <c r="BE676"/>
  <c r="BE681"/>
  <c r="BE723"/>
  <c r="BE724"/>
  <c r="BE132"/>
  <c r="BE291"/>
  <c r="BE383"/>
  <c r="BE410"/>
  <c r="BE521"/>
  <c r="BE587"/>
  <c r="BE663"/>
  <c r="BE679"/>
  <c r="BE682"/>
  <c r="BE684"/>
  <c r="BE687"/>
  <c r="E52"/>
  <c r="BE104"/>
  <c r="BE263"/>
  <c r="BE300"/>
  <c r="BE303"/>
  <c r="BE356"/>
  <c r="BE465"/>
  <c r="BE631"/>
  <c r="BE641"/>
  <c r="BE646"/>
  <c r="BE654"/>
  <c r="BE667"/>
  <c r="BE670"/>
  <c r="BE685"/>
  <c r="BE690"/>
  <c r="BE692"/>
  <c r="BE696"/>
  <c i="3" r="J1457"/>
  <c r="J80"/>
  <c i="4" r="BE100"/>
  <c r="BE105"/>
  <c r="BE117"/>
  <c r="BE122"/>
  <c r="BE133"/>
  <c r="BE135"/>
  <c i="3" r="J109"/>
  <c r="J69"/>
  <c i="4" r="E80"/>
  <c r="F91"/>
  <c r="BE107"/>
  <c r="BE119"/>
  <c r="BE120"/>
  <c r="BE97"/>
  <c r="BE123"/>
  <c r="BE124"/>
  <c r="J60"/>
  <c r="BE109"/>
  <c r="BE111"/>
  <c r="BE113"/>
  <c r="BE114"/>
  <c r="BE116"/>
  <c i="3" r="F63"/>
  <c r="J101"/>
  <c r="BE159"/>
  <c r="BE1119"/>
  <c r="BE1235"/>
  <c r="BE1262"/>
  <c r="BE1320"/>
  <c r="BE1325"/>
  <c r="BE1389"/>
  <c r="BE1498"/>
  <c r="BE1529"/>
  <c r="BE1555"/>
  <c r="BE1592"/>
  <c r="E93"/>
  <c r="BE336"/>
  <c r="BE344"/>
  <c r="BE455"/>
  <c r="BE713"/>
  <c r="BE718"/>
  <c r="BE723"/>
  <c r="BE816"/>
  <c r="BE1015"/>
  <c r="BE1083"/>
  <c r="BE1088"/>
  <c r="BE1158"/>
  <c r="BE1266"/>
  <c r="BE1268"/>
  <c r="BE1272"/>
  <c r="BE1277"/>
  <c r="BE1289"/>
  <c r="BE1312"/>
  <c r="BE1363"/>
  <c r="BE1402"/>
  <c r="BE1405"/>
  <c r="BE1427"/>
  <c r="BE1512"/>
  <c r="BE1520"/>
  <c r="BE1562"/>
  <c r="BE1612"/>
  <c r="BE1622"/>
  <c r="BE110"/>
  <c r="BE1079"/>
  <c r="BE1116"/>
  <c r="BE1329"/>
  <c r="BE445"/>
  <c r="BE546"/>
  <c r="BE1067"/>
  <c r="BE1093"/>
  <c r="BE1124"/>
  <c r="BE1212"/>
  <c r="BE1220"/>
  <c r="BE1246"/>
  <c r="BE1285"/>
  <c r="BE1297"/>
  <c r="BE1304"/>
  <c r="BE1323"/>
  <c r="BE1326"/>
  <c r="BE1349"/>
  <c r="BE1458"/>
  <c r="BE1477"/>
  <c r="BE1548"/>
  <c r="BE1582"/>
  <c r="BE1607"/>
  <c r="BE1618"/>
  <c r="BE1626"/>
  <c r="BE405"/>
  <c r="BE1055"/>
  <c r="BE1178"/>
  <c r="BE1327"/>
  <c r="BE1331"/>
  <c r="BE1351"/>
  <c r="BE1484"/>
  <c r="BE1569"/>
  <c r="BE1579"/>
  <c r="BE1597"/>
  <c r="BE1628"/>
  <c r="BE123"/>
  <c r="BE129"/>
  <c r="BE306"/>
  <c r="BE347"/>
  <c r="BE352"/>
  <c r="BE1072"/>
  <c r="BE1148"/>
  <c r="BE1254"/>
  <c r="BE1258"/>
  <c r="BE1260"/>
  <c r="BE1358"/>
  <c r="BE1382"/>
  <c r="BE1423"/>
  <c r="BE1464"/>
  <c r="BE1472"/>
  <c r="BE1538"/>
  <c r="BE1543"/>
  <c r="BE1572"/>
  <c r="BE1589"/>
  <c r="BE1624"/>
  <c r="BE1630"/>
  <c i="2" r="J96"/>
  <c r="J65"/>
  <c i="3" r="BE116"/>
  <c r="BE276"/>
  <c r="BE935"/>
  <c r="BE1003"/>
  <c r="BE1008"/>
  <c r="BE1030"/>
  <c r="BE1042"/>
  <c r="BE1045"/>
  <c r="BE1229"/>
  <c r="BE1251"/>
  <c r="BE1352"/>
  <c r="BE216"/>
  <c r="BE246"/>
  <c r="BE357"/>
  <c r="BE580"/>
  <c r="BE610"/>
  <c r="BE620"/>
  <c r="BE1021"/>
  <c r="BE1264"/>
  <c r="BE1265"/>
  <c r="BE1353"/>
  <c r="BE1410"/>
  <c r="BE1421"/>
  <c r="BE1540"/>
  <c r="BE1565"/>
  <c r="BE1602"/>
  <c r="BE1620"/>
  <c r="BE1632"/>
  <c i="2" r="BE97"/>
  <c r="BE152"/>
  <c r="BE216"/>
  <c r="BE275"/>
  <c r="BE287"/>
  <c r="BE384"/>
  <c r="BE443"/>
  <c r="BE458"/>
  <c r="BE469"/>
  <c r="BE481"/>
  <c r="BE484"/>
  <c r="BE489"/>
  <c r="BE501"/>
  <c r="BE506"/>
  <c r="BE222"/>
  <c r="BE253"/>
  <c r="F59"/>
  <c r="BE102"/>
  <c r="BE212"/>
  <c r="J56"/>
  <c r="BE107"/>
  <c r="BE190"/>
  <c r="BE259"/>
  <c r="BE125"/>
  <c r="BE185"/>
  <c r="BE265"/>
  <c r="BE149"/>
  <c r="BE318"/>
  <c r="BE337"/>
  <c r="BE360"/>
  <c r="BE377"/>
  <c r="BE396"/>
  <c r="BE120"/>
  <c r="BE132"/>
  <c r="BE144"/>
  <c r="BE201"/>
  <c r="BE248"/>
  <c r="BE282"/>
  <c r="BE298"/>
  <c r="BE301"/>
  <c r="BE323"/>
  <c r="BE355"/>
  <c r="BE367"/>
  <c r="BE375"/>
  <c r="BE405"/>
  <c r="BE425"/>
  <c r="BE430"/>
  <c r="BE437"/>
  <c r="BE449"/>
  <c r="E50"/>
  <c r="BE137"/>
  <c r="BE242"/>
  <c r="BE292"/>
  <c r="BE306"/>
  <c r="BE315"/>
  <c r="BE330"/>
  <c r="BE346"/>
  <c r="BE417"/>
  <c i="7" r="F36"/>
  <c i="1" r="BA63"/>
  <c i="11" r="J34"/>
  <c i="13" r="F41"/>
  <c i="1" r="BD72"/>
  <c i="8" r="F39"/>
  <c i="1" r="BD65"/>
  <c i="18" r="F40"/>
  <c i="1" r="BC79"/>
  <c i="18" r="F38"/>
  <c i="1" r="BA79"/>
  <c i="20" r="F37"/>
  <c i="1" r="BD81"/>
  <c r="AU75"/>
  <c i="2" r="F39"/>
  <c i="1" r="BD56"/>
  <c i="3" r="F40"/>
  <c i="1" r="BC58"/>
  <c i="3" r="F38"/>
  <c i="1" r="BA58"/>
  <c i="14" r="F37"/>
  <c i="1" r="BB73"/>
  <c i="17" r="F41"/>
  <c i="1" r="BD78"/>
  <c i="5" r="F41"/>
  <c i="1" r="BD61"/>
  <c i="12" r="F38"/>
  <c i="1" r="BA71"/>
  <c i="9" r="J38"/>
  <c i="1" r="AW67"/>
  <c i="15" r="F36"/>
  <c i="1" r="BA74"/>
  <c i="2" r="J36"/>
  <c i="1" r="AW56"/>
  <c i="11" r="F41"/>
  <c i="1" r="BD69"/>
  <c i="11" r="J38"/>
  <c i="1" r="AW69"/>
  <c i="14" r="F36"/>
  <c i="1" r="BA73"/>
  <c i="15" r="F38"/>
  <c i="1" r="BC74"/>
  <c i="6" r="J38"/>
  <c i="1" r="AW62"/>
  <c i="10" r="F38"/>
  <c i="1" r="BA68"/>
  <c i="19" r="J34"/>
  <c i="1" r="AW80"/>
  <c i="20" r="F35"/>
  <c i="1" r="BB81"/>
  <c i="9" r="F38"/>
  <c i="1" r="BA67"/>
  <c i="15" r="F37"/>
  <c i="1" r="BB74"/>
  <c i="5" r="F38"/>
  <c i="1" r="BA61"/>
  <c r="BA60"/>
  <c r="AW60"/>
  <c i="13" r="F39"/>
  <c i="1" r="BB72"/>
  <c i="8" r="J36"/>
  <c i="1" r="AW65"/>
  <c i="17" r="J38"/>
  <c i="1" r="AW78"/>
  <c i="9" r="F40"/>
  <c i="1" r="BC67"/>
  <c i="11" r="F40"/>
  <c i="1" r="BC69"/>
  <c i="14" r="F39"/>
  <c i="1" r="BD73"/>
  <c i="16" r="F40"/>
  <c i="1" r="BC76"/>
  <c r="BC75"/>
  <c r="AY75"/>
  <c i="4" r="F41"/>
  <c i="1" r="BD59"/>
  <c i="7" r="F37"/>
  <c i="1" r="BB63"/>
  <c i="12" r="J38"/>
  <c i="1" r="AW71"/>
  <c i="14" r="F38"/>
  <c i="1" r="BC73"/>
  <c i="2" r="F38"/>
  <c i="1" r="BC56"/>
  <c i="20" r="F34"/>
  <c i="1" r="BA81"/>
  <c i="3" r="J38"/>
  <c i="1" r="AW58"/>
  <c i="4" r="F39"/>
  <c i="1" r="BB59"/>
  <c i="5" r="F40"/>
  <c i="1" r="BC61"/>
  <c i="4" r="F38"/>
  <c i="1" r="BA59"/>
  <c i="6" r="F41"/>
  <c i="1" r="BD62"/>
  <c i="13" r="J38"/>
  <c i="1" r="AW72"/>
  <c i="20" r="F36"/>
  <c i="1" r="BC81"/>
  <c i="13" r="F40"/>
  <c i="1" r="BC72"/>
  <c r="AS55"/>
  <c i="16" r="F39"/>
  <c i="1" r="BB76"/>
  <c r="BB75"/>
  <c r="AX75"/>
  <c i="4" r="J38"/>
  <c i="1" r="AW59"/>
  <c i="7" r="J36"/>
  <c i="1" r="AW63"/>
  <c i="9" r="F41"/>
  <c i="1" r="BD67"/>
  <c i="10" r="J38"/>
  <c i="1" r="AW68"/>
  <c i="15" r="J36"/>
  <c i="1" r="AW74"/>
  <c i="2" r="F37"/>
  <c i="1" r="BB56"/>
  <c i="14" r="J36"/>
  <c i="1" r="AW73"/>
  <c i="16" r="F38"/>
  <c i="1" r="BA76"/>
  <c r="BA75"/>
  <c r="AW75"/>
  <c i="17" r="F39"/>
  <c i="1" r="BB78"/>
  <c r="BB77"/>
  <c r="AX77"/>
  <c i="6" r="F40"/>
  <c i="1" r="BC62"/>
  <c i="11" r="F39"/>
  <c i="1" r="BB69"/>
  <c i="11" r="F38"/>
  <c i="1" r="BA69"/>
  <c i="12" r="F39"/>
  <c i="1" r="BB71"/>
  <c i="19" r="F37"/>
  <c i="1" r="BD80"/>
  <c i="8" r="F38"/>
  <c i="1" r="BC65"/>
  <c i="12" r="F40"/>
  <c i="1" r="BC71"/>
  <c i="16" r="F41"/>
  <c i="1" r="BD76"/>
  <c r="BD75"/>
  <c i="18" r="J38"/>
  <c i="1" r="AW79"/>
  <c i="18" r="F41"/>
  <c i="1" r="BD79"/>
  <c i="19" r="F36"/>
  <c i="1" r="BC80"/>
  <c r="AS64"/>
  <c i="8" r="F37"/>
  <c i="1" r="BB65"/>
  <c i="16" r="J38"/>
  <c i="1" r="AW76"/>
  <c i="19" r="F35"/>
  <c i="1" r="BB80"/>
  <c i="20" r="J34"/>
  <c i="1" r="AW81"/>
  <c i="3" r="F41"/>
  <c i="1" r="BD58"/>
  <c i="10" r="F40"/>
  <c i="1" r="BC68"/>
  <c i="10" r="F39"/>
  <c i="1" r="BB68"/>
  <c i="3" r="F39"/>
  <c i="1" r="BB58"/>
  <c i="12" r="F41"/>
  <c i="1" r="BD71"/>
  <c i="7" r="F39"/>
  <c i="1" r="BD63"/>
  <c i="17" r="F38"/>
  <c i="1" r="BA78"/>
  <c i="5" r="J38"/>
  <c i="1" r="AW61"/>
  <c i="8" r="F36"/>
  <c i="1" r="BA65"/>
  <c i="17" r="F40"/>
  <c i="1" r="BC78"/>
  <c i="9" r="F39"/>
  <c i="1" r="BB67"/>
  <c i="10" r="F41"/>
  <c i="1" r="BD68"/>
  <c i="13" r="F38"/>
  <c i="1" r="BA72"/>
  <c i="7" r="F38"/>
  <c i="1" r="BC63"/>
  <c i="14" r="J32"/>
  <c i="4" r="F40"/>
  <c i="1" r="BC59"/>
  <c i="5" r="F39"/>
  <c i="1" r="BB61"/>
  <c i="2" r="F36"/>
  <c i="1" r="BA56"/>
  <c i="6" r="F39"/>
  <c i="1" r="BB62"/>
  <c i="15" r="F39"/>
  <c i="1" r="BD74"/>
  <c i="3" l="1" r="R108"/>
  <c r="R107"/>
  <c i="10" r="R99"/>
  <c r="R98"/>
  <c i="12" r="T99"/>
  <c r="T98"/>
  <c i="3" r="T108"/>
  <c i="2" r="T95"/>
  <c r="T94"/>
  <c i="9" r="P808"/>
  <c i="3" r="BK108"/>
  <c i="9" r="T103"/>
  <c r="T102"/>
  <c i="8" r="T94"/>
  <c r="T93"/>
  <c i="10" r="P99"/>
  <c r="P98"/>
  <c i="1" r="AU68"/>
  <c i="13" r="R99"/>
  <c r="R98"/>
  <c i="10" r="T99"/>
  <c r="T98"/>
  <c i="2" r="R95"/>
  <c r="R94"/>
  <c i="6" r="T97"/>
  <c r="T96"/>
  <c i="17" r="P98"/>
  <c r="P97"/>
  <c i="1" r="AU78"/>
  <c i="4" r="T95"/>
  <c r="T94"/>
  <c i="15" r="BK93"/>
  <c i="3" r="T1456"/>
  <c r="BK1456"/>
  <c r="J1456"/>
  <c r="J79"/>
  <c i="2" r="P95"/>
  <c r="P94"/>
  <c i="1" r="AU56"/>
  <c i="3" r="P1456"/>
  <c r="P107"/>
  <c i="1" r="AU58"/>
  <c i="4" r="R95"/>
  <c r="R94"/>
  <c i="9" r="R103"/>
  <c r="R102"/>
  <c i="2" r="BK95"/>
  <c r="BK94"/>
  <c r="J94"/>
  <c i="20" r="BK82"/>
  <c r="J82"/>
  <c i="7" r="P93"/>
  <c r="P92"/>
  <c i="1" r="AU63"/>
  <c i="8" r="R94"/>
  <c r="R93"/>
  <c i="12" r="BK99"/>
  <c r="J99"/>
  <c r="J68"/>
  <c r="R99"/>
  <c r="R98"/>
  <c i="7" r="R93"/>
  <c r="R92"/>
  <c i="9" r="P103"/>
  <c r="P102"/>
  <c i="1" r="AU67"/>
  <c i="4" r="P95"/>
  <c r="P94"/>
  <c i="1" r="AU59"/>
  <c i="5" r="R102"/>
  <c r="R101"/>
  <c i="12" r="P99"/>
  <c r="P98"/>
  <c i="1" r="AU71"/>
  <c r="AG73"/>
  <c i="16" r="BK106"/>
  <c r="J106"/>
  <c r="J70"/>
  <c i="20" r="J83"/>
  <c r="J60"/>
  <c i="15" r="BK197"/>
  <c r="J197"/>
  <c r="J69"/>
  <c i="7" r="BK395"/>
  <c r="J395"/>
  <c r="J69"/>
  <c i="6" r="BK244"/>
  <c r="J244"/>
  <c r="J70"/>
  <c i="16" r="BK96"/>
  <c r="J96"/>
  <c r="J68"/>
  <c i="18" r="BK92"/>
  <c r="J92"/>
  <c i="19" r="BK81"/>
  <c r="J81"/>
  <c i="17" r="BK97"/>
  <c r="J97"/>
  <c i="13" r="BK98"/>
  <c r="J98"/>
  <c i="1" r="AG69"/>
  <c i="11" r="J67"/>
  <c r="J94"/>
  <c r="J68"/>
  <c i="10" r="J99"/>
  <c r="J68"/>
  <c i="9" r="BK102"/>
  <c r="J102"/>
  <c r="J67"/>
  <c i="8" r="BK93"/>
  <c r="J93"/>
  <c i="7" r="BK92"/>
  <c r="J92"/>
  <c r="J63"/>
  <c i="5" r="BK102"/>
  <c r="J102"/>
  <c r="J68"/>
  <c i="4" r="BK94"/>
  <c r="J94"/>
  <c i="3" r="J37"/>
  <c i="1" r="AV58"/>
  <c r="AT58"/>
  <c i="2" r="J32"/>
  <c i="1" r="AG56"/>
  <c i="8" r="F35"/>
  <c i="1" r="AZ65"/>
  <c r="AS54"/>
  <c i="8" r="J35"/>
  <c i="1" r="AV65"/>
  <c r="AT65"/>
  <c i="10" r="J34"/>
  <c i="1" r="AG68"/>
  <c i="11" r="F37"/>
  <c i="1" r="AZ69"/>
  <c r="BB66"/>
  <c r="AX66"/>
  <c i="17" r="J34"/>
  <c i="1" r="AG78"/>
  <c r="BD57"/>
  <c i="4" r="F37"/>
  <c i="1" r="AZ59"/>
  <c r="BC60"/>
  <c r="AY60"/>
  <c i="10" r="F37"/>
  <c i="1" r="AZ68"/>
  <c i="16" r="J37"/>
  <c i="1" r="AV76"/>
  <c r="AT76"/>
  <c i="7" r="F35"/>
  <c i="1" r="AZ63"/>
  <c i="14" r="F35"/>
  <c i="1" r="AZ73"/>
  <c i="17" r="J37"/>
  <c i="1" r="AV78"/>
  <c r="AT78"/>
  <c i="20" r="J30"/>
  <c i="1" r="AG81"/>
  <c i="2" r="J35"/>
  <c i="1" r="AV56"/>
  <c r="AT56"/>
  <c r="AN56"/>
  <c i="18" r="F37"/>
  <c i="1" r="AZ79"/>
  <c r="BB57"/>
  <c r="AX57"/>
  <c i="6" r="J37"/>
  <c i="1" r="AV62"/>
  <c r="AT62"/>
  <c i="12" r="J37"/>
  <c i="1" r="AV71"/>
  <c r="AT71"/>
  <c i="5" r="J37"/>
  <c i="1" r="AV61"/>
  <c r="AT61"/>
  <c r="BC77"/>
  <c r="AY77"/>
  <c r="BC70"/>
  <c r="AY70"/>
  <c r="BA70"/>
  <c r="AW70"/>
  <c r="BD70"/>
  <c r="AU70"/>
  <c i="3" r="F37"/>
  <c i="1" r="AZ58"/>
  <c i="19" r="F33"/>
  <c i="1" r="AZ80"/>
  <c r="BB70"/>
  <c r="AX70"/>
  <c i="13" r="F37"/>
  <c i="1" r="AZ72"/>
  <c r="BA66"/>
  <c r="AW66"/>
  <c i="13" r="J37"/>
  <c i="1" r="AV72"/>
  <c r="AT72"/>
  <c r="BD60"/>
  <c i="7" r="J35"/>
  <c i="1" r="AV63"/>
  <c r="AT63"/>
  <c i="15" r="F35"/>
  <c i="1" r="AZ74"/>
  <c i="20" r="J33"/>
  <c i="1" r="AV81"/>
  <c r="AT81"/>
  <c r="AN81"/>
  <c r="AU60"/>
  <c i="10" r="J37"/>
  <c i="1" r="AV68"/>
  <c r="AT68"/>
  <c r="BD66"/>
  <c i="12" r="F37"/>
  <c i="1" r="AZ71"/>
  <c i="9" r="J37"/>
  <c i="1" r="AV67"/>
  <c r="AT67"/>
  <c r="BD77"/>
  <c i="19" r="J30"/>
  <c i="1" r="AG80"/>
  <c r="AU77"/>
  <c i="4" r="J37"/>
  <c i="1" r="AV59"/>
  <c r="AT59"/>
  <c i="11" r="J37"/>
  <c i="1" r="AV69"/>
  <c r="AT69"/>
  <c r="AN69"/>
  <c r="BC66"/>
  <c r="AY66"/>
  <c i="20" r="F33"/>
  <c i="1" r="AZ81"/>
  <c r="BB60"/>
  <c r="AX60"/>
  <c i="6" r="F37"/>
  <c i="1" r="AZ62"/>
  <c i="14" r="J35"/>
  <c i="1" r="AV73"/>
  <c r="AT73"/>
  <c r="AN73"/>
  <c i="17" r="F37"/>
  <c i="1" r="AZ78"/>
  <c i="19" r="J33"/>
  <c i="1" r="AV80"/>
  <c r="AT80"/>
  <c i="4" r="J34"/>
  <c i="1" r="AG59"/>
  <c i="8" r="J32"/>
  <c i="1" r="AG65"/>
  <c i="16" r="F37"/>
  <c i="1" r="AZ76"/>
  <c r="AZ75"/>
  <c r="AV75"/>
  <c r="AT75"/>
  <c i="15" r="J35"/>
  <c i="1" r="AV74"/>
  <c r="AT74"/>
  <c r="BA77"/>
  <c r="AW77"/>
  <c i="18" r="J37"/>
  <c i="1" r="AV79"/>
  <c r="AT79"/>
  <c i="18" r="J34"/>
  <c i="1" r="AG79"/>
  <c i="5" r="F37"/>
  <c i="1" r="AZ61"/>
  <c i="2" r="F35"/>
  <c i="1" r="AZ56"/>
  <c i="13" r="J34"/>
  <c i="1" r="AG72"/>
  <c r="BA57"/>
  <c r="AW57"/>
  <c r="BC57"/>
  <c r="AY57"/>
  <c i="9" r="F37"/>
  <c i="1" r="AZ67"/>
  <c i="15" l="1" r="BK92"/>
  <c r="J92"/>
  <c r="J63"/>
  <c i="3" r="BK107"/>
  <c r="J107"/>
  <c r="J67"/>
  <c r="T107"/>
  <c i="2" r="J95"/>
  <c r="J64"/>
  <c i="18" r="J67"/>
  <c i="2" r="J63"/>
  <c i="15" r="J93"/>
  <c r="J64"/>
  <c i="16" r="BK95"/>
  <c r="J95"/>
  <c r="J67"/>
  <c i="6" r="BK97"/>
  <c r="J97"/>
  <c r="J68"/>
  <c i="12" r="BK98"/>
  <c r="J98"/>
  <c i="3" r="J108"/>
  <c r="J68"/>
  <c i="20" r="J59"/>
  <c i="1" r="AN80"/>
  <c i="19" r="J59"/>
  <c i="20" r="J39"/>
  <c i="19" r="J39"/>
  <c i="1" r="AN78"/>
  <c i="18" r="J43"/>
  <c i="17" r="J67"/>
  <c r="J43"/>
  <c i="1" r="AN72"/>
  <c i="13" r="J67"/>
  <c i="14" r="J41"/>
  <c i="13" r="J43"/>
  <c i="1" r="AN68"/>
  <c i="11" r="J43"/>
  <c i="10" r="J43"/>
  <c i="1" r="AN65"/>
  <c i="8" r="J63"/>
  <c r="J41"/>
  <c i="5" r="BK101"/>
  <c r="J101"/>
  <c i="1" r="AN59"/>
  <c i="4" r="J67"/>
  <c r="J43"/>
  <c i="2" r="J41"/>
  <c i="1" r="AN79"/>
  <c r="BB55"/>
  <c r="AX55"/>
  <c r="AZ57"/>
  <c r="AV57"/>
  <c r="AT57"/>
  <c r="AG77"/>
  <c r="AZ70"/>
  <c r="AV70"/>
  <c r="AT70"/>
  <c r="BA64"/>
  <c r="AW64"/>
  <c r="AZ66"/>
  <c r="AV66"/>
  <c r="AT66"/>
  <c i="5" r="J34"/>
  <c i="1" r="AG61"/>
  <c i="12" r="J34"/>
  <c i="1" r="AG71"/>
  <c i="9" r="J34"/>
  <c i="1" r="AG67"/>
  <c r="AG66"/>
  <c r="BD64"/>
  <c r="AU57"/>
  <c i="7" r="J32"/>
  <c i="1" r="AG63"/>
  <c r="AN63"/>
  <c r="AZ77"/>
  <c r="AV77"/>
  <c r="AT77"/>
  <c r="AN77"/>
  <c r="BD55"/>
  <c r="BC64"/>
  <c r="AY64"/>
  <c r="AU66"/>
  <c r="AU64"/>
  <c r="BA55"/>
  <c r="BB64"/>
  <c r="AX64"/>
  <c r="AZ60"/>
  <c r="AV60"/>
  <c r="AT60"/>
  <c r="BC55"/>
  <c i="12" l="1" r="J43"/>
  <c i="6" r="BK96"/>
  <c r="J96"/>
  <c i="12" r="J67"/>
  <c i="9" r="J43"/>
  <c i="1" r="AN67"/>
  <c i="7" r="J41"/>
  <c i="5" r="J43"/>
  <c r="J67"/>
  <c i="1" r="AN61"/>
  <c r="AN66"/>
  <c r="AN71"/>
  <c i="6" r="J34"/>
  <c i="1" r="AG62"/>
  <c r="AG60"/>
  <c r="AN60"/>
  <c r="BD54"/>
  <c r="W33"/>
  <c r="AZ55"/>
  <c r="AG70"/>
  <c r="BA54"/>
  <c r="W30"/>
  <c r="BB54"/>
  <c r="AX54"/>
  <c r="AZ64"/>
  <c r="AV64"/>
  <c r="AT64"/>
  <c r="AU55"/>
  <c r="AU54"/>
  <c r="AY55"/>
  <c r="AW55"/>
  <c r="BC54"/>
  <c r="AY54"/>
  <c i="15" r="J32"/>
  <c i="1" r="AG74"/>
  <c i="3" r="J34"/>
  <c i="1" r="AG58"/>
  <c i="16" r="J34"/>
  <c i="1" r="AG76"/>
  <c r="AG75"/>
  <c l="1" r="AN70"/>
  <c i="6" r="J43"/>
  <c i="16" r="J43"/>
  <c i="6" r="J67"/>
  <c i="15" r="J41"/>
  <c i="3" r="J43"/>
  <c i="1" r="AN58"/>
  <c r="AN62"/>
  <c r="AN76"/>
  <c r="AN75"/>
  <c r="AN74"/>
  <c r="AG57"/>
  <c r="W32"/>
  <c r="W31"/>
  <c r="AW54"/>
  <c r="AK30"/>
  <c r="AG64"/>
  <c r="AV55"/>
  <c r="AT55"/>
  <c r="AZ54"/>
  <c r="W29"/>
  <c l="1" r="AN64"/>
  <c r="AN57"/>
  <c r="AG55"/>
  <c r="AG54"/>
  <c r="AK26"/>
  <c r="AV54"/>
  <c r="AK29"/>
  <c r="AK35"/>
  <c l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<sst xmlns="http://schemas.openxmlformats.org/spreadsheetml/2006/main">
  <si>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</si>
  <si>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</si>
  <si>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</si>
  <si>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</si>
  <si>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</si>
  <si>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{18a44119-052e-4cbe-8f40-e4d49705a493}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</si>
  <si>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</si>
  <si>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</si>
  <si>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</si>
  <si>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</si>
  <si>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</si>
  <si>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</si>
  <si>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</si>
  <si>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</si>
  <si>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1-1-F08-00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</si>
  <si>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</si>
  <si>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</si>
  <si>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DPS - Rekonstrukce oddělovače OK 1B Praha 7</t>
  </si>
  <si>
    <t>0,1</t>
  </si>
  <si>
    <t>KSO:</t>
  </si>
  <si>
    <t>827 21 51</t>
  </si>
  <si>
    <t>CC-CZ:</t>
  </si>
  <si>
    <t>22233</t>
  </si>
  <si>
    <t>1</t>
  </si>
  <si>
    <t>Místo:</t>
  </si>
  <si>
    <t>Praha 7 - Holešovice</t>
  </si>
  <si>
    <t>Datum:</t>
  </si>
  <si>
    <t>16. 8. 2024</t>
  </si>
  <si>
    <t>10</t>
  </si>
  <si>
    <t>CZ-CPV:</t>
  </si>
  <si>
    <t>90410000-4</t>
  </si>
  <si>
    <t>CZ-CPA:</t>
  </si>
  <si>
    <t>42.21.12</t>
  </si>
  <si>
    <t>100</t>
  </si>
  <si>
    <t>Zadavatel:</t>
  </si>
  <si>
    <t>IČ:</t>
  </si>
  <si>
    <t>25656112</t>
  </si>
  <si>
    <t>Pražská vodohospodářská společnost a.s.</t>
  </si>
  <si>
    <t>DIČ:</t>
  </si>
  <si>
    <t>CZ25656112</t>
  </si>
  <si>
    <t>Účastník:</t>
  </si>
  <si>
    <t>Vyplň údaj</t>
  </si>
  <si>
    <t>Projektant:</t>
  </si>
  <si>
    <t>26475081</t>
  </si>
  <si>
    <t>Sweco a.s.</t>
  </si>
  <si>
    <t>CZ26475081</t>
  </si>
  <si>
    <t>True</t>
  </si>
  <si>
    <t>Zpracovatel:</t>
  </si>
  <si>
    <t/>
  </si>
  <si>
    <t>Poznámka:</t>
  </si>
  <si>
    <t>Je-li v názvu položky v kontrolním rozpočtu nebo v soupisu prací uvedena v kolonce "Popis" obchodní značka jakéhokoliv materiálu, výrobku nebo technologie, má tento název pouze informativní charakter._x000d_
Pro ocenění a následně pro realizaci je možné použít i jiný materiál, výrobek nebo technologii, se srovnatelnými nebo lepšími užitnými vlastnosti, které odpovídají požadavkům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</si>
  <si>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</si>
  <si>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</si>
  <si>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</si>
  <si>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</si>
  <si>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</si>
  <si>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</si>
  <si>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</si>
  <si>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</si>
  <si>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</si>
  <si>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</si>
  <si>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</si>
  <si>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</si>
  <si>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</si>
  <si>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</si>
  <si>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</si>
  <si>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</si>
  <si>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</si>
  <si>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</si>
  <si>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</si>
  <si>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</si>
  <si>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</si>
  <si>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</si>
  <si>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</si>
  <si>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</si>
  <si>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</si>
  <si>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</si>
  <si>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</si>
  <si>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</si>
  <si>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</si>
  <si>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</si>
  <si>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</si>
  <si>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</si>
  <si>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</si>
  <si>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</si>
  <si>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</si>
  <si>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</si>
  <si>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</si>
  <si>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</si>
  <si>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I</t>
  </si>
  <si>
    <t>část (VO po Š1 vč. Š1, Shybka)</t>
  </si>
  <si>
    <t>STA</t>
  </si>
  <si>
    <t>{46543b31-5e29-4f31-a2cb-7d475d04dd80}</t>
  </si>
  <si>
    <t>2</t>
  </si>
  <si>
    <t>/</t>
  </si>
  <si>
    <t>Kom</t>
  </si>
  <si>
    <t>Obnova komunikace</t>
  </si>
  <si>
    <t>Soupis</t>
  </si>
  <si>
    <t>{baa01727-2a71-4307-86d4-95881c39bbf9}</t>
  </si>
  <si>
    <t>SO 03</t>
  </si>
  <si>
    <t>VO- Š1 vč. Š1</t>
  </si>
  <si>
    <t>{01f0b7f7-f014-40a8-9a75-8043f4d36a09}</t>
  </si>
  <si>
    <t>SO 03.1</t>
  </si>
  <si>
    <t>VO - Š1 vč. Š1 (shybka)</t>
  </si>
  <si>
    <t>3</t>
  </si>
  <si>
    <t>{96e0903b-6381-46c4-bd13-1e8d243ee1f0}</t>
  </si>
  <si>
    <t>SO 03.2</t>
  </si>
  <si>
    <t>Uliční vpusti (UV1 - ZP v rámci výkopu jámy pro úsek k Š1)</t>
  </si>
  <si>
    <t>{f90ef7cf-f56d-4e97-9b3c-89d5be2a3900}</t>
  </si>
  <si>
    <t>SO 08</t>
  </si>
  <si>
    <t>Provizoria (obtok stáv. VO a provizorní výpusť DK)</t>
  </si>
  <si>
    <t>{3c896ed6-ed78-4889-a09e-54e234a341de}</t>
  </si>
  <si>
    <t>SO 08.4</t>
  </si>
  <si>
    <t>Provizorní obtok ST VO a provizorní výpusť dešť kanalizace a definitivní propoj DN 1200 do nového VO</t>
  </si>
  <si>
    <t>{b3cd8168-2cf5-4f86-838b-b67203256d6f}</t>
  </si>
  <si>
    <t>SO 08.5</t>
  </si>
  <si>
    <t>Likvidace provizorní ŽB DN 1200</t>
  </si>
  <si>
    <t>{4d3b527e-09f7-46fe-8cf2-fd6d47eb442b}</t>
  </si>
  <si>
    <t>SO 91</t>
  </si>
  <si>
    <t>Pažení stavební jámy (úsek VO - Š1)</t>
  </si>
  <si>
    <t>{dd66eda8-3632-49c7-a74f-0ee352b82c1c}</t>
  </si>
  <si>
    <t>825</t>
  </si>
  <si>
    <t>II</t>
  </si>
  <si>
    <t>část (úsek Š1 - OK 1B bez Š1 a OK 1B)</t>
  </si>
  <si>
    <t>{f23fdbcd-81fd-491c-9b2d-37e42dd8f444}</t>
  </si>
  <si>
    <t>{f3f3a714-a3b6-48d7-84ba-52f76c25c313}</t>
  </si>
  <si>
    <t>DN 2000 úsek Š1 - Š3</t>
  </si>
  <si>
    <t>{5909531b-985c-46ec-8ebf-6b473932dc24}</t>
  </si>
  <si>
    <t>Š1 - Š3 (Odlechčovací stoka DN 2000)</t>
  </si>
  <si>
    <t>{38f1c8a8-7005-4a9f-a0e4-8b96eff99a9e}</t>
  </si>
  <si>
    <t>UV 02-07</t>
  </si>
  <si>
    <t>{de525b81-1baa-42ce-aae5-cef6b2e41708}</t>
  </si>
  <si>
    <t>SO 03.3</t>
  </si>
  <si>
    <t>Dendrologické práce</t>
  </si>
  <si>
    <t>{6dd7c0b0-e67e-4868-ad2b-bf5ce4cbdc1f}</t>
  </si>
  <si>
    <t>SO 05</t>
  </si>
  <si>
    <t>Nové dešťové stoky</t>
  </si>
  <si>
    <t>{74b0a6da-8e00-4def-a783-456f6d89fdcf}</t>
  </si>
  <si>
    <t>SO 05.1</t>
  </si>
  <si>
    <t>DN 500</t>
  </si>
  <si>
    <t>{a315d40b-a9cd-4784-a116-9c5146143944}</t>
  </si>
  <si>
    <t>SO 05.3</t>
  </si>
  <si>
    <t>stoka DN 250 vč. D12</t>
  </si>
  <si>
    <t>{36437c42-ce3e-42d1-921a-cd2e7f4f49fb}</t>
  </si>
  <si>
    <t>SO 07</t>
  </si>
  <si>
    <t>Přeložky sítí</t>
  </si>
  <si>
    <t>{2a084ccb-50da-4a93-8680-ccb9b2f3a64f}</t>
  </si>
  <si>
    <t>Pažení stavební jámy DN 2000 (úsek Š1 - Š3)</t>
  </si>
  <si>
    <t>{3b5d787f-587c-4594-94b8-c4235d087bd2}</t>
  </si>
  <si>
    <t>Provizoria</t>
  </si>
  <si>
    <t>{36f1151d-167e-4d44-9ff6-7de22543b745}</t>
  </si>
  <si>
    <t>SO 08.6</t>
  </si>
  <si>
    <t>Provizorní potrubí dešťové stoky DN 500</t>
  </si>
  <si>
    <t>{f76bd8b4-d693-42ae-8c2f-3ec2316c94f8}</t>
  </si>
  <si>
    <t>SO 09</t>
  </si>
  <si>
    <t>Rušení</t>
  </si>
  <si>
    <t>{7fec7348-5a56-4104-bf93-ef684fdd81c3}</t>
  </si>
  <si>
    <t>SO 09.1</t>
  </si>
  <si>
    <t>Rušení stávajících stok</t>
  </si>
  <si>
    <t>{0b19ceb6-59a0-4b42-9d23-dd9a3bbf66e5}</t>
  </si>
  <si>
    <t>SO 09.2</t>
  </si>
  <si>
    <t xml:space="preserve">Rušení kabelů </t>
  </si>
  <si>
    <t>{7dbc8612-fc30-4403-82ea-2fdc0d802eff}</t>
  </si>
  <si>
    <t>ON</t>
  </si>
  <si>
    <t>Ostatní náklady</t>
  </si>
  <si>
    <t>{3aacd605-f3ed-41a1-ad17-bd92215b15e0}</t>
  </si>
  <si>
    <t>VRN</t>
  </si>
  <si>
    <t>Vedlejší rozpočtové náklady</t>
  </si>
  <si>
    <t>{38aa54a6-8edb-4e07-bc4d-529884326f1d}</t>
  </si>
  <si>
    <t>Bet_80_celk_m2</t>
  </si>
  <si>
    <t>98</t>
  </si>
  <si>
    <t>Bet_kus_t</t>
  </si>
  <si>
    <t>156,12</t>
  </si>
  <si>
    <t>KRYCÍ LIST SOUPISU PRACÍ</t>
  </si>
  <si>
    <t>Hl_kam_záh_m3</t>
  </si>
  <si>
    <t>209,3</t>
  </si>
  <si>
    <t>jíl_m2</t>
  </si>
  <si>
    <t>341</t>
  </si>
  <si>
    <t>kamenivo_t</t>
  </si>
  <si>
    <t>146,74</t>
  </si>
  <si>
    <t>kameny_250kg_m3</t>
  </si>
  <si>
    <t>238,7</t>
  </si>
  <si>
    <t>Objekt:</t>
  </si>
  <si>
    <t>kusové_t</t>
  </si>
  <si>
    <t>I - část (VO po Š1 vč. Š1, Shybka)</t>
  </si>
  <si>
    <t>manipulace_depo_m3</t>
  </si>
  <si>
    <t>566,66</t>
  </si>
  <si>
    <t>Soupis:</t>
  </si>
  <si>
    <t>Obr_nový</t>
  </si>
  <si>
    <t>7,5</t>
  </si>
  <si>
    <t>Kom - Obnova komunikace</t>
  </si>
  <si>
    <t>Obrub_silniční</t>
  </si>
  <si>
    <t>m</t>
  </si>
  <si>
    <t>25</t>
  </si>
  <si>
    <t>obrub_t</t>
  </si>
  <si>
    <t>5,125</t>
  </si>
  <si>
    <t>panel_t</t>
  </si>
  <si>
    <t>19,525</t>
  </si>
  <si>
    <t>pláň_m2</t>
  </si>
  <si>
    <t>506</t>
  </si>
  <si>
    <t>Ploch_asf_voz_cel_m2</t>
  </si>
  <si>
    <t>408</t>
  </si>
  <si>
    <t>Plocha_chodník_m2</t>
  </si>
  <si>
    <t>43</t>
  </si>
  <si>
    <t>Plocha_panel_m2</t>
  </si>
  <si>
    <t>55</t>
  </si>
  <si>
    <t>Plocha_zeleň_celk_m2</t>
  </si>
  <si>
    <t>448</t>
  </si>
  <si>
    <t>řez_asf_m</t>
  </si>
  <si>
    <t>50</t>
  </si>
  <si>
    <t>sypké_t</t>
  </si>
  <si>
    <t>287,5</t>
  </si>
  <si>
    <t>ŠDch_m2</t>
  </si>
  <si>
    <t>ŠDplav_k_m2</t>
  </si>
  <si>
    <t>42</t>
  </si>
  <si>
    <t>ŠDvoz_m2</t>
  </si>
  <si>
    <t>463</t>
  </si>
  <si>
    <t>Štp_kam_z_m2</t>
  </si>
  <si>
    <t>299</t>
  </si>
  <si>
    <t>v_hmoty_t</t>
  </si>
  <si>
    <t>24,65</t>
  </si>
  <si>
    <t>voda_m2</t>
  </si>
  <si>
    <t>89,6</t>
  </si>
  <si>
    <t>živice_fr_t</t>
  </si>
  <si>
    <t>140,76</t>
  </si>
  <si>
    <t>Je-li v názvu položky v kontrolním rozpočtu nebo v soupisu prací uvedena v kolonce "Popis" obchodní značka jakéhokoliv materiálu, výrobku nebo technologie, má tento název pouze informativní charakter. Pro ocenění a následně pro realizaci je možné použít i jiný materiál, výrobek nebo technologii, se srovnatelnými nebo lepšími užitnými vlastnosti, které odpovídají požadavkům dokumentace.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</si>
  <si>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</si>
  <si>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</si>
  <si>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</si>
  <si>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</si>
  <si>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</si>
  <si>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</si>
  <si>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</si>
  <si>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</si>
  <si>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</si>
  <si>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</si>
  <si>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</si>
  <si>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</si>
  <si>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SKL - Skládkovné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</si>
  <si>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</si>
  <si>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</si>
  <si>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</si>
  <si>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</si>
  <si>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</si>
  <si>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</si>
  <si>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</si>
  <si>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</si>
  <si>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</si>
  <si>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</si>
  <si>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</si>
  <si>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</si>
  <si>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</si>
  <si>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</si>
  <si>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</si>
  <si>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</si>
  <si>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</si>
  <si>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</si>
  <si>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113107170</t>
  </si>
  <si>
    <t>Odstranění podkladů nebo krytů strojně plochy jednotlivě přes 50 m2 do 200 m2 s přemístěním hmot na skládku na vzdálenost do 20 m nebo s naložením na dopravní prostředek z betonu prostého, o tl. vrstvy do 100 mm</t>
  </si>
  <si>
    <t>m2</t>
  </si>
  <si>
    <t>CS ÚRS 2024 01</t>
  </si>
  <si>
    <t>4</t>
  </si>
  <si>
    <t>84588637</t>
  </si>
  <si>
    <t>Online PSC</t>
  </si>
  <si>
    <t>https://podminky.urs.cz/item/CS_URS_2024_01/113107170</t>
  </si>
  <si>
    <t>VV</t>
  </si>
  <si>
    <t>"Panely dle PD" 55</t>
  </si>
  <si>
    <t>"chodník" 43</t>
  </si>
  <si>
    <t>Součet</t>
  </si>
  <si>
    <t>113107231</t>
  </si>
  <si>
    <t>Odstranění podkladů nebo krytů strojně plochy jednotlivě přes 200 m2 s přemístěním hmot na skládku na vzdálenost do 20 m nebo s naložením na dopravní prostředek z betonu prostého, o tl. vrstvy přes 100 do 150 mm</t>
  </si>
  <si>
    <t>1969294871</t>
  </si>
  <si>
    <t>https://podminky.urs.cz/item/CS_URS_2024_01/113107231</t>
  </si>
  <si>
    <t xml:space="preserve">"Asfaltová komunikace" 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</si>
  <si>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</si>
  <si>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</si>
  <si>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-1130113654</t>
  </si>
  <si>
    <t>https://podminky.urs.cz/item/CS_URS_2024_01/113107222</t>
  </si>
  <si>
    <t>FIG</t>
  </si>
  <si>
    <t>Rozpad figury: Ploch_asf_voz_cel_m2</t>
  </si>
  <si>
    <t>Rozpad figury: Bet_80_celk_m2</t>
  </si>
  <si>
    <t>113107341</t>
  </si>
  <si>
    <t>Odstranění podkladů nebo krytů strojně plochy jednotlivě do 50 m2 s přemístěním hmot na skládku na vzdálenost do 3 m nebo s naložením na dopravní prostředek živičných, o tl. vrstvy do 50 mm</t>
  </si>
  <si>
    <t>-1523203155</t>
  </si>
  <si>
    <t>https://podminky.urs.cz/item/CS_URS_2024_01/113107341</t>
  </si>
  <si>
    <t>Plocha_chodník_m2*2</t>
  </si>
  <si>
    <t>Rozpad figury: Plocha_chodník_m2</t>
  </si>
  <si>
    <t>5</t>
  </si>
  <si>
    <t>113154124</t>
  </si>
  <si>
    <t>Frézování živičného podkladu nebo krytu s naložením na dopravní prostředek plochy do 500 m2 bez překážek v trase pruhu šířky přes 0,5 m do 1 m, tloušťky vrstvy 100 mm</t>
  </si>
  <si>
    <t>-287481410</t>
  </si>
  <si>
    <t>https://podminky.urs.cz/item/CS_URS_2024_01/113154124</t>
  </si>
  <si>
    <t>6</t>
  </si>
  <si>
    <t>113151111</t>
  </si>
  <si>
    <t>Rozebírání zpevněných ploch s přemístěním na skládku na vzdálenost do 20 m nebo s naložením na dopravní prostředek ze silničních panelů</t>
  </si>
  <si>
    <t>1712950349</t>
  </si>
  <si>
    <t>https://podminky.urs.cz/item/CS_URS_2024_01/113151111</t>
  </si>
  <si>
    <t>Rozpad figury: Plocha_panel_m2</t>
  </si>
  <si>
    <t>7</t>
  </si>
  <si>
    <t>113154123</t>
  </si>
  <si>
    <t>Frézování živičného podkladu nebo krytu s naložením na dopravní prostředek plochy do 500 m2 bez překážek v trase pruhu šířky přes 0,5 m do 1 m, tloušťky vrstvy 50 mm</t>
  </si>
  <si>
    <t>-1363437501</t>
  </si>
  <si>
    <t>https://podminky.urs.cz/item/CS_URS_2024_01/113154123</t>
  </si>
  <si>
    <t>8</t>
  </si>
  <si>
    <t>113202111</t>
  </si>
  <si>
    <t>Vytrhání obrub s vybouráním lože, s přemístěním hmot na skládku na vzdálenost do 3 m nebo s naložením na dopravní prostředek z krajníků nebo obrubníků stojatých</t>
  </si>
  <si>
    <t>-1893112560</t>
  </si>
  <si>
    <t>https://podminky.urs.cz/item/CS_URS_2024_01/113202111</t>
  </si>
  <si>
    <t>"Obrubník silniční"</t>
  </si>
  <si>
    <t>"cca" 25 "m"</t>
  </si>
  <si>
    <t>Mezisoučet</t>
  </si>
  <si>
    <t>9</t>
  </si>
  <si>
    <t>131251204</t>
  </si>
  <si>
    <t>Hloubení zapažených jam a zářezů strojně s urovnáním dna do předepsaného profilu a spádu v hornině třídy těžitelnosti I skupiny 3 přes 100 do 500 m3</t>
  </si>
  <si>
    <t>m3</t>
  </si>
  <si>
    <t>-938617575</t>
  </si>
  <si>
    <t>https://podminky.urs.cz/item/CS_URS_2024_01/131251204</t>
  </si>
  <si>
    <t>"budoucí kamenný zához" 0,7*299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</si>
  <si>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</si>
  <si>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</si>
  <si>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1268964798</t>
  </si>
  <si>
    <t>https://podminky.urs.cz/item/CS_URS_2024_01/162351103</t>
  </si>
  <si>
    <t>Plocha_zeleň_celk_m2*0,2</t>
  </si>
  <si>
    <t>ŠDch_m2*0,12+ŠDVoz_m2*0,2+Štp_kam_z_m2*0,2+ŠDplav_k_m2*0,3+jíl_m2*0,2</t>
  </si>
  <si>
    <t>Rozpad figury: Plocha_zeleň_celk_m2</t>
  </si>
  <si>
    <t>"zeleň" 448</t>
  </si>
  <si>
    <t>Rozpad figury: ŠDch_m2</t>
  </si>
  <si>
    <t>Rozpad figury: ŠDvoz_m2</t>
  </si>
  <si>
    <t>Ploch_asf_voz_cel_m2+Plocha_panel_m2</t>
  </si>
  <si>
    <t>Rozpad figury: Štp_kam_z_m2</t>
  </si>
  <si>
    <t>299 "kam zához"</t>
  </si>
  <si>
    <t>Rozpad figury: ŠDplav_k_m2</t>
  </si>
  <si>
    <t>42 "plav kanál"</t>
  </si>
  <si>
    <t>Rozpad figury: jíl_m2</t>
  </si>
  <si>
    <t>42"plav kanál"</t>
  </si>
  <si>
    <t>Rozpad figury: kameny_250kg_m3</t>
  </si>
  <si>
    <t>0,7*299 "kam zához"</t>
  </si>
  <si>
    <t>0,7*42 "plav. kanál"</t>
  </si>
  <si>
    <t>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</si>
  <si>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</si>
  <si>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</si>
  <si>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1142442410</t>
  </si>
  <si>
    <t>https://podminky.urs.cz/item/CS_URS_2024_01/162751117</t>
  </si>
  <si>
    <t>Rozpad figury: Hl_kam_záh_m3</t>
  </si>
  <si>
    <t>167151111</t>
  </si>
  <si>
    <t>Nakládání, skládání a překládání neulehlého výkopku nebo sypaniny strojně nakládání, množství přes 100 m3, z hornin třídy těžitelnosti I, skupiny 1 až 3</t>
  </si>
  <si>
    <t>-2045970438</t>
  </si>
  <si>
    <t>https://podminky.urs.cz/item/CS_URS_2024_01/167151111</t>
  </si>
  <si>
    <t>Rozpad figury: manipulace_depo_m3</t>
  </si>
  <si>
    <t>13</t>
  </si>
  <si>
    <t>171251201</t>
  </si>
  <si>
    <t>Uložení sypaniny na skládky nebo meziskládky bez hutnění s upravením uložené sypaniny do předepsaného tvaru</t>
  </si>
  <si>
    <t>-2060231363</t>
  </si>
  <si>
    <t>https://podminky.urs.cz/item/CS_URS_2024_01/171251201</t>
  </si>
  <si>
    <t>14</t>
  </si>
  <si>
    <t>121151103</t>
  </si>
  <si>
    <t>Sejmutí ornice strojně při souvislé ploše do 100 m2, tl. vrstvy do 200 mm</t>
  </si>
  <si>
    <t>-1133101436</t>
  </si>
  <si>
    <t>https://podminky.urs.cz/item/CS_URS_2024_01/121151103</t>
  </si>
  <si>
    <t>15</t>
  </si>
  <si>
    <t>181351003</t>
  </si>
  <si>
    <t>Rozprostření a urovnání ornice v rovině nebo ve svahu sklonu do 1:5 strojně při souvislé ploše do 100 m2, tl. vrstvy do 200 mm</t>
  </si>
  <si>
    <t>1560721666</t>
  </si>
  <si>
    <t>https://podminky.urs.cz/item/CS_URS_2024_01/181351003</t>
  </si>
  <si>
    <t>16</t>
  </si>
  <si>
    <t>181951114</t>
  </si>
  <si>
    <t>Úprava pláně vyrovnáním výškových rozdílů strojně v hornině třídy těžitelnosti II, skupiny 4 a 5 se zhutněním</t>
  </si>
  <si>
    <t>1341484963</t>
  </si>
  <si>
    <t>https://podminky.urs.cz/item/CS_URS_2024_01/181951114</t>
  </si>
  <si>
    <t>Rozpad figury: pláň_m2</t>
  </si>
  <si>
    <t>17</t>
  </si>
  <si>
    <t>183405211</t>
  </si>
  <si>
    <t>Výsev trávníku hydroosevem na ornici</t>
  </si>
  <si>
    <t>1694901376</t>
  </si>
  <si>
    <t>https://podminky.urs.cz/item/CS_URS_2024_01/183405211</t>
  </si>
  <si>
    <t>18</t>
  </si>
  <si>
    <t>M</t>
  </si>
  <si>
    <t>00572410</t>
  </si>
  <si>
    <t>osivo směs travní parková</t>
  </si>
  <si>
    <t>kg</t>
  </si>
  <si>
    <t>613464960</t>
  </si>
  <si>
    <t>Plocha_zeleň_celk_m2*0,025 "Přepočtené koeficientem množství</t>
  </si>
  <si>
    <t>19</t>
  </si>
  <si>
    <t>185803111</t>
  </si>
  <si>
    <t>Ošetření trávníku jednorázové v rovině nebo na svahu do 1:5</t>
  </si>
  <si>
    <t>1589252137</t>
  </si>
  <si>
    <t>https://podminky.urs.cz/item/CS_URS_2024_01/185803111</t>
  </si>
  <si>
    <t>20</t>
  </si>
  <si>
    <t>185804215</t>
  </si>
  <si>
    <t>Vypletí v rovině nebo na svahu do 1:5 trávníku po výsevu</t>
  </si>
  <si>
    <t>-164896103</t>
  </si>
  <si>
    <t>https://podminky.urs.cz/item/CS_URS_2024_01/185804215</t>
  </si>
  <si>
    <t>185804312</t>
  </si>
  <si>
    <t>Zalití rostlin vodou plochy záhonů jednotlivě přes 20 m2</t>
  </si>
  <si>
    <t>1795605854</t>
  </si>
  <si>
    <t>https://podminky.urs.cz/item/CS_URS_2024_01/185804312</t>
  </si>
  <si>
    <t>Plocha_zeleň_celk_m2 * 0,200</t>
  </si>
  <si>
    <t>voda_m2*0,07 "Přepočtené koeficientem množství</t>
  </si>
  <si>
    <t>Rozpad figury: voda_m2</t>
  </si>
  <si>
    <t>22</t>
  </si>
  <si>
    <t>185811221</t>
  </si>
  <si>
    <t>Vyhrabání trávníku souvislé plochy přes 1000 do 10000 m2 v rovině nebo na svahu do 1:5</t>
  </si>
  <si>
    <t>87032963</t>
  </si>
  <si>
    <t>https://podminky.urs.cz/item/CS_URS_2024_01/185811221</t>
  </si>
  <si>
    <t>Zakládání</t>
  </si>
  <si>
    <t>23</t>
  </si>
  <si>
    <t>291211111</t>
  </si>
  <si>
    <t>Zřízení zpevněné plochy ze silničních panelů osazených do lože tl. 50 mm z kameniva</t>
  </si>
  <si>
    <t>1870856782</t>
  </si>
  <si>
    <t>https://podminky.urs.cz/item/CS_URS_2024_01/291211111</t>
  </si>
  <si>
    <t>24</t>
  </si>
  <si>
    <t>59381001</t>
  </si>
  <si>
    <t>panel silniční 3,00x1,20x0,15m</t>
  </si>
  <si>
    <t>kus</t>
  </si>
  <si>
    <t>-1317112207</t>
  </si>
  <si>
    <t>Plocha_panel_m2/3,6 "Přepočtené koeficientem množství"+0,722</t>
  </si>
  <si>
    <t>Vodorovné konstrukce</t>
  </si>
  <si>
    <t>463211143</t>
  </si>
  <si>
    <t>Rovnanina z lomového kamene neupraveného pro podélné i příčné objekty objemu do 3 m3 z kamene tříděného, s urovnáním líce a vyklínováním spár úlomky kamene hmotnost jednotlivých kamenů přes 200 kg</t>
  </si>
  <si>
    <t>2102458122</t>
  </si>
  <si>
    <t>https://podminky.urs.cz/item/CS_URS_2024_01/463211143</t>
  </si>
  <si>
    <t>Komunikace pozemní</t>
  </si>
  <si>
    <t>26</t>
  </si>
  <si>
    <t>564261111</t>
  </si>
  <si>
    <t>Podklad nebo podsyp ze štěrkopísku ŠP s rozprostřením, vlhčením a zhutněním plochy přes 100 m2, po zhutnění tl. 200 mm</t>
  </si>
  <si>
    <t>207085329</t>
  </si>
  <si>
    <t>https://podminky.urs.cz/item/CS_URS_2024_01/564261111</t>
  </si>
  <si>
    <t>27</t>
  </si>
  <si>
    <t>564841011</t>
  </si>
  <si>
    <t>Podklad ze štěrkodrti ŠD s rozprostřením a zhutněním plochy jednotlivě do 100 m2, po zhutnění tl. 120 mm</t>
  </si>
  <si>
    <t>-93373704</t>
  </si>
  <si>
    <t>https://podminky.urs.cz/item/CS_URS_2024_01/564841011</t>
  </si>
  <si>
    <t>28</t>
  </si>
  <si>
    <t>564861111</t>
  </si>
  <si>
    <t>Podklad ze štěrkodrti ŠD s rozprostřením a zhutněním plochy přes 100 m2, po zhutnění tl. 200 mm</t>
  </si>
  <si>
    <t>729032926</t>
  </si>
  <si>
    <t>https://podminky.urs.cz/item/CS_URS_2024_01/564861111</t>
  </si>
  <si>
    <t>29</t>
  </si>
  <si>
    <t>564871016</t>
  </si>
  <si>
    <t>Podklad ze štěrkodrti ŠD s rozprostřením a zhutněním plochy jednotlivě do 100 m2, po zhutnění tl. 300 mm</t>
  </si>
  <si>
    <t>273977981</t>
  </si>
  <si>
    <t>https://podminky.urs.cz/item/CS_URS_2024_01/564871016</t>
  </si>
  <si>
    <t>30</t>
  </si>
  <si>
    <t>564961111</t>
  </si>
  <si>
    <t>Podsyp, podklad nebo kryt z pálených jílů s rozprostřením a s hutněním, po zhutnění tl. 200 mm</t>
  </si>
  <si>
    <t>1560721667</t>
  </si>
  <si>
    <t>https://podminky.urs.cz/item/CS_URS_2024_01/564961111</t>
  </si>
  <si>
    <t>31</t>
  </si>
  <si>
    <t>565165121</t>
  </si>
  <si>
    <t>Asfaltový beton vrstva podkladní ACP 16 (obalované kamenivo střednězrnné - OKS) s rozprostřením a zhutněním v pruhu šířky přes 3 m, po zhutnění tl. 80 mm</t>
  </si>
  <si>
    <t>-1075085296</t>
  </si>
  <si>
    <t>https://podminky.urs.cz/item/CS_URS_2024_01/565165121</t>
  </si>
  <si>
    <t>Plocha_chodník_m2+Plocha_panel_m2</t>
  </si>
  <si>
    <t>32</t>
  </si>
  <si>
    <t>565175123</t>
  </si>
  <si>
    <t>Asfaltový beton vrstva podkladní ACP 16 (obalované kamenivo střednězrnné - OKS) s rozprostřením a zhutněním v pruhu šířky přes 3 m, po zhutnění tl. 120 mm</t>
  </si>
  <si>
    <t>-469233380</t>
  </si>
  <si>
    <t>https://podminky.urs.cz/item/CS_URS_2024_01/565175123</t>
  </si>
  <si>
    <t>33</t>
  </si>
  <si>
    <t>573111111</t>
  </si>
  <si>
    <t>Postřik infiltrační PI z asfaltu silničního s posypem kamenivem, v množství 0,60 kg/m2</t>
  </si>
  <si>
    <t>1463813314</t>
  </si>
  <si>
    <t>https://podminky.urs.cz/item/CS_URS_2024_01/573111111</t>
  </si>
  <si>
    <t>Plocha_chodník_m2+Ploch_asf_voz_cel_m2</t>
  </si>
  <si>
    <t>34</t>
  </si>
  <si>
    <t>573211111</t>
  </si>
  <si>
    <t>Postřik spojovací PS bez posypu kamenivem z asfaltu silničního, v množství 0,60 kg/m2</t>
  </si>
  <si>
    <t>-1918694605</t>
  </si>
  <si>
    <t>https://podminky.urs.cz/item/CS_URS_2024_01/573211111</t>
  </si>
  <si>
    <t>35</t>
  </si>
  <si>
    <t>576126111</t>
  </si>
  <si>
    <t>Asfaltový koberec otevřený AKO 8 (AKOJ) s rozprostřením a se zhutněním z modifikovaného asfaltu v pruhu šířky do 3 m, po zhutnění tl. 30 mm</t>
  </si>
  <si>
    <t>-911182196</t>
  </si>
  <si>
    <t>https://podminky.urs.cz/item/CS_URS_2024_01/576126111</t>
  </si>
  <si>
    <t>36</t>
  </si>
  <si>
    <t>577134131</t>
  </si>
  <si>
    <t>Asfaltový beton vrstva obrusná ACO 11 (ABS) s rozprostřením a se zhutněním z modifikovaného asfaltu v pruhu šířky přes do 1,5 do 3 m, po zhutnění tl. 40 mm</t>
  </si>
  <si>
    <t>1715794200</t>
  </si>
  <si>
    <t>https://podminky.urs.cz/item/CS_URS_2024_01/577134131</t>
  </si>
  <si>
    <t>37</t>
  </si>
  <si>
    <t>577166131</t>
  </si>
  <si>
    <t>Asfaltový beton vrstva ložní ACL 22 (ABVH) s rozprostřením a zhutněním z modifikovaného asfaltu v pruhu šířky přes 1,5 do 3 m, po zhutnění tl. 70 mm</t>
  </si>
  <si>
    <t>665772338</t>
  </si>
  <si>
    <t>https://podminky.urs.cz/item/CS_URS_2024_01/577166131</t>
  </si>
  <si>
    <t>Ostatní konstrukce a práce, bourání</t>
  </si>
  <si>
    <t>38</t>
  </si>
  <si>
    <t>915211111</t>
  </si>
  <si>
    <t>Vodorovné dopravní značení stříkaným plastem dělící čára šířky 125 mm souvislá bílá základní</t>
  </si>
  <si>
    <t>-571862349</t>
  </si>
  <si>
    <t>https://podminky.urs.cz/item/CS_URS_2024_01/915211111</t>
  </si>
  <si>
    <t>39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</si>
  <si>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</si>
  <si>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</si>
  <si>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-750560845</t>
  </si>
  <si>
    <t>https://podminky.urs.cz/item/CS_URS_2024_01/916131213</t>
  </si>
  <si>
    <t>Rozpad figury: Obrub_silniční</t>
  </si>
  <si>
    <t>40</t>
  </si>
  <si>
    <t>59217031</t>
  </si>
  <si>
    <t>obrubník silniční betonový 1000x150x250mm</t>
  </si>
  <si>
    <t>128</t>
  </si>
  <si>
    <t>-822840023</t>
  </si>
  <si>
    <t>"Nový materiál 30%"</t>
  </si>
  <si>
    <t>Obrub_silniční*0,30</t>
  </si>
  <si>
    <t>Obr_nový*1,01 "Přepočtené koeficientem množství</t>
  </si>
  <si>
    <t>Rozpad figury: Obr_nový</t>
  </si>
  <si>
    <t>41</t>
  </si>
  <si>
    <t>919122122</t>
  </si>
  <si>
    <t>Utěsnění dilatačních spár zálivkou za tepla v cementobetonovém nebo živičném krytu včetně adhezního nátěru s těsnicím profilem pod zálivkou, pro komůrky šířky 15 mm, hloubky 30 mm</t>
  </si>
  <si>
    <t>-1806218112</t>
  </si>
  <si>
    <t>https://podminky.urs.cz/item/CS_URS_2024_01/919122122</t>
  </si>
  <si>
    <t>"Při obnově povrchů, po obou stranách"</t>
  </si>
  <si>
    <t xml:space="preserve">Obrub_silniční*2 "m" </t>
  </si>
  <si>
    <t>919735113</t>
  </si>
  <si>
    <t>Řezání stávajícího živičného krytu nebo podkladu hloubky přes 100 do 150 mm</t>
  </si>
  <si>
    <t>1223653096</t>
  </si>
  <si>
    <t>https://podminky.urs.cz/item/CS_URS_2024_01/919735113</t>
  </si>
  <si>
    <t>"Před výkopem + obnova povrchů, po obou stranách"</t>
  </si>
  <si>
    <t xml:space="preserve">řez_asf_m*2 </t>
  </si>
  <si>
    <t>Rozpad figury: řez_asf_m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</si>
  <si>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</si>
  <si>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</si>
  <si>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663736935</t>
  </si>
  <si>
    <t>https://podminky.urs.cz/item/CS_URS_2024_01/979024443</t>
  </si>
  <si>
    <t>997</t>
  </si>
  <si>
    <t>Přesun sutě</t>
  </si>
  <si>
    <t>44</t>
  </si>
  <si>
    <t>997221551</t>
  </si>
  <si>
    <t>Vodorovná doprava suti bez naložení, ale se složením a s hrubým urovnáním ze sypkých materiálů, na vzdálenost do 1 km</t>
  </si>
  <si>
    <t>t</t>
  </si>
  <si>
    <t>-1756253364</t>
  </si>
  <si>
    <t>https://podminky.urs.cz/item/CS_URS_2024_01/997221551</t>
  </si>
  <si>
    <t>"Kamenivo" 146,74</t>
  </si>
  <si>
    <t>"živice fréza" 93,84+46,92</t>
  </si>
  <si>
    <t>45</t>
  </si>
  <si>
    <t>997221559</t>
  </si>
  <si>
    <t>Vodorovná doprava suti bez naložení, ale se složením a s hrubým urovnáním Příplatek k ceně za každý další započatý 1 km přes 1 km</t>
  </si>
  <si>
    <t>2024763244</t>
  </si>
  <si>
    <t>https://podminky.urs.cz/item/CS_URS_2024_01/997221559</t>
  </si>
  <si>
    <t>sypké_t*9 "Přepočtené koeficientem množství</t>
  </si>
  <si>
    <t>Rozpad figury: sypké_t</t>
  </si>
  <si>
    <t>46</t>
  </si>
  <si>
    <t>997221561</t>
  </si>
  <si>
    <t>Vodorovná doprava suti bez naložení, ale se složením a s hrubým urovnáním z kusových materiálů, na vzdálenost do 1 km</t>
  </si>
  <si>
    <t>-1919359409</t>
  </si>
  <si>
    <t>https://podminky.urs.cz/item/CS_URS_2024_01/997221561</t>
  </si>
  <si>
    <t>"beton podklad - kry" 23,52+132,6</t>
  </si>
  <si>
    <t>"Staré panely" 19,525</t>
  </si>
  <si>
    <t>"obrubníky" 5,125</t>
  </si>
  <si>
    <t>47</t>
  </si>
  <si>
    <t>997221569</t>
  </si>
  <si>
    <t>1878529396</t>
  </si>
  <si>
    <t>https://podminky.urs.cz/item/CS_URS_2024_01/997221569</t>
  </si>
  <si>
    <t>kusové_t*9 "Přepočtené koeficientem množství</t>
  </si>
  <si>
    <t>Rozpad figury: kusové_t</t>
  </si>
  <si>
    <t>48</t>
  </si>
  <si>
    <t>997221571</t>
  </si>
  <si>
    <t>Vodorovná doprava vybouraných hmot bez naložení, ale se složením a s hrubým urovnáním na vzdálenost do 1 km</t>
  </si>
  <si>
    <t>-1833557679</t>
  </si>
  <si>
    <t>https://podminky.urs.cz/item/CS_URS_2024_01/997221571</t>
  </si>
  <si>
    <t>Rozpad figury: obrub_t</t>
  </si>
  <si>
    <t>Rozpad figury: panel_t</t>
  </si>
  <si>
    <t>49</t>
  </si>
  <si>
    <t>997221579</t>
  </si>
  <si>
    <t>Vodorovná doprava vybouraných hmot bez naložení, ale se složením a s hrubým urovnáním na vzdálenost Příplatek k ceně za každý další započatý 1 km přes 1 km</t>
  </si>
  <si>
    <t>-1746082951</t>
  </si>
  <si>
    <t>https://podminky.urs.cz/item/CS_URS_2024_01/997221579</t>
  </si>
  <si>
    <t>v_hmoty_t*9</t>
  </si>
  <si>
    <t>Rozpad figury: v_hmoty_t</t>
  </si>
  <si>
    <t>997221612</t>
  </si>
  <si>
    <t>Nakládání na dopravní prostředky pro vodorovnou dopravu vybouraných hmot</t>
  </si>
  <si>
    <t>1884457221</t>
  </si>
  <si>
    <t>https://podminky.urs.cz/item/CS_URS_2024_01/997221612</t>
  </si>
  <si>
    <t>998</t>
  </si>
  <si>
    <t>Přesun hmot</t>
  </si>
  <si>
    <t>51</t>
  </si>
  <si>
    <t>998225111</t>
  </si>
  <si>
    <t>Přesun hmot pro komunikace s krytem z kameniva, monolitickým betonovým nebo živičným dopravní vzdálenost do 200 m jakékoliv délky objektu</t>
  </si>
  <si>
    <t>-1781711973</t>
  </si>
  <si>
    <t>https://podminky.urs.cz/item/CS_URS_2024_01/998225111</t>
  </si>
  <si>
    <t>SKL</t>
  </si>
  <si>
    <t>Skládkovné</t>
  </si>
  <si>
    <t>52</t>
  </si>
  <si>
    <t>171201231x</t>
  </si>
  <si>
    <t>Poplatek za uložení stavebního odpadu na recyklační skládce (skládkovné) zeminy a kamení zatříděného do Katalogu odpadů pod kódem 17 05 04</t>
  </si>
  <si>
    <t>-1063978759</t>
  </si>
  <si>
    <t>https://podminky.urs.cz/item/CS_URS_2024_01/171201231x</t>
  </si>
  <si>
    <t>Hl_kam_záh_m3*1,8</t>
  </si>
  <si>
    <t>53</t>
  </si>
  <si>
    <t>997221861x</t>
  </si>
  <si>
    <t>Poplatek za uložení stavebního odpadu na recyklační skládce (skládkovné) z prostého betonu zatříděného do Katalogu odpadů pod kódem 17 01 01</t>
  </si>
  <si>
    <t>1720974836</t>
  </si>
  <si>
    <t>https://podminky.urs.cz/item/CS_URS_2024_01/997221861x</t>
  </si>
  <si>
    <t>obrub_t*0,3</t>
  </si>
  <si>
    <t>Rozpad figury: Bet_kus_t</t>
  </si>
  <si>
    <t>54</t>
  </si>
  <si>
    <t>997221873x</t>
  </si>
  <si>
    <t>2116851216</t>
  </si>
  <si>
    <t>https://podminky.urs.cz/item/CS_URS_2024_01/997221873x</t>
  </si>
  <si>
    <t>Rozpad figury: kamenivo_t</t>
  </si>
  <si>
    <t>997221875x</t>
  </si>
  <si>
    <t>Poplatek za uložení stavebního odpadu na recyklační skládce (skládkovné) asfaltového bez obsahu dehtu zatříděného do Katalogu odpadů pod kódem 17 03 02</t>
  </si>
  <si>
    <t>306697040</t>
  </si>
  <si>
    <t>https://podminky.urs.cz/item/CS_URS_2024_01/997221875x</t>
  </si>
  <si>
    <t>Rozpad figury: živice_fr_t</t>
  </si>
  <si>
    <t>B_Obet_ŽB2000_m3</t>
  </si>
  <si>
    <t>66,321</t>
  </si>
  <si>
    <t>B_Sedl_ŽB2000_m3</t>
  </si>
  <si>
    <t>82,522</t>
  </si>
  <si>
    <t>Bednění_celkem_m2_1</t>
  </si>
  <si>
    <t>850,674</t>
  </si>
  <si>
    <t>Bednění_strop_m2_1</t>
  </si>
  <si>
    <t>80,56</t>
  </si>
  <si>
    <t>délka_plotu</t>
  </si>
  <si>
    <t>73</t>
  </si>
  <si>
    <t>délka_žebř</t>
  </si>
  <si>
    <t>Dil_spár_celkem</t>
  </si>
  <si>
    <t>151,53</t>
  </si>
  <si>
    <t>dl_LT1400_7_9m</t>
  </si>
  <si>
    <t>21,09</t>
  </si>
  <si>
    <t>dl_LT1400_8_9m</t>
  </si>
  <si>
    <t>12,2</t>
  </si>
  <si>
    <t>SO 03 - VO- Š1 vč. Š1</t>
  </si>
  <si>
    <t>Dl_LT1400_m</t>
  </si>
  <si>
    <t>114,8</t>
  </si>
  <si>
    <t>Úroveň 3:</t>
  </si>
  <si>
    <t>dl_ŽB2000_Asf_m</t>
  </si>
  <si>
    <t>16,79</t>
  </si>
  <si>
    <t>SO 03.1 - VO - Š1 vč. Š1 (shybka)</t>
  </si>
  <si>
    <t>dl_ŽB2000_Zel_m</t>
  </si>
  <si>
    <t>17,31</t>
  </si>
  <si>
    <t>DLI_lom_kam_LT_m2</t>
  </si>
  <si>
    <t>275,191</t>
  </si>
  <si>
    <t>geotextilie_celk_m2</t>
  </si>
  <si>
    <t>160,782</t>
  </si>
  <si>
    <t>izol_svisle_m2</t>
  </si>
  <si>
    <t>270,7</t>
  </si>
  <si>
    <t>izol_vodor_m2</t>
  </si>
  <si>
    <t>188,83</t>
  </si>
  <si>
    <t>Jíl_m2</t>
  </si>
  <si>
    <t>Kam_Dli_m2</t>
  </si>
  <si>
    <t>15,29</t>
  </si>
  <si>
    <t>Kam_záh_m3</t>
  </si>
  <si>
    <t>18,05</t>
  </si>
  <si>
    <t>kari_obet_kg_celke_1</t>
  </si>
  <si>
    <t>1440,941</t>
  </si>
  <si>
    <t>kari_podk_kg_celke_1</t>
  </si>
  <si>
    <t>6442,266</t>
  </si>
  <si>
    <t>manipulace_depo</t>
  </si>
  <si>
    <t>2855,581</t>
  </si>
  <si>
    <t>Mříže_m2</t>
  </si>
  <si>
    <t>20,826</t>
  </si>
  <si>
    <t>Obsyp</t>
  </si>
  <si>
    <t>96,59</t>
  </si>
  <si>
    <t>Pod_bet_celkem_1</t>
  </si>
  <si>
    <t>106,577</t>
  </si>
  <si>
    <t>ŠD_lože_celkem_1</t>
  </si>
  <si>
    <t>137,521</t>
  </si>
  <si>
    <t>VK_LT1400_m3</t>
  </si>
  <si>
    <t>106,932</t>
  </si>
  <si>
    <t>VK_LT1400_obet_m3</t>
  </si>
  <si>
    <t>80,199</t>
  </si>
  <si>
    <t>VK_LT1400_sedl_m3</t>
  </si>
  <si>
    <t>26,733</t>
  </si>
  <si>
    <t>VK_Obet_B_LT1400_m3</t>
  </si>
  <si>
    <t>382,515</t>
  </si>
  <si>
    <t>VK_Sedl_B_LT1400_m3</t>
  </si>
  <si>
    <t>247,672</t>
  </si>
  <si>
    <t>VK_ŽB_kce_puv_VO_m3</t>
  </si>
  <si>
    <t>-18,8</t>
  </si>
  <si>
    <t>Výk_2_ruč_celkem_1</t>
  </si>
  <si>
    <t>38,927</t>
  </si>
  <si>
    <t>Výk_2_str_celkem_1</t>
  </si>
  <si>
    <t>350,347</t>
  </si>
  <si>
    <t>Výk_3_ruč_celkem_1</t>
  </si>
  <si>
    <t>77,855</t>
  </si>
  <si>
    <t>Výk_3_str_celkem_1</t>
  </si>
  <si>
    <t>700,695</t>
  </si>
  <si>
    <t>Výk_4_str_celkem_1</t>
  </si>
  <si>
    <t>2452,432</t>
  </si>
  <si>
    <t>výkopek_celkem_1</t>
  </si>
  <si>
    <t>3892,749</t>
  </si>
  <si>
    <t>Zásyp</t>
  </si>
  <si>
    <t>2000,52</t>
  </si>
  <si>
    <t>zemní_val_m3</t>
  </si>
  <si>
    <t>1241,9</t>
  </si>
  <si>
    <t>ŽB_kce_m3_puv</t>
  </si>
  <si>
    <t>34,4</t>
  </si>
  <si>
    <t>ŽB_start_prtl_m3</t>
  </si>
  <si>
    <t>13,706</t>
  </si>
  <si>
    <t>ŽB_stěny_cel_m3</t>
  </si>
  <si>
    <t>144,54</t>
  </si>
  <si>
    <t>ŽB_str_dno_cel_m3</t>
  </si>
  <si>
    <t>88,12</t>
  </si>
  <si>
    <t>žul_kam_m3_1</t>
  </si>
  <si>
    <t>9,11</t>
  </si>
  <si>
    <t xml:space="preserve">    3 - Svislé a kompletní konstrukce</t>
  </si>
  <si>
    <t xml:space="preserve">    8 - Trubní vedení</t>
  </si>
  <si>
    <t>SKL - Skládkovné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</si>
  <si>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</si>
  <si>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</si>
  <si>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</si>
  <si>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</si>
  <si>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>OST - Ostatní</t>
  </si>
  <si>
    <t>115001104</t>
  </si>
  <si>
    <t>Převedení vody potrubím průměru DN přes 250 do 300</t>
  </si>
  <si>
    <t>302693735</t>
  </si>
  <si>
    <t>https://podminky.urs.cz/item/CS_URS_2024_01/115001104</t>
  </si>
  <si>
    <t>"Trouba DN 2x300"</t>
  </si>
  <si>
    <t>"Přečerpávání podzemní vody - navýšení o 15m zdolání převýšení "</t>
  </si>
  <si>
    <t>(60+15)*2 "m"</t>
  </si>
  <si>
    <t>115101201</t>
  </si>
  <si>
    <t>Čerpání vody na dopravní výšku do 10 m s uvažovaným průměrným přítokem do 500 l/min</t>
  </si>
  <si>
    <t>hod</t>
  </si>
  <si>
    <t>-959274015</t>
  </si>
  <si>
    <t>https://podminky.urs.cz/item/CS_URS_2024_01/115101201</t>
  </si>
  <si>
    <t>"Čerpání podzemní vody"</t>
  </si>
  <si>
    <t>"Předpokládaná doba čerpání 10 měsiců = 300 dní"</t>
  </si>
  <si>
    <t>300*12</t>
  </si>
  <si>
    <t>"vyčerpání 555m3" 555/0,5/60</t>
  </si>
  <si>
    <t>115101301</t>
  </si>
  <si>
    <t>Pohotovost záložní čerpací soupravy pro dopravní výšku do 10 m s uvažovaným průměrným přítokem do 500 l/min</t>
  </si>
  <si>
    <t>den</t>
  </si>
  <si>
    <t>29279612</t>
  </si>
  <si>
    <t>https://podminky.urs.cz/item/CS_URS_2024_01/115101301</t>
  </si>
  <si>
    <t>300</t>
  </si>
  <si>
    <t>131113712</t>
  </si>
  <si>
    <t>Hloubení zapažených jam ručně s urovnáním dna do předepsaného profilu a spádu v hornině třídy těžitelnosti I skupiny 1 a 2 nesoudržných</t>
  </si>
  <si>
    <t>1452914653</t>
  </si>
  <si>
    <t>https://podminky.urs.cz/item/CS_URS_2024_01/131113712</t>
  </si>
  <si>
    <t xml:space="preserve">"Předpokládaná těžiteplnost: 2.tř. - 10%,  3.tř. - 20%, 4.tř. - 70%"</t>
  </si>
  <si>
    <t>"Předpoklad 10% výkopu bude prováděno ručně a 90% strojně"</t>
  </si>
  <si>
    <t>výkopek_celkem_1*0,1*0,1</t>
  </si>
  <si>
    <t>Rozpad figury: výkopek_celkem_1</t>
  </si>
  <si>
    <t>"odměřeno ze situace D.3.2.2, hloubka výkopu dle PP D.1.4.01.1-2 - výkopek hrubá výměra"</t>
  </si>
  <si>
    <t>"stavební jáma VO" 55,5*1</t>
  </si>
  <si>
    <t>"stavební jáma VO ŽB DN2000 šxdlxhl" 119,7*(3,35+0,75)</t>
  </si>
  <si>
    <t>"výtoková shybková komora šxdlxhl" 129,1*4,65</t>
  </si>
  <si>
    <t>"cílová jáma protlaku šxdlxhl" 160,3*(6+0,65)</t>
  </si>
  <si>
    <t>"startovací jáma protlaku šxdlxhl" 77,8*(4,68+0,65)</t>
  </si>
  <si>
    <t>"nátoková shybková komora šxdlxhl" 149,9*(4,7+0,65)</t>
  </si>
  <si>
    <t>"stavební jáma pro ŽB DN2000 šxdlxhl" (4,1+2*0,2)*(102,91-86,12)*(4,8+0,9) "dle řezu D.3.5"</t>
  </si>
  <si>
    <t>"stavební jáma pro Š1viz tabulka plochy a objemy ŽB kcí" 30,38*(4,79+1,05)</t>
  </si>
  <si>
    <t>"čerpací jímky na dně jámy" 7*1,0*1,0*1,0</t>
  </si>
  <si>
    <t>"rýha pro drenáž" 0,7*0,7*(15,3+9,66+20,1+7,7+14,2+16,78+2,5)</t>
  </si>
  <si>
    <t>"vytlačená kubatura povrchů jednotlivě"</t>
  </si>
  <si>
    <t>"stavební jáma VO šxdlxhl"-1*( 10,3*15,3*(0,3*0,7) "kamenný zához á70%" + 10,3*15,3*(0,15*0,3) "panel cesta á30%")</t>
  </si>
  <si>
    <t>"výtoková shybková komora šxdlxhl" -1*9,9*9,66*(0,23*0,5) "lehká asf cesta á50%, zbytek zeleň"</t>
  </si>
  <si>
    <t>"cílová jáma protlaku šxdlxhl" -1*7,9*20,1*(0,2*0,2)"kamenná dlažba á20%"</t>
  </si>
  <si>
    <t>"startovací jáma protlaku šxdlxhl" -1*8,9*7,7*(0,2*0,7) "kamenná dlažba á 70%, zbytek zeleň"</t>
  </si>
  <si>
    <t>"nátoková shybková komora šxdlxhl" -1*9,9*14,2*(0,43*0,15) "asfalt silnice á 15%, zbytek zeleň"</t>
  </si>
  <si>
    <t>"stavební jáma pro ŽB DN2000 šxdlxhl" -1*(4,1+2*0,4)*(102,91-86,12)*0,43 "asfalt silnice 100%"</t>
  </si>
  <si>
    <t>"stavební jáma pro Š1viz tabulka ´plochy a objemy ŽB kcí´" -1*30,38*0,43 "asfalt silnice 100%"</t>
  </si>
  <si>
    <t>"vytlačená kubatura původních konstrukcí"</t>
  </si>
  <si>
    <t xml:space="preserve">"původní výústní objekt á 50% bet. nového VO"  -1*(27,66+9,94)*0,5</t>
  </si>
  <si>
    <t>"milánská stěna v cílové jámě" -1*8,15*4</t>
  </si>
  <si>
    <t>"kabelovod v cílové jámě" -1*1,5*1,5*7,9</t>
  </si>
  <si>
    <t>131151205</t>
  </si>
  <si>
    <t>Hloubení zapažených jam a zářezů strojně s urovnáním dna do předepsaného profilu a spádu v hornině třídy těžitelnosti I skupiny 1 a 2 přes 500 do 1 000 m3</t>
  </si>
  <si>
    <t>111597191</t>
  </si>
  <si>
    <t>https://podminky.urs.cz/item/CS_URS_2024_01/131151205</t>
  </si>
  <si>
    <t>VK_kce_puvodni_sto_1</t>
  </si>
  <si>
    <t>výkopek_celkem_1*0,1*0,9</t>
  </si>
  <si>
    <t>131213712</t>
  </si>
  <si>
    <t>Hloubení zapažených jam ručně s urovnáním dna do předepsaného profilu a spádu v hornině třídy těžitelnosti I skupiny 3 nesoudržných</t>
  </si>
  <si>
    <t>948325278</t>
  </si>
  <si>
    <t>https://podminky.urs.cz/item/CS_URS_2024_01/131213712</t>
  </si>
  <si>
    <t>výkopek_celkem_1*0,2*0,1</t>
  </si>
  <si>
    <t>131251205</t>
  </si>
  <si>
    <t>Hloubení zapažených jam a zářezů strojně s urovnáním dna do předepsaného profilu a spádu v hornině třídy těžitelnosti I skupiny 3 přes 500 do 1 000 m3</t>
  </si>
  <si>
    <t>1317416727</t>
  </si>
  <si>
    <t>https://podminky.urs.cz/item/CS_URS_2024_01/131251205</t>
  </si>
  <si>
    <t>výkopek_celkem_1*0,2*0,9</t>
  </si>
  <si>
    <t>131313712</t>
  </si>
  <si>
    <t>Hloubení zapažených jam ručně s urovnáním dna do předepsaného profilu a spádu v hornině třídy těžitelnosti II skupiny 4 nesoudržných</t>
  </si>
  <si>
    <t>1430670500</t>
  </si>
  <si>
    <t>https://podminky.urs.cz/item/CS_URS_2024_01/131313712</t>
  </si>
  <si>
    <t>Výk_4_ruč_celkem_1</t>
  </si>
  <si>
    <t>výkopek_celkem_1*0,7*0,1</t>
  </si>
  <si>
    <t>131351205</t>
  </si>
  <si>
    <t>Hloubení zapažených jam a zářezů strojně s urovnáním dna do předepsaného profilu a spádu v hornině třídy těžitelnosti II skupiny 4 přes 500 do 1 000 m3</t>
  </si>
  <si>
    <t>-331422024</t>
  </si>
  <si>
    <t>https://podminky.urs.cz/item/CS_URS_2024_01/131351205</t>
  </si>
  <si>
    <t>výkopek_celkem_1*0,7*0,9</t>
  </si>
  <si>
    <t>139951123</t>
  </si>
  <si>
    <t>Bourání konstrukcí v hloubených vykopávkách strojně s přemístěním suti na hromady na vzdálenost do 20 m nebo s naložením na dopravní prostředek z betonu železového nebo předpjatého</t>
  </si>
  <si>
    <t>-119550035</t>
  </si>
  <si>
    <t>https://podminky.urs.cz/item/CS_URS_2024_01/139951123</t>
  </si>
  <si>
    <t>-1*VK_ŽB_kce_puv_VO_m3</t>
  </si>
  <si>
    <t>"prostup milánskou stěnou v cílové jámě protlaku vxšxtl" 3*6,5*0,8</t>
  </si>
  <si>
    <t>Rozpad figury: VK_ŽB_kce_puv_VO_m3</t>
  </si>
  <si>
    <t>153191121</t>
  </si>
  <si>
    <t>Těsnění hradicích stěn nepropustnou hrázkou ze zhutněné sypaniny při stěně nebo nepropustnou výplní ze zhutněné sypaniny mezi stěnami zřízení</t>
  </si>
  <si>
    <t>1117063901</t>
  </si>
  <si>
    <t>https://podminky.urs.cz/item/CS_URS_2024_01/153191121</t>
  </si>
  <si>
    <t>"zemní val" 1241,9</t>
  </si>
  <si>
    <t>58125110</t>
  </si>
  <si>
    <t>jíl surový kusový</t>
  </si>
  <si>
    <t>CS ÚRS 2022 02</t>
  </si>
  <si>
    <t>-91660242</t>
  </si>
  <si>
    <t>zemní_val_m3*0,5 "50% jíl"</t>
  </si>
  <si>
    <t>Rozpad figury: zemní_val_m3</t>
  </si>
  <si>
    <t>620,95*2 'Přepočtené koeficientem množství</t>
  </si>
  <si>
    <t>153191131</t>
  </si>
  <si>
    <t>Těsnění hradicích stěn nepropustnou hrázkou ze zhutněné sypaniny při stěně nebo nepropustnou výplní ze zhutněné sypaniny mezi stěnami odstranění</t>
  </si>
  <si>
    <t>-1460325874</t>
  </si>
  <si>
    <t>https://podminky.urs.cz/item/CS_URS_2024_01/153191131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</si>
  <si>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</si>
  <si>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</si>
  <si>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43976619</t>
  </si>
  <si>
    <t>https://podminky.urs.cz/item/CS_URS_2024_01/161151103</t>
  </si>
  <si>
    <t>"Hloubka výkopu strojně do 4,0 m - svislý přesun započítaný v položce hloubení jam, od 4,0 do 7,530 m = 47%"</t>
  </si>
  <si>
    <t>"Hloubka výkopu ručně do 3,0 m - svislý přesun započítaný v položce hloubení jam, od 3,0 do 7,530 m = 60%"</t>
  </si>
  <si>
    <t>"Výkop tř. 1 až 3 strojně" (Výk_2_str_celkem_1+Výk_3_str_celkem_1)*0,47*0,5</t>
  </si>
  <si>
    <t>"Výkop tř. 1 až 3 ručně" (Výk_2_ruč_celkem_1+Výk_3_ruč_celkem_1)*0,6*0,5</t>
  </si>
  <si>
    <t>Rozpad figury: Výk_2_str_celkem_1</t>
  </si>
  <si>
    <t>Rozpad figury: Výk_3_str_celkem_1</t>
  </si>
  <si>
    <t>Rozpad figury: Výk_2_ruč_celkem_1</t>
  </si>
  <si>
    <t>Rozpad figury: Výk_3_ruč_celkem_1</t>
  </si>
  <si>
    <t>161151113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</si>
  <si>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</si>
  <si>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-1586665486</t>
  </si>
  <si>
    <t>https://podminky.urs.cz/item/CS_URS_2024_01/161151113</t>
  </si>
  <si>
    <t>"Výkop tř. 4 strojně" Výk_4_str_celkem_1*0,47*0,5</t>
  </si>
  <si>
    <t>"Výkop tř. 4 ručně"Výk_4_ruč_celkem_1*0,6*0,5</t>
  </si>
  <si>
    <t>Rozpad figury: Výk_4_str_celkem_1</t>
  </si>
  <si>
    <t>Rozpad figury: Výk_4_ruč_celkem_1</t>
  </si>
  <si>
    <t>161151123</t>
  </si>
  <si>
    <t>Svislé přemístění výkopku strojně bez naložení do dopravní nádoby avšak s vyprázdněním dopravní nádoby na hromadu nebo do dopravního prostředku z horniny třídy těžitelnosti III skupiny 6 a 7 při hloubce výkopu přes 4 do 8 m</t>
  </si>
  <si>
    <t>-1490219114</t>
  </si>
  <si>
    <t>https://podminky.urs.cz/item/CS_URS_2024_01/161151123</t>
  </si>
  <si>
    <t>Rozpad figury: ŽB_kce_m3_puv</t>
  </si>
  <si>
    <t>1564733109</t>
  </si>
  <si>
    <t>zemní_val_m3*0,5 "50% zeminy z výkopku"</t>
  </si>
  <si>
    <t>Rozpad figury: ŠD_lože_celkem_1</t>
  </si>
  <si>
    <t>"Přesná specifikace: viz. projektová dokumentace"</t>
  </si>
  <si>
    <t>"Výústní objekt"5,22</t>
  </si>
  <si>
    <t>"Výtoková shybková komora SH1" 14,36</t>
  </si>
  <si>
    <t>"Nátoková shybková komora SH2" 14,36</t>
  </si>
  <si>
    <t>"Sachta Š1" 6,6</t>
  </si>
  <si>
    <t>(dl_ŽB2000_Zel_m+dl_ŽB2000_Asf_m)*(0,84+0,39) "upraveno o 0,39 dle řezu D.3.5 v místě se zvýšeným výskytem spodní vody"</t>
  </si>
  <si>
    <t>dl_LT1400_7_9m*7,9*0,2 "v místě se zvýšeným výskytem spodní vody"</t>
  </si>
  <si>
    <t>dl_LT1400_8_9m*8,9*0,2 "v místě se zvýšeným výskytem spodní vody"</t>
  </si>
  <si>
    <t>Rozpad figury: dl_ŽB2000_Zel_m</t>
  </si>
  <si>
    <t>"délka ŽB2000 v nezp" 17,31</t>
  </si>
  <si>
    <t>Rozpad figury: dl_ŽB2000_Asf_m</t>
  </si>
  <si>
    <t>"délka ŽB2000 v asf"(102,91-86,12)</t>
  </si>
  <si>
    <t>Rozpad figury: dl_LT1400_7_9m</t>
  </si>
  <si>
    <t>"délka LT 1400 v jámě; š 7,9m"21,09</t>
  </si>
  <si>
    <t>Rozpad figury: dl_LT1400_8_9m</t>
  </si>
  <si>
    <t>"délka LT 1400 v jámě; š 8,9m"12,2</t>
  </si>
  <si>
    <t>Rozpad figury: Zásyp</t>
  </si>
  <si>
    <t>"Výkop - vložené konstrukce"</t>
  </si>
  <si>
    <t>-VK_ŽB_kce_puv_VO_m3</t>
  </si>
  <si>
    <t>"navýšení terénu" 0</t>
  </si>
  <si>
    <t>-ŠD_lože_celkem_1</t>
  </si>
  <si>
    <t>-Pod_bet_celkem_1</t>
  </si>
  <si>
    <t>-VK_Sedl_B_LT1400_m3</t>
  </si>
  <si>
    <t>-B_Sedl_ŽB2000_m3</t>
  </si>
  <si>
    <t>- "VK ŽB 2000 - tělěso" 4,91*(dl_ŽB2000_Asf_m+dl_ŽB2000_Zel_m)</t>
  </si>
  <si>
    <t>-VK_Obet_B_LT1400_m3</t>
  </si>
  <si>
    <t>-B_Obet_ŽB2000_m3</t>
  </si>
  <si>
    <t>-Jíl_m2*0,2</t>
  </si>
  <si>
    <t>-Kam_záh_m3</t>
  </si>
  <si>
    <t>-Kam_Dli_m2*0,15</t>
  </si>
  <si>
    <t>-ŽB_start_prtl_m3</t>
  </si>
  <si>
    <t>-Obsyp</t>
  </si>
  <si>
    <t>-DLI_lom_kam_LT_m2*0,3</t>
  </si>
  <si>
    <t>0"VK jílového těsnění za zápor pažením"</t>
  </si>
  <si>
    <t>"VK VO" 0</t>
  </si>
  <si>
    <t>"VK SH1 vč. vstupů" -1*(51,54*(3,545+0,3) +(0,4*0,4*3,1415927*(0,9+0,5)))</t>
  </si>
  <si>
    <t>"VK SH2 vč. vstupů" -1*(51,54*(3,72+0,5) +(0,4*0,4*3,1415927*1,59*2))</t>
  </si>
  <si>
    <t xml:space="preserve">"VK Š1 vč. vstupu" -1*(8,28*4,05+0,4*0,4*3,1415927*1,45) </t>
  </si>
  <si>
    <t>Rozpad figury: VK_Sedl_B_LT1400_m3</t>
  </si>
  <si>
    <t>"výpočet sedlového betonu 2x LT DN 1400; výška 0,9m"</t>
  </si>
  <si>
    <t>dl_LT1400_7_9m*7,9*0,9</t>
  </si>
  <si>
    <t>dl_LT1400_8_9m*8,9*0,9</t>
  </si>
  <si>
    <t>Rozpad figury: DLI_lom_kam_LT_m2</t>
  </si>
  <si>
    <t>dl_LT1400_7_9m*7,9</t>
  </si>
  <si>
    <t>dl_LT1400_8_9m*8,9</t>
  </si>
  <si>
    <t>Rozpad figury: Obsyp</t>
  </si>
  <si>
    <t>dl_ŽB2000_Zel_m*5,58</t>
  </si>
  <si>
    <t>-1696591728</t>
  </si>
  <si>
    <t>výkopek_celkem_1*0,30</t>
  </si>
  <si>
    <t>zemní_val_m3*0 "Dovoz jílu - 50% objemu zemního valu"</t>
  </si>
  <si>
    <t>zemní_val_m3 "odvoz zemního valu na skládku"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</si>
  <si>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</si>
  <si>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</si>
  <si>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535358872</t>
  </si>
  <si>
    <t>https://podminky.urs.cz/item/CS_URS_2024_01/162751137</t>
  </si>
  <si>
    <t>výkopek_celkem_1*0,70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</si>
  <si>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</si>
  <si>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</si>
  <si>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1895250250</t>
  </si>
  <si>
    <t>https://podminky.urs.cz/item/CS_URS_2024_01/162751157</t>
  </si>
  <si>
    <t>-1726536849</t>
  </si>
  <si>
    <t>Rozpad figury: manipulace_depo</t>
  </si>
  <si>
    <t>171153101</t>
  </si>
  <si>
    <t>Zemní hrázky přívodních a odpadních melioračních kanálů zhutňované po vrstvách tloušťky 200 mm s přemístěním sypaniny do 20 m nebo s jejím přehozením do 3 m z hornin třídy těžitelnosti I a II, skupiny 1 až 4</t>
  </si>
  <si>
    <t>428047622</t>
  </si>
  <si>
    <t>https://podminky.urs.cz/item/CS_URS_2024_01/171153101</t>
  </si>
  <si>
    <t>171201221</t>
  </si>
  <si>
    <t>Poplatek za uložení stavebního odpadu na skládce (skládkovné) zeminy a kamení zatříděného do Katalogu odpadů pod kódem 17 05 04</t>
  </si>
  <si>
    <t>-2006847270</t>
  </si>
  <si>
    <t>https://podminky.urs.cz/item/CS_URS_2024_01/171201221</t>
  </si>
  <si>
    <t>zemní_val_m3*1,8 "kontaminovaná zemina z korita - zemní val"</t>
  </si>
  <si>
    <t>1692181548</t>
  </si>
  <si>
    <t>174101101</t>
  </si>
  <si>
    <t>Zásyp sypaninou z jakékoliv horniny strojně s uložením výkopku ve vrstvách se zhutněním jam, šachet, rýh nebo kolem objektů v těchto vykopávkách</t>
  </si>
  <si>
    <t>470123383</t>
  </si>
  <si>
    <t>https://podminky.urs.cz/item/CS_URS_2024_01/174101101</t>
  </si>
  <si>
    <t>Rozpad figury: Pod_bet_celkem_1</t>
  </si>
  <si>
    <t>"Výústní objekt"9,94</t>
  </si>
  <si>
    <t>"ŽB deska - startovací jáma protlaku šxdlxhl" 8,9*7,7*0,2</t>
  </si>
  <si>
    <t>"Sachta Š1" 5,72</t>
  </si>
  <si>
    <t>"Nový úsek stoky ŽB 2000"(dl_ŽB2000_Zel_m+dl_ŽB2000_Asf_m) "m" * (0,41+0,205) "upraveno o 0,205 dle řezu D.3.5 - zvýšený výskyt spodní vody)</t>
  </si>
  <si>
    <t>dl_LT1400_7_9m*7,9*0,1</t>
  </si>
  <si>
    <t>dl_LT1400_8_9m*8,9*0,1</t>
  </si>
  <si>
    <t>Rozpad figury: B_Sedl_ŽB2000_m3</t>
  </si>
  <si>
    <t>dl_ŽB2000_Asf_m*2,42</t>
  </si>
  <si>
    <t>dl_ŽB2000_Zel_m*2,42</t>
  </si>
  <si>
    <t>Rozpad figury: VK_Obet_B_LT1400_m3</t>
  </si>
  <si>
    <t>"výpočet sedlového betonu 2x LT DN 1400; výška 1,33m"</t>
  </si>
  <si>
    <t>dl_LT1400_7_9m*7,9*1,39</t>
  </si>
  <si>
    <t>dl_LT1400_8_9m*8,9*1,39</t>
  </si>
  <si>
    <t>Rozpad figury: B_Obet_ŽB2000_m3</t>
  </si>
  <si>
    <t>dl_ŽB2000_Asf_m*3,95</t>
  </si>
  <si>
    <t>Rozpad figury: Kam_záh_m3</t>
  </si>
  <si>
    <t>"VO" 18,05</t>
  </si>
  <si>
    <t>Rozpad figury: Kam_Dli_m2</t>
  </si>
  <si>
    <t>"Výústní objekt"15,29</t>
  </si>
  <si>
    <t>Rozpad figury: ŽB_start_prtl_m3</t>
  </si>
  <si>
    <t>58344197</t>
  </si>
  <si>
    <t>štěrkodrť frakce 0/63</t>
  </si>
  <si>
    <t>-1939603421</t>
  </si>
  <si>
    <t>Zásyp* 1,23*1,67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</si>
  <si>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</si>
  <si>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</si>
  <si>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-1701436994</t>
  </si>
  <si>
    <t>https://podminky.urs.cz/item/CS_URS_2024_01/175151101</t>
  </si>
  <si>
    <t>58337308</t>
  </si>
  <si>
    <t>štěrkopísek frakce 0/2</t>
  </si>
  <si>
    <t>1079033394</t>
  </si>
  <si>
    <t>Obsyp* 1,23*1,67</t>
  </si>
  <si>
    <t>212752107</t>
  </si>
  <si>
    <t>Trativody z drenážních trubek pro liniové stavby a komunikace se zřízením štěrkového lože pod trubky a s jejich obsypem v otevřeném výkopu trubka korugovaná sendvičová PE-HD SN 4 celoperforovaná 360° DN 400</t>
  </si>
  <si>
    <t>-557180621</t>
  </si>
  <si>
    <t>https://podminky.urs.cz/item/CS_URS_2024_01/212752107</t>
  </si>
  <si>
    <t>"Přesná specifikace: viz. projektová dokumentace - trouba DN160"</t>
  </si>
  <si>
    <t>"Pravděpodobnost výskytu podzemní vody 100%"</t>
  </si>
  <si>
    <t>15,3+9,66+20,1+7,7+14,2+16,18 "m"</t>
  </si>
  <si>
    <t>213141112</t>
  </si>
  <si>
    <t>Zřízení vrstvy z geotextilie filtrační, separační, odvodňovací, ochranné, výztužné nebo protierozní v rovině nebo ve sklonu do 1:5, šířky přes 3 do 6 m</t>
  </si>
  <si>
    <t>673055408</t>
  </si>
  <si>
    <t>https://podminky.urs.cz/item/CS_URS_2024_01/213141112</t>
  </si>
  <si>
    <t>geotextilie ke štěrkovému loži u trub ŽB DN 2000; přesah 15%"</t>
  </si>
  <si>
    <t>(dl_ŽB2000_Zel_m+dl_ŽB2000_Asf_m)*4,1*1,15</t>
  </si>
  <si>
    <t>69311224</t>
  </si>
  <si>
    <t>geotextilie netkaná pro plošné zesílení vodotěsné PUR membrány PES 110g/m2</t>
  </si>
  <si>
    <t>-1452771835</t>
  </si>
  <si>
    <t>geotextilie_celk_m2*1,0</t>
  </si>
  <si>
    <t>Rozpad figury: geotextilie_celk_m2</t>
  </si>
  <si>
    <t>160,782*1,1845 'Přepočtené koeficientem množství</t>
  </si>
  <si>
    <t>Svislé a kompletní konstrukce</t>
  </si>
  <si>
    <t>462511111</t>
  </si>
  <si>
    <t>Zához prostoru z lomového kamene</t>
  </si>
  <si>
    <t>-1912108838</t>
  </si>
  <si>
    <t>https://podminky.urs.cz/item/CS_URS_2024_01/462511111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</si>
  <si>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</si>
  <si>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</si>
  <si>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-1417902657</t>
  </si>
  <si>
    <t>https://podminky.urs.cz/item/CS_URS_2024_01/321351010</t>
  </si>
  <si>
    <t>"Výústní objekt" ((0,7+1,7+5,75+5,6+0,7+4,7+4,35+0,8)*3)</t>
  </si>
  <si>
    <t>"Výtoková shybková komora SH1" ((7,3*2+7,06*2+6,3*2+6,06*2)*(3,545+0,3))</t>
  </si>
  <si>
    <t>"Nátoková shybková komora SH2" ((7,3*2+7,06*2+6,3*2+6,06*2)*(3,72+0,5))</t>
  </si>
  <si>
    <t>"Sachta Š1" ((3,6*2+2,3*2+2,8*2+1,5*2)*4,05)</t>
  </si>
  <si>
    <t xml:space="preserve">"Bednění jámy u VO pro ŽB DN 2000 na šířku dle příčného řezu 4,1m oboustranné dlxvx2x2"  15,3*3*2*2</t>
  </si>
  <si>
    <t>"Bednění stropů - vnitřní plocha stropů všech objektů SH1,SH2,Š1" 38,18+38,18+4,2 "m2 -strop"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</si>
  <si>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</si>
  <si>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</si>
  <si>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1758586963</t>
  </si>
  <si>
    <t>https://podminky.urs.cz/item/CS_URS_2024_01/321352010</t>
  </si>
  <si>
    <t>Rozpad figury: Bednění_celkem_m2_1</t>
  </si>
  <si>
    <t>3512 R 001b</t>
  </si>
  <si>
    <t>Montáž z opracovaných žulových kamenů</t>
  </si>
  <si>
    <t>r-položka</t>
  </si>
  <si>
    <t>1712526243</t>
  </si>
  <si>
    <t>"SH1;SH2;VO; ztratné 1,5%"</t>
  </si>
  <si>
    <t>(3,475+3,475+0,35+1,81)*1,0"m3"</t>
  </si>
  <si>
    <t>5838 R 005 M</t>
  </si>
  <si>
    <t xml:space="preserve">žulové opracované kameny_x000d_
</t>
  </si>
  <si>
    <t>-655187041</t>
  </si>
  <si>
    <t>Rozpad figury: žul_kam_m3_1</t>
  </si>
  <si>
    <t>359901211</t>
  </si>
  <si>
    <t>Monitoring stok (kamerový systém) jakékoli výšky nová kanalizace</t>
  </si>
  <si>
    <t>-1320680634</t>
  </si>
  <si>
    <t>https://podminky.urs.cz/item/CS_URS_2024_01/359901211</t>
  </si>
  <si>
    <t>105</t>
  </si>
  <si>
    <t>411354317</t>
  </si>
  <si>
    <t>Podpěrná konstrukce stropů - desek, kleneb a skořepin výška podepření do 4 m tloušťka stropu přes 35 do 50 cm zřízení</t>
  </si>
  <si>
    <t>114281537</t>
  </si>
  <si>
    <t>https://podminky.urs.cz/item/CS_URS_2024_01/411354317</t>
  </si>
  <si>
    <t>Rozpad figury: Bednění_strop_m2_1</t>
  </si>
  <si>
    <t>411354318</t>
  </si>
  <si>
    <t>Podpěrná konstrukce stropů - desek, kleneb a skořepin výška podepření do 4 m tloušťka stropu přes 35 do 50 cm odstranění</t>
  </si>
  <si>
    <t>-2015388211</t>
  </si>
  <si>
    <t>https://podminky.urs.cz/item/CS_URS_2024_01/411354318</t>
  </si>
  <si>
    <t>451541111</t>
  </si>
  <si>
    <t>Lože pod potrubí, stoky a drobné objekty v otevřeném výkopu ze štěrkodrtě 0-63 mm</t>
  </si>
  <si>
    <t>-497850358</t>
  </si>
  <si>
    <t>https://podminky.urs.cz/item/CS_URS_2024_01/451541111</t>
  </si>
  <si>
    <t>452112111</t>
  </si>
  <si>
    <t>Osazení betonových dílců prstenců nebo rámů pod poklopy a mříže, výšky do 100 mm</t>
  </si>
  <si>
    <t>895829870</t>
  </si>
  <si>
    <t>https://podminky.urs.cz/item/CS_URS_2024_01/452112111</t>
  </si>
  <si>
    <t>59224188</t>
  </si>
  <si>
    <t>prstenec šachtový vyrovnávací betonový 625x120x120mm</t>
  </si>
  <si>
    <t>1812375592</t>
  </si>
  <si>
    <t>9*1,01 'Přepočtené koeficientem množství</t>
  </si>
  <si>
    <t>452312131</t>
  </si>
  <si>
    <t>Podkladní a zajišťovací konstrukce z betonu prostého v otevřeném výkopu bez zvýšených nároků na prostředí sedlové lože pod potrubí z betonu tř. C 12/15</t>
  </si>
  <si>
    <t>1569565620</t>
  </si>
  <si>
    <t>https://podminky.urs.cz/item/CS_URS_2024_01/452312131</t>
  </si>
  <si>
    <t>"Vytlačená kubatura potrubí 2xLT DN 1400"</t>
  </si>
  <si>
    <t>(1,43/2*1,43/2)*3,1415927*(dl_LT1400_7_9m+dl_LT1400_8_9m)*2</t>
  </si>
  <si>
    <t>VK_LT1400_m3/4 "1/4"</t>
  </si>
  <si>
    <t>VK_LT1400_m3/4*3 "3/4"</t>
  </si>
  <si>
    <t>-VK_LT1400_sedl_m3</t>
  </si>
  <si>
    <t>B_Sedl_LT1400_m3</t>
  </si>
  <si>
    <t>Rozpad figury: VK_LT1400_m3</t>
  </si>
  <si>
    <t>Rozpad figury: VK_LT1400_sedl_m3</t>
  </si>
  <si>
    <t>452312161</t>
  </si>
  <si>
    <t>Podkladní a zajišťovací konstrukce z betonu prostého v otevřeném výkopu bez zvýšených nároků na prostředí sedlové lože pod potrubí z betonu tř. C 25/30</t>
  </si>
  <si>
    <t>1455088404</t>
  </si>
  <si>
    <t>https://podminky.urs.cz/item/CS_URS_2024_01/452312161</t>
  </si>
  <si>
    <t>452321131</t>
  </si>
  <si>
    <t>Podkladní a zajišťovací konstrukce z betonu železového v otevřeném výkopu bez zvýšených nároků na prostředí desky pod potrubí, stoky a drobné objekty z betonu tř. C 12/15</t>
  </si>
  <si>
    <t>-158574990</t>
  </si>
  <si>
    <t>https://podminky.urs.cz/item/CS_URS_2024_01/452321131</t>
  </si>
  <si>
    <t>452368211</t>
  </si>
  <si>
    <t>Výztuž podkladních desek, bloků nebo pražců v otevřeném výkopu ze svařovaných sítí typu Kari</t>
  </si>
  <si>
    <t>439242182</t>
  </si>
  <si>
    <t>https://podminky.urs.cz/item/CS_URS_2024_01/452368211</t>
  </si>
  <si>
    <t>"Kari 150x150 (8mm); 6*2,4=14,4m2;75,84kg/ks; 5,27Kg/m2"</t>
  </si>
  <si>
    <t>"Výústní objekt" (57,01*1,35)"ks vč přesahů"*5,27</t>
  </si>
  <si>
    <t>"Výtoková shybková komora SH1" (95,39*1,35)"ks vč přesahů"*5,27</t>
  </si>
  <si>
    <t>"Nátoková shybková komora SH2" (97,28*1,35)"ks vč přesahů"*5,27</t>
  </si>
  <si>
    <t>"ŽB deska - startovací jáma protlaku šxdlxhl" 8,9*7,7*1,35*5,27*2</t>
  </si>
  <si>
    <t>"Sachta Š1" (30,38*1,35)"ks vč přesahů"*5,27</t>
  </si>
  <si>
    <t>"Nový úsek stoky ŽB 2000"((dl_ŽB2000_Zel_m+dl_ŽB2000_Asf_m)/2,4*1,35+0,819) "ks vč přesahů" * 75,84</t>
  </si>
  <si>
    <t xml:space="preserve">dl_LT1400_7_9m*7,9*1,35*5,27  "vč přesahů"</t>
  </si>
  <si>
    <t>dl_LT1400_8_9m*8,9*1,35*5,27 "vč přesahů"</t>
  </si>
  <si>
    <t>kari_podk_kg_celke_1/1000</t>
  </si>
  <si>
    <t>Rozpad figury: kari_podk_kg_celke_1</t>
  </si>
  <si>
    <t>457311117</t>
  </si>
  <si>
    <t>Vyrovnávací nebo spádový beton včetně úpravy povrchu C 25/30</t>
  </si>
  <si>
    <t>30341560</t>
  </si>
  <si>
    <t>https://podminky.urs.cz/item/CS_URS_2024_01/457311117</t>
  </si>
  <si>
    <t>"Výústní objekt"0</t>
  </si>
  <si>
    <t>"Výtoková shybková komora SH1" 34,57</t>
  </si>
  <si>
    <t>"Nátoková shybková komora SH2" 34,57</t>
  </si>
  <si>
    <t>"Sachta Š1" 2,4</t>
  </si>
  <si>
    <t>465513327</t>
  </si>
  <si>
    <t>Dlažba z lomového kamene lomařsky upraveného na cementovou maltu, s vyspárováním cementovou maltou, tl. kamene 300 mm</t>
  </si>
  <si>
    <t>-1980669318</t>
  </si>
  <si>
    <t>https://podminky.urs.cz/item/CS_URS_2024_01/465513327</t>
  </si>
  <si>
    <t>465515427</t>
  </si>
  <si>
    <t>Dlažba z lomového kamene lomařsky upraveného na způsob kyklopského zdiva, z kamene pro zdivo kyklopské, na cementovou maltu, s vyspárováním cementovou maltou, tl. kamene 200 mm</t>
  </si>
  <si>
    <t>2052178434</t>
  </si>
  <si>
    <t>https://podminky.urs.cz/item/CS_URS_2024_01/465515427</t>
  </si>
  <si>
    <t>-1108671030</t>
  </si>
  <si>
    <t>Trubní vedení</t>
  </si>
  <si>
    <t>811611111</t>
  </si>
  <si>
    <t>Montáž potrubí z trub betonových (přímých) s polodrážkou v otevřeném výkopu ve sklonu do 20 % s integrovaným pryžovým těsněním DN 2000</t>
  </si>
  <si>
    <t>1536489779</t>
  </si>
  <si>
    <t>https://podminky.urs.cz/item/CS_URS_2024_01/811611111</t>
  </si>
  <si>
    <t>"VO-SH1"7,19+10,08</t>
  </si>
  <si>
    <t>"SH2-Š1" 12,65+4,15+1,9</t>
  </si>
  <si>
    <t>5922212r</t>
  </si>
  <si>
    <t>trouba polymerbetonová přímá DN 2000</t>
  </si>
  <si>
    <t>1303467350</t>
  </si>
  <si>
    <t>"trouba přímá"4,15+1,9 "m"</t>
  </si>
  <si>
    <t>6,05*1,01 'Přepočtené koeficientem množství</t>
  </si>
  <si>
    <t>59222111r</t>
  </si>
  <si>
    <t>trouba polymerbetonová zkrácená DN 2000</t>
  </si>
  <si>
    <t>ks</t>
  </si>
  <si>
    <t>2056044168</t>
  </si>
  <si>
    <t>"zkrácená trouba = 0,75 m = 1 ks"</t>
  </si>
  <si>
    <t>1 "ks"</t>
  </si>
  <si>
    <t>1*1,01 'Přepočtené koeficientem množství</t>
  </si>
  <si>
    <t>5922213r</t>
  </si>
  <si>
    <t>trouba polymerbetonová DN 2000 oblouk 67°</t>
  </si>
  <si>
    <t>-2059829828</t>
  </si>
  <si>
    <t>5 "ks"</t>
  </si>
  <si>
    <t>5922214r</t>
  </si>
  <si>
    <t>trouba polymerbetonová DN 2000 oblouk 47°</t>
  </si>
  <si>
    <t>-101720357</t>
  </si>
  <si>
    <t>4 "ks"</t>
  </si>
  <si>
    <t>56</t>
  </si>
  <si>
    <t>5922215r</t>
  </si>
  <si>
    <t>trouba polymerbetonová DN 2000 oblouk 40°</t>
  </si>
  <si>
    <t>-1715286667</t>
  </si>
  <si>
    <t>3 "ks"</t>
  </si>
  <si>
    <t>57</t>
  </si>
  <si>
    <t>812522193x</t>
  </si>
  <si>
    <t>Montáž potrubí z trub betonových hrdlových v otevřeném výkopu ve sklonu do 20 % za napojení dvou dříků trub o stejném průměru (max. rozdíl 16 mm) pomocí pružné spojky (spojka zahrnuta v ceně) DN 2000</t>
  </si>
  <si>
    <t>440554556</t>
  </si>
  <si>
    <t>58</t>
  </si>
  <si>
    <t>820521113Ix5a</t>
  </si>
  <si>
    <t>Úprava polymerbetonové trouby DN 2000mm</t>
  </si>
  <si>
    <t>310061508</t>
  </si>
  <si>
    <t>59</t>
  </si>
  <si>
    <t>851521131xI</t>
  </si>
  <si>
    <t>Montáž potrubí z trub litinových tlakových hrdlových v otevřeném výkopu s integrovaným těsněním DN 1400</t>
  </si>
  <si>
    <t>-2019603239</t>
  </si>
  <si>
    <t>2*(13,3+22,2+21,9)</t>
  </si>
  <si>
    <t>60</t>
  </si>
  <si>
    <t>55253029XI2</t>
  </si>
  <si>
    <t>trouba vodovodní litinová hrdlová dl 8m DN 1400 vč. spojů, kolen a tvarovek na tlakovou zk.</t>
  </si>
  <si>
    <t>-1506954799</t>
  </si>
  <si>
    <t>Dl_LT1400_m*1,015</t>
  </si>
  <si>
    <t>Rozpad figury: Dl_LT1400_m</t>
  </si>
  <si>
    <t>61</t>
  </si>
  <si>
    <t>892522111</t>
  </si>
  <si>
    <t>Tlakové zkoušky vodou zabezpečení konců potrubí při tlakových zkouškách DN přes 900</t>
  </si>
  <si>
    <t>1289319663</t>
  </si>
  <si>
    <t>https://podminky.urs.cz/item/CS_URS_2024_01/892522111</t>
  </si>
  <si>
    <t>"LT 1400" 2*2</t>
  </si>
  <si>
    <t>"ŽB 2000" 2</t>
  </si>
  <si>
    <t>62</t>
  </si>
  <si>
    <t>892622121</t>
  </si>
  <si>
    <t>Tlakové zkoušky vzduchem těsnícími vaky ucpávkovými DN 2200</t>
  </si>
  <si>
    <t>úsek</t>
  </si>
  <si>
    <t>27441654</t>
  </si>
  <si>
    <t>https://podminky.urs.cz/item/CS_URS_2024_01/892622121</t>
  </si>
  <si>
    <t>"Shybka vodorovně"2</t>
  </si>
  <si>
    <t>"Shybka svisle"2</t>
  </si>
  <si>
    <t>"ŽB DN 2000"2</t>
  </si>
  <si>
    <t>"vše"1</t>
  </si>
  <si>
    <t>63</t>
  </si>
  <si>
    <t>892622123</t>
  </si>
  <si>
    <t>Tlakové zkoušky vzduchem těsnícími vaky kuželovými DN 2200</t>
  </si>
  <si>
    <t>488199143</t>
  </si>
  <si>
    <t>https://podminky.urs.cz/item/CS_URS_2024_01/892622123</t>
  </si>
  <si>
    <t>64</t>
  </si>
  <si>
    <t>894102121</t>
  </si>
  <si>
    <t>Ostatní konstrukce na trubním vedení zděné stěny šachet z cihel z kyselinovzdorné kameniny na cementovou maltu MC 10, tloušťky 120 mm</t>
  </si>
  <si>
    <t>1419829540</t>
  </si>
  <si>
    <t>https://podminky.urs.cz/item/CS_URS_2024_01/894102121</t>
  </si>
  <si>
    <t>"Výtoková shybková komora SH1" 7,7</t>
  </si>
  <si>
    <t>"Nátoková shybková komora SH2" 7,7</t>
  </si>
  <si>
    <t>"Sachta Š1" 2,82</t>
  </si>
  <si>
    <t>65</t>
  </si>
  <si>
    <t>894105x</t>
  </si>
  <si>
    <t>Dlažba šachet z cihel čedičových</t>
  </si>
  <si>
    <t>492747565</t>
  </si>
  <si>
    <t>"Výtoková shybková komora SH1" 4,48</t>
  </si>
  <si>
    <t>"Nátoková shybková komora SH2" 4,48</t>
  </si>
  <si>
    <t>"Sachta Š1" 2,22</t>
  </si>
  <si>
    <t>66</t>
  </si>
  <si>
    <t>894302152</t>
  </si>
  <si>
    <t>Ostatní konstrukce na trubním vedení ze železobetonu stěny šachet tloušťky přes 200 mm z betonu se zvýšenými nároky na prostředí tř. C 25/30</t>
  </si>
  <si>
    <t>479022275</t>
  </si>
  <si>
    <t>https://podminky.urs.cz/item/CS_URS_2024_01/894302152</t>
  </si>
  <si>
    <t>"Výústní objekt"27,66</t>
  </si>
  <si>
    <t>"Výtoková shybková komora SH1" 51,37</t>
  </si>
  <si>
    <t>"Nátoková shybková komora SH2" 56,18</t>
  </si>
  <si>
    <t>"Sachta Š1" 9,33</t>
  </si>
  <si>
    <t>67</t>
  </si>
  <si>
    <t>894302252</t>
  </si>
  <si>
    <t>Ostatní konstrukce na trubním vedení ze železobetonu strop šachet vodovodních nebo kanalizačních z betonu se zvýšenými nároky na prostředí tř. C 25/30</t>
  </si>
  <si>
    <t>-1284269740</t>
  </si>
  <si>
    <t>https://podminky.urs.cz/item/CS_URS_2024_01/894302252</t>
  </si>
  <si>
    <t>"Přesná specifikace: viz. projektová dokumentace strop + dno"</t>
  </si>
  <si>
    <t>"Výtoková shybková komora SH1" 15,08+25,77</t>
  </si>
  <si>
    <t>"Nátoková shybková komora SH2" 15,08+25,77</t>
  </si>
  <si>
    <t>"Sachta Š1" 3,11+3,31</t>
  </si>
  <si>
    <t>68</t>
  </si>
  <si>
    <t>894411311</t>
  </si>
  <si>
    <t>Osazení betonových nebo železobetonových dílců pro šachty skruží rovných</t>
  </si>
  <si>
    <t>-875437294</t>
  </si>
  <si>
    <t>https://podminky.urs.cz/item/CS_URS_2024_01/894411311</t>
  </si>
  <si>
    <t>69</t>
  </si>
  <si>
    <t>59224404</t>
  </si>
  <si>
    <t>skruž betonové šachty DN 800 kanalizační 80x50x12cm</t>
  </si>
  <si>
    <t>1508717098</t>
  </si>
  <si>
    <t>2,97029702970297*1,01 'Přepočtené koeficientem množství</t>
  </si>
  <si>
    <t>70</t>
  </si>
  <si>
    <t>59224066</t>
  </si>
  <si>
    <t>skruž betonová DN 1000x250 PS 100x25x12cm</t>
  </si>
  <si>
    <t>-246508505</t>
  </si>
  <si>
    <t>71</t>
  </si>
  <si>
    <t>59224400</t>
  </si>
  <si>
    <t>deska betonová zákrytová šachty DN 800 kanalizační 100/80x23cm</t>
  </si>
  <si>
    <t>1724352835</t>
  </si>
  <si>
    <t>72</t>
  </si>
  <si>
    <t>894412411</t>
  </si>
  <si>
    <t>Osazení betonových nebo železobetonových dílců pro šachty skruží přechodových</t>
  </si>
  <si>
    <t>950019158</t>
  </si>
  <si>
    <t>https://podminky.urs.cz/item/CS_URS_2024_01/894412411</t>
  </si>
  <si>
    <t>5922416812r</t>
  </si>
  <si>
    <t>Konus TBR-Q 600/800x625/120 KPS</t>
  </si>
  <si>
    <t>9889720</t>
  </si>
  <si>
    <t>74</t>
  </si>
  <si>
    <t>894601111</t>
  </si>
  <si>
    <t>Výztuž šachet z betonářské oceli 10 216</t>
  </si>
  <si>
    <t>1240281356</t>
  </si>
  <si>
    <t>https://podminky.urs.cz/item/CS_URS_2024_01/894601111</t>
  </si>
  <si>
    <t>"Přesná specifikace: viz. projektová dokumentace -160Kg/m3"</t>
  </si>
  <si>
    <t>(ŽB_stěny_cel_m3+ŽB_str_dno_cel_m3)*0,16</t>
  </si>
  <si>
    <t>Rozpad figury: ŽB_stěny_cel_m3</t>
  </si>
  <si>
    <t>Rozpad figury: ŽB_str_dno_cel_m3</t>
  </si>
  <si>
    <t>75</t>
  </si>
  <si>
    <t>899104112</t>
  </si>
  <si>
    <t>Osazení poklopů litinových, ocelových nebo železobetonových včetně rámů pro třídu zatížení D400, E600</t>
  </si>
  <si>
    <t>1747182878</t>
  </si>
  <si>
    <t>https://podminky.urs.cz/item/CS_URS_2024_01/899104112</t>
  </si>
  <si>
    <t>76</t>
  </si>
  <si>
    <t>28661935</t>
  </si>
  <si>
    <t>poklop šachtový litinový DN 600 pro třídu zatížení D400</t>
  </si>
  <si>
    <t>2114011347</t>
  </si>
  <si>
    <t>77</t>
  </si>
  <si>
    <t>55241430</t>
  </si>
  <si>
    <t>bednění ocelové k instalaci rámu s poklopem</t>
  </si>
  <si>
    <t>980743644</t>
  </si>
  <si>
    <t>78</t>
  </si>
  <si>
    <t>899501221</t>
  </si>
  <si>
    <t>Stupadla do šachet a drobných objektů ocelová s PE povlakem vidlicová pro přímé zabudování do hmoždinek</t>
  </si>
  <si>
    <t>-1957341136</t>
  </si>
  <si>
    <t>https://podminky.urs.cz/item/CS_URS_2024_01/899501221</t>
  </si>
  <si>
    <t>9+16+21</t>
  </si>
  <si>
    <t>79</t>
  </si>
  <si>
    <t>899503112</t>
  </si>
  <si>
    <t>Stupadla do šachet a drobných objektů ocelová s PE povlakem zapouštěcí - kapsová osazovaná do vynechaných otvorů</t>
  </si>
  <si>
    <t>-1026109571</t>
  </si>
  <si>
    <t>https://podminky.urs.cz/item/CS_URS_2024_01/899503112</t>
  </si>
  <si>
    <t>4+20+20</t>
  </si>
  <si>
    <t>80</t>
  </si>
  <si>
    <t>899633131</t>
  </si>
  <si>
    <t>Obetonování potrubí nebo zdiva stok betonem železovým v otevřeném výkopu bez zvláštních nároků na prostředí tř. C 12/15</t>
  </si>
  <si>
    <t>1460856027</t>
  </si>
  <si>
    <t>https://podminky.urs.cz/item/CS_URS_2024_01/899633131</t>
  </si>
  <si>
    <t>-VK_LT1400_obet_m3 " odpočet 3/4 plochy potrubí"</t>
  </si>
  <si>
    <t>Rozpad figury: VK_LT1400_obet_m3</t>
  </si>
  <si>
    <t>81</t>
  </si>
  <si>
    <t>899633241</t>
  </si>
  <si>
    <t>Obetonování potrubí nebo zdiva stok betonem železovým v otevřeném výkopu se zvýšenými nároky na prostředí tř. C 30/37</t>
  </si>
  <si>
    <t>-1032109050</t>
  </si>
  <si>
    <t>https://podminky.urs.cz/item/CS_URS_2024_01/899633241</t>
  </si>
  <si>
    <t>82</t>
  </si>
  <si>
    <t>899658211</t>
  </si>
  <si>
    <t>Výztuž pro obetonování potrubí ze svařovaných sítí typu Kari</t>
  </si>
  <si>
    <t>1677361068</t>
  </si>
  <si>
    <t>https://podminky.urs.cz/item/CS_URS_2024_01/899658211</t>
  </si>
  <si>
    <t>(dl_ŽB2000_Asf_m/2,4*1,35*2+0,111) "ks vč přesahů"*75,84</t>
  </si>
  <si>
    <t>kari_obet_kg_celke_1/1000</t>
  </si>
  <si>
    <t>Rozpad figury: kari_obet_kg_celke_1</t>
  </si>
  <si>
    <t>83</t>
  </si>
  <si>
    <t>977151118</t>
  </si>
  <si>
    <t>Jádrové vrty diamantovými korunkami do stavebních materiálů (železobetonu, betonu, cihel, obkladů, dlažeb, kamene) průměru přes 90 do 100 mm</t>
  </si>
  <si>
    <t>-1531342977</t>
  </si>
  <si>
    <t>https://podminky.urs.cz/item/CS_URS_2024_01/977151118</t>
  </si>
  <si>
    <t>"rozvrtání plochy 3*6,5m; na kvádry po 0,5m; tl: 0,8m" 6*13*0,8</t>
  </si>
  <si>
    <t>84</t>
  </si>
  <si>
    <t>977211113</t>
  </si>
  <si>
    <t>Řezání konstrukcí stěnovou pilou betonových nebo železobetonových průměru řezané výztuže do 16 mm hloubka řezu přes 350 do 420 mm</t>
  </si>
  <si>
    <t>61786506</t>
  </si>
  <si>
    <t>https://podminky.urs.cz/item/CS_URS_2024_01/977211113</t>
  </si>
  <si>
    <t>"řezy z obou stran milánské stěny v cílové jámě"</t>
  </si>
  <si>
    <t>(7*6,5+14*3)*2</t>
  </si>
  <si>
    <t>85</t>
  </si>
  <si>
    <t>997013862</t>
  </si>
  <si>
    <t>Poplatek za uložení stavebního odpadu na recyklační skládce (skládkovné) z armovaného betonu zatříděného do Katalogu odpadů pod kódem 17 01 01</t>
  </si>
  <si>
    <t>-1786997959</t>
  </si>
  <si>
    <t>https://podminky.urs.cz/item/CS_URS_2024_01/997013862</t>
  </si>
  <si>
    <t>ŽB_kce_m3_puv*2,4 "kontaminovaný odpad"</t>
  </si>
  <si>
    <t>86</t>
  </si>
  <si>
    <t>998271201</t>
  </si>
  <si>
    <t>Přesun hmot pro kanalizace (stoky) hloubené zděné v otevřeném výkopu dopravní vzdálenost do 15 m</t>
  </si>
  <si>
    <t>-433193799</t>
  </si>
  <si>
    <t>https://podminky.urs.cz/item/CS_URS_2024_01/998271201</t>
  </si>
  <si>
    <t>87</t>
  </si>
  <si>
    <t>998271224</t>
  </si>
  <si>
    <t>Přesun hmot pro kanalizace (stoky) hloubené zděné Příplatek k cenám za zvětšený přesun přes vymezenou dopravní vzdálenost do 500 m</t>
  </si>
  <si>
    <t>11987602</t>
  </si>
  <si>
    <t>https://podminky.urs.cz/item/CS_URS_2024_01/998271224</t>
  </si>
  <si>
    <t>9221,286-4109,268-198,406</t>
  </si>
  <si>
    <t>88</t>
  </si>
  <si>
    <t>1187390439</t>
  </si>
  <si>
    <t>výkopek_celkem_1*1,8</t>
  </si>
  <si>
    <t>PSV</t>
  </si>
  <si>
    <t>Práce a dodávky PSV</t>
  </si>
  <si>
    <t>711</t>
  </si>
  <si>
    <t>Izolace proti vodě, vlhkosti a plynům</t>
  </si>
  <si>
    <t>89</t>
  </si>
  <si>
    <t>711111001</t>
  </si>
  <si>
    <t>Provedení izolace proti zemní vlhkosti natěradly a tmely za studena na ploše vodorovné V nátěrem penetračním</t>
  </si>
  <si>
    <t>1256660697</t>
  </si>
  <si>
    <t>https://podminky.urs.cz/item/CS_URS_2024_01/711111001</t>
  </si>
  <si>
    <t>"SH1+SH2+Š1 po odpočtu otvorů vstupů"</t>
  </si>
  <si>
    <t>"vnější" 50,25 "SH1" + 50,25 "SH2"+ 7,77 "Š1"</t>
  </si>
  <si>
    <t>"vnitřní" 38,18 "SH1" + 38,18 "SH2"+ 4,2 "Š1"</t>
  </si>
  <si>
    <t>90</t>
  </si>
  <si>
    <t>711111051</t>
  </si>
  <si>
    <t>Provedení izolace proti zemní vlhkosti natěradly a tmely za studena na ploše vodorovné V dvojnásobným nátěrem tekutou elastickou hydroizolací</t>
  </si>
  <si>
    <t>-106790698</t>
  </si>
  <si>
    <t>https://podminky.urs.cz/item/CS_URS_2024_01/711111051</t>
  </si>
  <si>
    <t>Rozpad figury: izol_vodor_m2</t>
  </si>
  <si>
    <t>91</t>
  </si>
  <si>
    <t>711112001</t>
  </si>
  <si>
    <t>Provedení izolace proti zemní vlhkosti natěradly a tmely za studena na ploše svislé S nátěrem penetračním</t>
  </si>
  <si>
    <t>-1810977145</t>
  </si>
  <si>
    <t>https://podminky.urs.cz/item/CS_URS_2024_01/711112001</t>
  </si>
  <si>
    <t>"SH1+SH2+Š1+VO"</t>
  </si>
  <si>
    <t>"vnější" 104,22 "SH1" + 99,26 "SH2"+ 46,81 "Š1" + 20,41 "VO"</t>
  </si>
  <si>
    <t>92</t>
  </si>
  <si>
    <t>711112051</t>
  </si>
  <si>
    <t>Provedení izolace proti zemní vlhkosti natěradly a tmely za studena na ploše svislé S dvojnásobným nátěrem tekutou elastickou hydroizolací</t>
  </si>
  <si>
    <t>575204948</t>
  </si>
  <si>
    <t>https://podminky.urs.cz/item/CS_URS_2024_01/711112051</t>
  </si>
  <si>
    <t>Rozpad figury: izol_svisle_m2</t>
  </si>
  <si>
    <t>93</t>
  </si>
  <si>
    <t>11163150</t>
  </si>
  <si>
    <t>lak penetrační asfaltový</t>
  </si>
  <si>
    <t>1955426602</t>
  </si>
  <si>
    <t>"vydatnost 0,3kg/m2"</t>
  </si>
  <si>
    <t>izol_vodor_m2*0,0003</t>
  </si>
  <si>
    <t>izol_svisle_m2*0,0003</t>
  </si>
  <si>
    <t>94</t>
  </si>
  <si>
    <t>11163152</t>
  </si>
  <si>
    <t>lak hydroizolační asfaltový</t>
  </si>
  <si>
    <t>429098102</t>
  </si>
  <si>
    <t>izol_vodor_m2*0,0003*2</t>
  </si>
  <si>
    <t>izol_svisle_m2*0,0003*2</t>
  </si>
  <si>
    <t>95</t>
  </si>
  <si>
    <t>711159111</t>
  </si>
  <si>
    <t>Provedení izolace proti zemní vlhkosti bentonitovou rohoží doplňků bentonitovými těsnícími pásy pro dilatační a styčné spáry</t>
  </si>
  <si>
    <t>-203218266</t>
  </si>
  <si>
    <t>https://podminky.urs.cz/item/CS_URS_2024_01/711159111</t>
  </si>
  <si>
    <t>"Výústní objekt dno" 1,7+5,75+5,6</t>
  </si>
  <si>
    <t>"Výtoková shybková komora SH1" 7,3*2+7,06*2 "dno" + 7,3*2+7,06*2 "strop"</t>
  </si>
  <si>
    <t>"Nátoková shybková komora SH2" 7,3*2+7,06*2 "dno" + 7,3*2+7,06*2 "strop"</t>
  </si>
  <si>
    <t>"Sachta Š1" 3,6*2+2,3*2 "dno" + 3,6*2+2,3*2 "strop"</t>
  </si>
  <si>
    <t>96</t>
  </si>
  <si>
    <t>56284674</t>
  </si>
  <si>
    <t>pásek bobtnavý bentonitový do pracovních spár betonových konstrukcí 20x15mm</t>
  </si>
  <si>
    <t>-1891401681</t>
  </si>
  <si>
    <t>Dil_spár_celkem*1,15</t>
  </si>
  <si>
    <t>Rozpad figury: Dil_spár_celkem</t>
  </si>
  <si>
    <t>97</t>
  </si>
  <si>
    <t>13321030</t>
  </si>
  <si>
    <t>tyč ocelová plochá jakost S235JR (11 375) 120x60mm</t>
  </si>
  <si>
    <t>493818559</t>
  </si>
  <si>
    <t>Dil_spár_celkem*0,0057</t>
  </si>
  <si>
    <t>998711101</t>
  </si>
  <si>
    <t>Přesun hmot pro izolace proti vodě, vlhkosti a plynům stanovený z hmotnosti přesunovaného materiálu vodorovná dopravní vzdálenost do 50 m základní v objektech výšky do 6 m</t>
  </si>
  <si>
    <t>-256534283</t>
  </si>
  <si>
    <t>https://podminky.urs.cz/item/CS_URS_2024_01/998711101</t>
  </si>
  <si>
    <t>99</t>
  </si>
  <si>
    <t>998711199</t>
  </si>
  <si>
    <t>Přesun hmot pro izolace proti vodě, vlhkosti a plynům stanovený z hmotnosti přesunovaného materiálu vodorovná dopravní vzdálenost do 50 m Příplatek k cenám za zvětšený přesun přes vymezenou vodorovnou dopravní vzdálenost za každých dalších započatých 1000 m</t>
  </si>
  <si>
    <t>-1461571200</t>
  </si>
  <si>
    <t>https://podminky.urs.cz/item/CS_URS_2024_01/998711199</t>
  </si>
  <si>
    <t>767</t>
  </si>
  <si>
    <t>Konstrukce zámečnické</t>
  </si>
  <si>
    <t>767161126</t>
  </si>
  <si>
    <t>Montáž zábradlí rovného z trubek nebo tenkostěnných profilů na ocelovou konstrukci, hmotnosti 1 m zábradlí přes 20 do 30 kg</t>
  </si>
  <si>
    <t>-1724129249</t>
  </si>
  <si>
    <t>https://podminky.urs.cz/item/CS_URS_2024_01/767161126</t>
  </si>
  <si>
    <t>"Úsek DN 2000" (15+19)*2</t>
  </si>
  <si>
    <t>"čelo u Š1" 5</t>
  </si>
  <si>
    <t>101</t>
  </si>
  <si>
    <t>15945000</t>
  </si>
  <si>
    <t>pole plotové s Al tahokovem vč. povrchové úpravy</t>
  </si>
  <si>
    <t>-249134547</t>
  </si>
  <si>
    <t>"Obratovost 3x - zohledněna v jednotkové ceně"</t>
  </si>
  <si>
    <t>délka_plotu*2,5</t>
  </si>
  <si>
    <t>Rozpad figury: délka_plotu</t>
  </si>
  <si>
    <t>102</t>
  </si>
  <si>
    <t>767161834</t>
  </si>
  <si>
    <t>Demontáž zábradlí k dalšímu použití rovného nerozebíratelný spoj hmotnosti 1 m zábradlí přes 20 kg</t>
  </si>
  <si>
    <t>517954732</t>
  </si>
  <si>
    <t>https://podminky.urs.cz/item/CS_URS_2024_01/767161834</t>
  </si>
  <si>
    <t>103</t>
  </si>
  <si>
    <t>767662210</t>
  </si>
  <si>
    <t>Montáž mříží otvíravých</t>
  </si>
  <si>
    <t>-952072461</t>
  </si>
  <si>
    <t>https://podminky.urs.cz/item/CS_URS_2024_01/767662210</t>
  </si>
  <si>
    <t>6,806*(1,56+1,5)</t>
  </si>
  <si>
    <t>104</t>
  </si>
  <si>
    <t>54912000</t>
  </si>
  <si>
    <t>mříž pro stavení otvory otvíravá</t>
  </si>
  <si>
    <t>77215566</t>
  </si>
  <si>
    <t>Rozpad figury: Mříže_m2</t>
  </si>
  <si>
    <t>767995111</t>
  </si>
  <si>
    <t>Montáž ostatních atypických zámečnických konstrukcí hmotnosti do 5 kg</t>
  </si>
  <si>
    <t>1866777790</t>
  </si>
  <si>
    <t>https://podminky.urs.cz/item/CS_URS_2024_01/767995111</t>
  </si>
  <si>
    <t>"Mříž na VO" 600</t>
  </si>
  <si>
    <t>106</t>
  </si>
  <si>
    <t>767995113</t>
  </si>
  <si>
    <t>Montáž ostatních atypických zámečnických konstrukcí hmotnosti přes 10 do 20 kg</t>
  </si>
  <si>
    <t>-1169917607</t>
  </si>
  <si>
    <t>https://podminky.urs.cz/item/CS_URS_2024_01/767995113</t>
  </si>
  <si>
    <t>"žebřík 7kg/m"</t>
  </si>
  <si>
    <t>délka_žebř*7</t>
  </si>
  <si>
    <t>Rozpad figury: délka_žebř</t>
  </si>
  <si>
    <t>"svislá délka - 5ks"</t>
  </si>
  <si>
    <t>6*5</t>
  </si>
  <si>
    <t>107</t>
  </si>
  <si>
    <t>zebr_x</t>
  </si>
  <si>
    <t>svislý ocelový žebřík do jámy</t>
  </si>
  <si>
    <t>1183635281</t>
  </si>
  <si>
    <t>108</t>
  </si>
  <si>
    <t>767996802</t>
  </si>
  <si>
    <t>Demontáž ostatních zámečnických konstrukcí rozebráním o hmotnosti jednotlivých dílů přes 50 do 100 kg</t>
  </si>
  <si>
    <t>-125411582</t>
  </si>
  <si>
    <t>https://podminky.urs.cz/item/CS_URS_2024_01/767996802</t>
  </si>
  <si>
    <t>109</t>
  </si>
  <si>
    <t>998767102</t>
  </si>
  <si>
    <t>Přesun hmot pro zámečnické konstrukce stanovený z hmotnosti přesunovaného materiálu vodorovná dopravní vzdálenost do 50 m základní v objektech výšky přes 6 do 12 m</t>
  </si>
  <si>
    <t>-1375935346</t>
  </si>
  <si>
    <t>https://podminky.urs.cz/item/CS_URS_2024_01/998767102</t>
  </si>
  <si>
    <t>783</t>
  </si>
  <si>
    <t>Dokončovací práce - nátěry</t>
  </si>
  <si>
    <t>110</t>
  </si>
  <si>
    <t>783301303</t>
  </si>
  <si>
    <t>Příprava podkladu zámečnických konstrukcí před provedením nátěru odrezivění odrezovačem bezoplachovým</t>
  </si>
  <si>
    <t>-111636022</t>
  </si>
  <si>
    <t>https://podminky.urs.cz/item/CS_URS_2024_01/783301303</t>
  </si>
  <si>
    <t>"plocha ze všech stran" Mříže_m2*4</t>
  </si>
  <si>
    <t>111</t>
  </si>
  <si>
    <t>783301311</t>
  </si>
  <si>
    <t>Příprava podkladu zámečnických konstrukcí před provedením nátěru odmaštění odmašťovačem vodou ředitelným</t>
  </si>
  <si>
    <t>119908237</t>
  </si>
  <si>
    <t>https://podminky.urs.cz/item/CS_URS_2024_01/783301311</t>
  </si>
  <si>
    <t>112</t>
  </si>
  <si>
    <t>783301401</t>
  </si>
  <si>
    <t>Příprava podkladu zámečnických konstrukcí před provedením nátěru ometení</t>
  </si>
  <si>
    <t>524504878</t>
  </si>
  <si>
    <t>https://podminky.urs.cz/item/CS_URS_2024_01/783301401</t>
  </si>
  <si>
    <t>113</t>
  </si>
  <si>
    <t>783334201</t>
  </si>
  <si>
    <t>Základní antikorozní nátěr zámečnických konstrukcí jednonásobný epoxidový</t>
  </si>
  <si>
    <t>1997915577</t>
  </si>
  <si>
    <t>https://podminky.urs.cz/item/CS_URS_2024_01/783334201</t>
  </si>
  <si>
    <t>114</t>
  </si>
  <si>
    <t>783337101</t>
  </si>
  <si>
    <t>Krycí nátěr (email) zámečnických konstrukcí jednonásobný epoxidový</t>
  </si>
  <si>
    <t>1635762481</t>
  </si>
  <si>
    <t>https://podminky.urs.cz/item/CS_URS_2024_01/783337101</t>
  </si>
  <si>
    <t>OST</t>
  </si>
  <si>
    <t>Ostatní</t>
  </si>
  <si>
    <t>115</t>
  </si>
  <si>
    <t>03_Ix3</t>
  </si>
  <si>
    <t>Dotěsňování štětovnic v průběhu realizace I. části stavby</t>
  </si>
  <si>
    <t>kmpl</t>
  </si>
  <si>
    <t>1416303296</t>
  </si>
  <si>
    <t>"Kompletní údržba těsnění I části po dobu výstavby" 3</t>
  </si>
  <si>
    <t>116</t>
  </si>
  <si>
    <t>03_Ix2</t>
  </si>
  <si>
    <t>Odřezání štětovnic v místech protlaků v pozici nade dnem vč. odsranění výřezu z bet. clony</t>
  </si>
  <si>
    <t>1959840634</t>
  </si>
  <si>
    <t>117</t>
  </si>
  <si>
    <t>03_Ix1</t>
  </si>
  <si>
    <t>Dotěsnění meziprostoru mezi štětovnicemi a betonovou clonou injektáží po odstranění výřezu štětovnic</t>
  </si>
  <si>
    <t>-1506026870</t>
  </si>
  <si>
    <t>118</t>
  </si>
  <si>
    <t>03_Ix4</t>
  </si>
  <si>
    <t>Protlak OC 1720/16 vč. chráničky, příslušných dočasných konstrukcí a prací vč. likvidace rubaniny</t>
  </si>
  <si>
    <t>-211320425</t>
  </si>
  <si>
    <t>2*22</t>
  </si>
  <si>
    <t>119</t>
  </si>
  <si>
    <t>03_Ix5</t>
  </si>
  <si>
    <t>Nasunutí LTH sekce DN 1400 do OC 1720/16 chráničky, příslušných prací a mechanizace</t>
  </si>
  <si>
    <t>1556653056</t>
  </si>
  <si>
    <t>120</t>
  </si>
  <si>
    <t>05_Ix1a</t>
  </si>
  <si>
    <t>Kalibrace kabelovodu před a po provedení prací v blízkosti</t>
  </si>
  <si>
    <t>1187929402</t>
  </si>
  <si>
    <t>121</t>
  </si>
  <si>
    <t>05_Ix1</t>
  </si>
  <si>
    <t>Montáž hradící desky 1400x1500</t>
  </si>
  <si>
    <t>1876248050</t>
  </si>
  <si>
    <t>122</t>
  </si>
  <si>
    <t>05_Ix2</t>
  </si>
  <si>
    <t>Dodávka - Hradící desky 1400x1500</t>
  </si>
  <si>
    <t>-936428259</t>
  </si>
  <si>
    <t>délka_UV_m</t>
  </si>
  <si>
    <t>5,18</t>
  </si>
  <si>
    <t>SO 03.2 - Uliční vpusti (UV1 - ZP v rámci výkopu jámy pro úsek k Š1)</t>
  </si>
  <si>
    <t>831352121</t>
  </si>
  <si>
    <t>Montáž potrubí z trub kameninových hrdlových s integrovaným těsněním v otevřeném výkopu ve sklonu do 20 % DN 200</t>
  </si>
  <si>
    <t>349070966</t>
  </si>
  <si>
    <t>https://podminky.urs.cz/item/CS_URS_2024_01/831352121</t>
  </si>
  <si>
    <t>1,5+3,68 "svisle+vodorovně"</t>
  </si>
  <si>
    <t>59710704</t>
  </si>
  <si>
    <t>trouba kameninová glazovaná DN 200 dl 2,50m spojovací systém C Třída 240</t>
  </si>
  <si>
    <t>1068698880</t>
  </si>
  <si>
    <t>(délka_UV_m/2,5-0,072)*2,5</t>
  </si>
  <si>
    <t>Rozpad figury: délka_UV_m</t>
  </si>
  <si>
    <t>5*1,015 'Přepočtené koeficientem množství</t>
  </si>
  <si>
    <t>837352221</t>
  </si>
  <si>
    <t>Montáž kameninových tvarovek na potrubí z trub kameninových v otevřeném výkopu s integrovaným těsněním jednoosých DN 200</t>
  </si>
  <si>
    <t>1522609979</t>
  </si>
  <si>
    <t>https://podminky.urs.cz/item/CS_URS_2024_01/837352221</t>
  </si>
  <si>
    <t>59710987</t>
  </si>
  <si>
    <t>koleno kameninové glazované DN 200 45° spojovací systém F tř. 240</t>
  </si>
  <si>
    <t>-249538724</t>
  </si>
  <si>
    <t>4*1,015 'Přepočtené koeficientem množství</t>
  </si>
  <si>
    <t>837355121</t>
  </si>
  <si>
    <t>Výsek a montáž kameninové odbočné tvarovky na kameninovém potrubí DN 200</t>
  </si>
  <si>
    <t>-1151062395</t>
  </si>
  <si>
    <t>https://podminky.urs.cz/item/CS_URS_2024_01/837355121</t>
  </si>
  <si>
    <t>895941341</t>
  </si>
  <si>
    <t>Osazení vpusti uliční z betonových dílců DN 500 dno s výtokem</t>
  </si>
  <si>
    <t>-1277639180</t>
  </si>
  <si>
    <t>https://podminky.urs.cz/item/CS_URS_2024_01/895941341</t>
  </si>
  <si>
    <t>59224479</t>
  </si>
  <si>
    <t>vpusť uliční DN 500 kaliště s odtokem 2x200mm PV 500/245x65mm</t>
  </si>
  <si>
    <t>-1703616143</t>
  </si>
  <si>
    <t>895941351</t>
  </si>
  <si>
    <t>Osazení vpusti uliční z betonových dílců DN 500 skruž horní pro čtvercovou vtokovou mříž</t>
  </si>
  <si>
    <t>1476168761</t>
  </si>
  <si>
    <t>https://podminky.urs.cz/item/CS_URS_2024_01/895941351</t>
  </si>
  <si>
    <t>59224465</t>
  </si>
  <si>
    <t>vpusť uliční DN 500 skruž průběžná 500/590x65mm betonová s odtokem 200mm PVC</t>
  </si>
  <si>
    <t>859826754</t>
  </si>
  <si>
    <t>895941362</t>
  </si>
  <si>
    <t>Osazení vpusti uliční z betonových dílců DN 500 skruž středová 590 mm</t>
  </si>
  <si>
    <t>-1550974472</t>
  </si>
  <si>
    <t>https://podminky.urs.cz/item/CS_URS_2024_01/895941362</t>
  </si>
  <si>
    <t>59224467</t>
  </si>
  <si>
    <t>vpusť uliční DN 500 skruž průběžná 500/590x65mm betonová se zápachovou uzávěrkou 150mm PVC</t>
  </si>
  <si>
    <t>775134119</t>
  </si>
  <si>
    <t>899204112</t>
  </si>
  <si>
    <t>Osazení mříží litinových včetně rámů a košů na bahno pro třídu zatížení D400, E600</t>
  </si>
  <si>
    <t>-959139816</t>
  </si>
  <si>
    <t>https://podminky.urs.cz/item/CS_URS_2024_01/899204112</t>
  </si>
  <si>
    <t>55242328</t>
  </si>
  <si>
    <t>mříž D 400 - plochá, 600x600 4-stranný rám</t>
  </si>
  <si>
    <t>-2041979655</t>
  </si>
  <si>
    <t>55241001</t>
  </si>
  <si>
    <t>koš kalový pod kruhovou mříž - těžký</t>
  </si>
  <si>
    <t>932273462</t>
  </si>
  <si>
    <t>340086163</t>
  </si>
  <si>
    <t>Obetonování</t>
  </si>
  <si>
    <t>1,3*0,5*délka_UV_m</t>
  </si>
  <si>
    <t>"VK potrubí" 3,1415927*0,1*0,1*délka_UV_m*-1</t>
  </si>
  <si>
    <t>Obet_stok_celkem</t>
  </si>
  <si>
    <t>-737735658</t>
  </si>
  <si>
    <t>1352142095</t>
  </si>
  <si>
    <t>Bet_deska_m3</t>
  </si>
  <si>
    <t>245,882</t>
  </si>
  <si>
    <t>94,376</t>
  </si>
  <si>
    <t>ŠD_lože_celkem</t>
  </si>
  <si>
    <t>VK_komun_B500_m3</t>
  </si>
  <si>
    <t>7,413</t>
  </si>
  <si>
    <t>VK_komun_ŽB1200_m3</t>
  </si>
  <si>
    <t>32,346</t>
  </si>
  <si>
    <t>Výkopek_celkem</t>
  </si>
  <si>
    <t>242,086</t>
  </si>
  <si>
    <t>Výrub_B500_m3</t>
  </si>
  <si>
    <t>21,848</t>
  </si>
  <si>
    <t>Výrub_ŽB1200_m3</t>
  </si>
  <si>
    <t>259,997</t>
  </si>
  <si>
    <t>SO 08 - Provizoria (obtok stáv. VO a provizorní výpusť DK)</t>
  </si>
  <si>
    <t>142,396</t>
  </si>
  <si>
    <t>SO 08.4 - Provizorní obtok ST VO a provizorní výpusť dešť kanalizace a definitivní propoj DN 1200 do nového VO</t>
  </si>
  <si>
    <t xml:space="preserve">      998 - Přesun hmot</t>
  </si>
  <si>
    <t>330049506</t>
  </si>
  <si>
    <t>Výkopek_celkem*0,1*0,10</t>
  </si>
  <si>
    <t>Výk_2_ruč_celk</t>
  </si>
  <si>
    <t>Rozpad figury: Výkopek_celkem</t>
  </si>
  <si>
    <t>Výrub_ŽB1200_m3+Výrub_B500_m3-VK_komun_ŽB1200_m3-VK_komun_B500_m3</t>
  </si>
  <si>
    <t>Rozpad figury: Výrub_ŽB1200_m3</t>
  </si>
  <si>
    <t>"Výkop stok s dimenzí ŽB DN 1200 a bet DN 500"</t>
  </si>
  <si>
    <t xml:space="preserve">"ŽB DN 1200: cca 30% asfaltová plocha  tl. 430 mm; 30% zeleň  tl. 200 mm; 15% bet panely  tl. 430 mm a 25% kamenný zához  tl. 700 mm" </t>
  </si>
  <si>
    <t>19,62*2,8*(3,055+0,2) "ŽB DN 1200"</t>
  </si>
  <si>
    <t>7,34*2,8*(3,5+0,25+0,1+0,1) "ŽB 1200 nový propoj do nového VO"</t>
  </si>
  <si>
    <t>Rozpad figury: Výrub_B500_m3</t>
  </si>
  <si>
    <t xml:space="preserve">"B DN 500: cca 85% bet panely  tl. 430 mm a 15% kamenný zához  tl. 700 mm" </t>
  </si>
  <si>
    <t>9,18*1,7*1,4 "B DN 500"</t>
  </si>
  <si>
    <t>Rozpad figury: VK_komun_ŽB1200_m3</t>
  </si>
  <si>
    <t>(19,62+7,34)*0,3*2,8*0,43 "asf komun"</t>
  </si>
  <si>
    <t>(19,62+7,34)*0,3*2,8*0,2 "zeleň"</t>
  </si>
  <si>
    <t>(19,62+7,34)*0,15*2,8*0,43 "panely"</t>
  </si>
  <si>
    <t>(19,62+7,34)*0,25*2,8*0,7 "kamenný zához"</t>
  </si>
  <si>
    <t>Rozpad figury: VK_komun_B500_m3</t>
  </si>
  <si>
    <t>9,18*0,85*1,7*0,43 "panely"</t>
  </si>
  <si>
    <t>9,18*0,15*1,7*0,73 "kamenný zához"</t>
  </si>
  <si>
    <t>-315346163</t>
  </si>
  <si>
    <t>Výkop_základní</t>
  </si>
  <si>
    <t>Výkopek_celkem*0,1*0,90</t>
  </si>
  <si>
    <t>Výk_2_str_celk</t>
  </si>
  <si>
    <t>-1298888567</t>
  </si>
  <si>
    <t>Výkopek_celkem*0,2*0,10</t>
  </si>
  <si>
    <t>Výk_3_ruč_celke</t>
  </si>
  <si>
    <t>1154035740</t>
  </si>
  <si>
    <t>Výkopek_celkem*0,2*0,90</t>
  </si>
  <si>
    <t>Výk_3_str_celk</t>
  </si>
  <si>
    <t>17474779</t>
  </si>
  <si>
    <t>Výkopek_celkem*0,7*0,10</t>
  </si>
  <si>
    <t>Výk_4_ruč_celk</t>
  </si>
  <si>
    <t>-849737177</t>
  </si>
  <si>
    <t>Výkopek_celkem*0,7*0,90</t>
  </si>
  <si>
    <t>Výk_4_str_celk</t>
  </si>
  <si>
    <t>151811132</t>
  </si>
  <si>
    <t>Zřízení pažicích boxů pro pažení a rozepření stěn rýh podzemního vedení hloubka výkopu do 4 m, šířka přes 1,2 do 2,5 m</t>
  </si>
  <si>
    <t>1703925809</t>
  </si>
  <si>
    <t>https://podminky.urs.cz/item/CS_URS_2024_01/151811132</t>
  </si>
  <si>
    <t>9,18*1,4*2</t>
  </si>
  <si>
    <t>151811133</t>
  </si>
  <si>
    <t>Zřízení pažicích boxů pro pažení a rozepření stěn rýh podzemního vedení hloubka výkopu do 4 m, šířka přes 2,5 do 5 m</t>
  </si>
  <si>
    <t>1447620703</t>
  </si>
  <si>
    <t>https://podminky.urs.cz/item/CS_URS_2024_01/151811133</t>
  </si>
  <si>
    <t>(19,62+7,34)*3,055*2</t>
  </si>
  <si>
    <t>151811232</t>
  </si>
  <si>
    <t>Odstranění pažicích boxů pro pažení a rozepření stěn rýh podzemního vedení hloubka výkopu do 4 m, šířka přes 1,2 do 2,5 m</t>
  </si>
  <si>
    <t>2124852991</t>
  </si>
  <si>
    <t>https://podminky.urs.cz/item/CS_URS_2024_01/151811232</t>
  </si>
  <si>
    <t>151811233</t>
  </si>
  <si>
    <t>Odstranění pažicích boxů pro pažení a rozepření stěn rýh podzemního vedení hloubka výkopu do 4 m, šířka přes 2,5 do 5 m</t>
  </si>
  <si>
    <t>372535065</t>
  </si>
  <si>
    <t>https://podminky.urs.cz/item/CS_URS_2024_01/151811233</t>
  </si>
  <si>
    <t>1557860634</t>
  </si>
  <si>
    <t>Rozpad figury: ŠD_lože_celkem</t>
  </si>
  <si>
    <t>"ŽB DN 1200"</t>
  </si>
  <si>
    <t>2,8*0,1*(19,62+7,34)</t>
  </si>
  <si>
    <t>" B DN 500"</t>
  </si>
  <si>
    <t>1,7*9,18*0,1</t>
  </si>
  <si>
    <t>VK_komun_B500_m3+VK_komun_ŽB1200_m3 "zásyp provizorních stok do úrovně nivelet konstrukcí komunikací"</t>
  </si>
  <si>
    <t>-ŠD_lože_celkem</t>
  </si>
  <si>
    <t>-Bet_deska_m3</t>
  </si>
  <si>
    <t xml:space="preserve"> "VK stok plocha vzduchu a stěn ŽB DN 1200"-3,1415927*0,62*0,62*19,62</t>
  </si>
  <si>
    <t xml:space="preserve"> "VK stok plocha vzduchu a stěn B DN 500"-3,1415927*0,25*0,25*9,18</t>
  </si>
  <si>
    <t xml:space="preserve"> "VK revizní šachty DN 500"-3,1415927*0,6*0,6*1,2</t>
  </si>
  <si>
    <t>2,8*(1,24+0,3)*(19,62+7,34)-3,1415927*0,62*0,62*(19,62+7,34)</t>
  </si>
  <si>
    <t>1,7*(0,5+0,3)*9,18-3,1415927*0,25*0,25*9,18</t>
  </si>
  <si>
    <t>638605498</t>
  </si>
  <si>
    <t>Výkopek_celkem*0,3</t>
  </si>
  <si>
    <t>-1351034584</t>
  </si>
  <si>
    <t>Výkopek_celkem*0,7</t>
  </si>
  <si>
    <t>-1499885269</t>
  </si>
  <si>
    <t>-677652151</t>
  </si>
  <si>
    <t>727021127</t>
  </si>
  <si>
    <t>Rozpad figury: Bet_deska_m3</t>
  </si>
  <si>
    <t>1,7*0,1*9,18</t>
  </si>
  <si>
    <t>-1752975647</t>
  </si>
  <si>
    <t>Zásyp*1,23*1,67</t>
  </si>
  <si>
    <t>1488265599</t>
  </si>
  <si>
    <t>58344169</t>
  </si>
  <si>
    <t>štěrkodrť frakce 0/32 OTP ČD</t>
  </si>
  <si>
    <t>1566622195</t>
  </si>
  <si>
    <t>Obsyp*1,23*1,67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</si>
  <si>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</si>
  <si>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</si>
  <si>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1868747254</t>
  </si>
  <si>
    <t>https://podminky.urs.cz/item/CS_URS_2024_01/212752102</t>
  </si>
  <si>
    <t>19,62+7,34+9,18 "m"</t>
  </si>
  <si>
    <t>součet_délek_m</t>
  </si>
  <si>
    <t>-1013608937</t>
  </si>
  <si>
    <t>452311131</t>
  </si>
  <si>
    <t>Podkladní a zajišťovací konstrukce z betonu prostého v otevřeném výkopu bez zvýšených nároků na prostředí desky pod potrubí, stoky a drobné objekty z betonu tř. C 12/15</t>
  </si>
  <si>
    <t>-101022700</t>
  </si>
  <si>
    <t>https://podminky.urs.cz/item/CS_URS_2024_01/452311131</t>
  </si>
  <si>
    <t>812422193</t>
  </si>
  <si>
    <t>Montáž potrubí z trub betonových hrdlových v otevřeném výkopu ve sklonu do 20 % za napojení dvou dříků trub o stejném průměru (max. rozdíl 16 mm) pomocí pružné spojky (spojka zahrnuta v ceně) DN 500</t>
  </si>
  <si>
    <t>-474926816</t>
  </si>
  <si>
    <t>https://podminky.urs.cz/item/CS_URS_2024_01/812422193</t>
  </si>
  <si>
    <t>812522193</t>
  </si>
  <si>
    <t>Montáž potrubí z trub betonových hrdlových v otevřeném výkopu ve sklonu do 20 % za napojení dvou dříků trub o stejném průměru (max. rozdíl 16 mm) pomocí pružné spojky (spojka zahrnuta v ceně) DN 1200</t>
  </si>
  <si>
    <t>-538900791</t>
  </si>
  <si>
    <t>https://podminky.urs.cz/item/CS_URS_2024_01/812522193</t>
  </si>
  <si>
    <t>822422112</t>
  </si>
  <si>
    <t>Montáž potrubí z trub železobetonových hrdlových v otevřeném výkopu ve sklonu do 20 % s integrovaným pryžovým těsněním DN 500</t>
  </si>
  <si>
    <t>-1591619321</t>
  </si>
  <si>
    <t>https://podminky.urs.cz/item/CS_URS_2024_01/822422112</t>
  </si>
  <si>
    <t>9,18</t>
  </si>
  <si>
    <t>59223018</t>
  </si>
  <si>
    <t>trouba betonová hrdlová propojovací DN 500</t>
  </si>
  <si>
    <t>1023416857</t>
  </si>
  <si>
    <t>10*1,01 'Přepočtené koeficientem množství</t>
  </si>
  <si>
    <t>812522121</t>
  </si>
  <si>
    <t>Montáž potrubí z trub betonových hrdlových v otevřeném výkopu ve sklonu do 20 % s integrovaným pryžovým těsněním DN 1200</t>
  </si>
  <si>
    <t>797310332</t>
  </si>
  <si>
    <t>https://podminky.urs.cz/item/CS_URS_2024_01/812522121</t>
  </si>
  <si>
    <t>(19,62+7,34)</t>
  </si>
  <si>
    <t>59222004</t>
  </si>
  <si>
    <t>trouba ŽB hrdlová DN 1200</t>
  </si>
  <si>
    <t>-642550223</t>
  </si>
  <si>
    <t>(19,62+7,34) "oblouk + přímá trasa"</t>
  </si>
  <si>
    <t>26,96*1,01 'Přepočtené koeficientem množství</t>
  </si>
  <si>
    <t>894411141</t>
  </si>
  <si>
    <t>Zřízení šachet kanalizačních z betonových dílců výšky vstupu do 1,50 m s obložením dna betonem tř. C 25/30, na potrubí DN 500</t>
  </si>
  <si>
    <t>1874117834</t>
  </si>
  <si>
    <t>https://podminky.urs.cz/item/CS_URS_2024_01/894411141</t>
  </si>
  <si>
    <t>59224044</t>
  </si>
  <si>
    <t>dno betonové šachtové DN 500 betonový žlab i nástupnice 100x98,5x23cm</t>
  </si>
  <si>
    <t>-679256729</t>
  </si>
  <si>
    <t>350424511</t>
  </si>
  <si>
    <t>1616074166</t>
  </si>
  <si>
    <t>862575425</t>
  </si>
  <si>
    <t>-439056867</t>
  </si>
  <si>
    <t>998274101</t>
  </si>
  <si>
    <t>Přesun hmot pro trubní vedení hloubené z trub betonových nebo železobetonových pro vodovody nebo kanalizace v otevřeném výkopu dopravní vzdálenost do 15 m</t>
  </si>
  <si>
    <t>1080898708</t>
  </si>
  <si>
    <t>https://podminky.urs.cz/item/CS_URS_2024_01/998274101</t>
  </si>
  <si>
    <t>998274124</t>
  </si>
  <si>
    <t>Přesun hmot pro trubní vedení hloubené z trub betonových nebo železobetonových Příplatek k cenám za zvětšený přesun přes vymezenou dopravní vzdálenost do 500 m</t>
  </si>
  <si>
    <t>494188031</t>
  </si>
  <si>
    <t>https://podminky.urs.cz/item/CS_URS_2024_01/998274124</t>
  </si>
  <si>
    <t>687240585</t>
  </si>
  <si>
    <t>Výkopek_celkem*1,8</t>
  </si>
  <si>
    <t>03x1I</t>
  </si>
  <si>
    <t>MTZ, DMTZ a doprava tam a zpět provizorní mostní kontrukce nosnost 20T (SH2-Š1; PVL (MVE)</t>
  </si>
  <si>
    <t>752158305</t>
  </si>
  <si>
    <t>03x2I</t>
  </si>
  <si>
    <t>Pronájem provizorní mostní kontrukce nosnost 20T (SH2-Š1; PVL (MVE)</t>
  </si>
  <si>
    <t>-1840893842</t>
  </si>
  <si>
    <t>"10 měs" 2</t>
  </si>
  <si>
    <t>B_deska_m3</t>
  </si>
  <si>
    <t>5,494</t>
  </si>
  <si>
    <t>Bet_120_m3_bour</t>
  </si>
  <si>
    <t>3,911</t>
  </si>
  <si>
    <t>Dovoz_zásyp_mat_m3</t>
  </si>
  <si>
    <t>5,648</t>
  </si>
  <si>
    <t>23,54</t>
  </si>
  <si>
    <t>VK_lože_m3</t>
  </si>
  <si>
    <t>VK_vlož_kce_m3</t>
  </si>
  <si>
    <t>29,188</t>
  </si>
  <si>
    <t>133,147</t>
  </si>
  <si>
    <t>167,829</t>
  </si>
  <si>
    <t>138,795</t>
  </si>
  <si>
    <t>SO 08.5 - Likvidace provizorní ŽB DN 1200</t>
  </si>
  <si>
    <t>"Výkop stok s dimenzí ŽB DN 1200"</t>
  </si>
  <si>
    <t>19,62*2,8*3,055 "ŽB DN 1200"</t>
  </si>
  <si>
    <t>19,62*0,3*2,8*0,43 "asf komun"</t>
  </si>
  <si>
    <t>19,62*0,3*2,8*0,2 "zeleň"</t>
  </si>
  <si>
    <t>19,62*0,15*2,8*0,43 "panely"</t>
  </si>
  <si>
    <t>19,62*0,25*2,8*0,7 "kamenný zához"</t>
  </si>
  <si>
    <t>"vložené kce"</t>
  </si>
  <si>
    <t>"ŽB DN 1200 - štp lože" 2,8*0,1*19,62</t>
  </si>
  <si>
    <t>"ŽB DN 1200 - bet deska" 2,8*0,1*19,62</t>
  </si>
  <si>
    <t xml:space="preserve"> "VK stok plocha vzduchu a stěn ŽB DN 1200"3,1415927*0,62*0,62*19,62</t>
  </si>
  <si>
    <t>Výrub_ŽB1200_m3-VK_vlož_kce_m3-VK_lože_m3</t>
  </si>
  <si>
    <t>Rozpad figury: VK_vlož_kce_m3</t>
  </si>
  <si>
    <t>Rozpad figury: VK_lože_m3</t>
  </si>
  <si>
    <t>139951121</t>
  </si>
  <si>
    <t>Bourání konstrukcí v hloubených vykopávkách strojně s přemístěním suti na hromady na vzdálenost do 20 m nebo s naložením na dopravní prostředek z betonu prostého neprokládaného</t>
  </si>
  <si>
    <t>1813158986</t>
  </si>
  <si>
    <t>https://podminky.urs.cz/item/CS_URS_2024_01/139951121</t>
  </si>
  <si>
    <t>"B DN 1200"</t>
  </si>
  <si>
    <t>2,8*0,1*19,62</t>
  </si>
  <si>
    <t>"likvidace stoky B 1200 v rýze"</t>
  </si>
  <si>
    <t>(3,1415927*0,65*0,65-3,1415927*0,6*0,6)*19,92</t>
  </si>
  <si>
    <t>19,62*3,055*2</t>
  </si>
  <si>
    <t>Rozpad figury: Dovoz_zásyp_mat_m3</t>
  </si>
  <si>
    <t>(Zásyp-Výkopek_celkem)</t>
  </si>
  <si>
    <t>-299220362</t>
  </si>
  <si>
    <t>3,911+B_deska_m3</t>
  </si>
  <si>
    <t>Rozpad figury: B_deska_m3</t>
  </si>
  <si>
    <t>-VK_komun_ŽB1200_m3 "zásyp provizorních stok do úrovně nivelety komunikace po odpočtu konstrukce komunikace"</t>
  </si>
  <si>
    <t>Dovoz_zásyp_mat_m3*1,23*1,67</t>
  </si>
  <si>
    <t>997013861</t>
  </si>
  <si>
    <t>-974441801</t>
  </si>
  <si>
    <t>https://podminky.urs.cz/item/CS_URS_2024_01/997013861</t>
  </si>
  <si>
    <t>B_deska_m3*2,4</t>
  </si>
  <si>
    <t>-733069060</t>
  </si>
  <si>
    <t>Bet_120_m3_bour*2,4</t>
  </si>
  <si>
    <t>Rozpad figury: Bet_120_m3_bour</t>
  </si>
  <si>
    <t>beran_loď_m2</t>
  </si>
  <si>
    <t>377,4</t>
  </si>
  <si>
    <t>beran_terén_m2</t>
  </si>
  <si>
    <t>1338</t>
  </si>
  <si>
    <t>clona_kořen_celk_m</t>
  </si>
  <si>
    <t>1603,8</t>
  </si>
  <si>
    <t>dl_kotev_m</t>
  </si>
  <si>
    <t>netyp_dočas_kg</t>
  </si>
  <si>
    <t>81907,263</t>
  </si>
  <si>
    <t>Štět_11m_ks</t>
  </si>
  <si>
    <t>Štět_12m_loď_ks</t>
  </si>
  <si>
    <t>štět_9m_J_jáma_ks</t>
  </si>
  <si>
    <t>Štět_9m_jáma_ks</t>
  </si>
  <si>
    <t>186</t>
  </si>
  <si>
    <t>SO 91 - Pažení stavební jámy (úsek VO - Š1)</t>
  </si>
  <si>
    <t>Štět_9m_rýh_ks</t>
  </si>
  <si>
    <t>štět_9m_S_jáma_ks</t>
  </si>
  <si>
    <t>šťět_dl_celkem_m</t>
  </si>
  <si>
    <t>3402,5</t>
  </si>
  <si>
    <t>151712111</t>
  </si>
  <si>
    <t>Převázka ocelová pro ukotvení záporového pažení pro jakoukoliv délku převázky zdvojená</t>
  </si>
  <si>
    <t>-461771642</t>
  </si>
  <si>
    <t>https://podminky.urs.cz/item/CS_URS_2024_01/151712111</t>
  </si>
  <si>
    <t>0,6*6*2</t>
  </si>
  <si>
    <t>151712121</t>
  </si>
  <si>
    <t>Odstranění ocelové převázky pro ukotvení záporového pažení jakékoliv délky převázky zdvojené</t>
  </si>
  <si>
    <t>1817186797</t>
  </si>
  <si>
    <t>https://podminky.urs.cz/item/CS_URS_2024_01/151712121</t>
  </si>
  <si>
    <t>31459101</t>
  </si>
  <si>
    <t>lano předpínací ocelové poplastované D 15,7 mm</t>
  </si>
  <si>
    <t>-920995798</t>
  </si>
  <si>
    <t>16240000</t>
  </si>
  <si>
    <t>kotevní objímka předpínacího lana</t>
  </si>
  <si>
    <t>-368124430</t>
  </si>
  <si>
    <t>16240001</t>
  </si>
  <si>
    <t>čelist předpínacího lana</t>
  </si>
  <si>
    <t>-171753282</t>
  </si>
  <si>
    <t>13021320</t>
  </si>
  <si>
    <t>podložka tvarovaná 100x120x30mm</t>
  </si>
  <si>
    <t>-1847498139</t>
  </si>
  <si>
    <t>153111114</t>
  </si>
  <si>
    <t>Úprava ocelových štětovnic pro štětové stěny řezání z terénu, štětovnic zaberaněných příčné</t>
  </si>
  <si>
    <t>-349609407</t>
  </si>
  <si>
    <t>https://podminky.urs.cz/item/CS_URS_2024_01/153111114</t>
  </si>
  <si>
    <t>stavební jáma pro prefabrikovanou stoku DN2000, dle D.3.4 a sit D.3.2.2</t>
  </si>
  <si>
    <t xml:space="preserve">"zarovnání štětovnic" </t>
  </si>
  <si>
    <t>"9m:" 121 "severní jáma"</t>
  </si>
  <si>
    <t xml:space="preserve">"9m:"  65 "jižní jáma"</t>
  </si>
  <si>
    <t>"9m: rýha 2000" 73</t>
  </si>
  <si>
    <t>"11m" 20</t>
  </si>
  <si>
    <t>"12m z lodi" 33+41</t>
  </si>
  <si>
    <t>Štět_celk_ks</t>
  </si>
  <si>
    <t>"z terénu" Štět_9m_jáma_ks+Štět_11m_ks+Štět_9m_rýh_ks</t>
  </si>
  <si>
    <t>Rozpad figury: Štět_9m_jáma_ks</t>
  </si>
  <si>
    <t>Rozpad figury: Štět_11m_ks</t>
  </si>
  <si>
    <t>Rozpad figury: Štět_9m_rýh_ks</t>
  </si>
  <si>
    <t>153111115</t>
  </si>
  <si>
    <t>Úprava ocelových štětovnic pro štětové stěny řezání z terénu, štětovnic zaberaněných podélné</t>
  </si>
  <si>
    <t>2139124926</t>
  </si>
  <si>
    <t>https://podminky.urs.cz/item/CS_URS_2024_01/153111115</t>
  </si>
  <si>
    <t>"vyřezání otvorů ve štět stěně"</t>
  </si>
  <si>
    <t>"3x3m: 2x"3*4*2</t>
  </si>
  <si>
    <t>"6,5x2,5m: 2x"(6,5+2,5)*2*2</t>
  </si>
  <si>
    <t>Součetpopl</t>
  </si>
  <si>
    <t>153111116</t>
  </si>
  <si>
    <t>Úprava ocelových štětovnic pro štětové stěny řezání z lodi, štětovnic zaberaněných příčné</t>
  </si>
  <si>
    <t>-323735331</t>
  </si>
  <si>
    <t>https://podminky.urs.cz/item/CS_URS_2024_01/153111116</t>
  </si>
  <si>
    <t>Rozpad figury: Štět_12m_loď_ks</t>
  </si>
  <si>
    <t>153112111</t>
  </si>
  <si>
    <t>Zřízení beraněných stěn z ocelových štětovnic z terénu nastražení štětovnic ve standardních podmínkách, délky do 10 m</t>
  </si>
  <si>
    <t>-1221861259</t>
  </si>
  <si>
    <t>https://podminky.urs.cz/item/CS_URS_2022_02/153112111</t>
  </si>
  <si>
    <t>štětovnice VL604</t>
  </si>
  <si>
    <t>Štět_9m_jáma_ks*9*0,6</t>
  </si>
  <si>
    <t>Štět_9m_rýh_ks*9*0,6</t>
  </si>
  <si>
    <t>153112112</t>
  </si>
  <si>
    <t>Zřízení beraněných stěn z ocelových štětovnic z terénu nastražení štětovnic ve standardních podmínkách, délky přes 10 m</t>
  </si>
  <si>
    <t>CS ÚRS 2020 01</t>
  </si>
  <si>
    <t>1094490122</t>
  </si>
  <si>
    <t>Štět_11m_ks*11*0,6</t>
  </si>
  <si>
    <t>153112123</t>
  </si>
  <si>
    <t>Zřízení beraněných stěn z ocelových štětovnic z terénu zaberanění štětovnic ve standardních podmínkách, délky do 12 m</t>
  </si>
  <si>
    <t>-278396589</t>
  </si>
  <si>
    <t>https://podminky.urs.cz/item/CS_URS_2022_02/153112123</t>
  </si>
  <si>
    <t>štět_9m_S_jáma_ks*7*0,6</t>
  </si>
  <si>
    <t>štět_9m_J_jáma_ks*8,5*0,6</t>
  </si>
  <si>
    <t>Štět_9m_rýh_ks*8,5*0,6</t>
  </si>
  <si>
    <t>Štět_11m_ks*10,5*0,6</t>
  </si>
  <si>
    <t>Rozpad figury: štět_9m_S_jáma_ks</t>
  </si>
  <si>
    <t>Rozpad figury: štět_9m_J_jáma_ks</t>
  </si>
  <si>
    <t>15920300R</t>
  </si>
  <si>
    <t>štětovnice typ VL604, dl.9-12m</t>
  </si>
  <si>
    <t>1133667029</t>
  </si>
  <si>
    <t>celkem 353ks, á=9-12m, VL604=74,1kg/m´, 2% prořez; obratovost 50% zohledněno v jednotkové ceně</t>
  </si>
  <si>
    <t>Štět_celkem_ks</t>
  </si>
  <si>
    <t>Štět_9m_jáma_ks*9*74,1*1,0/1000</t>
  </si>
  <si>
    <t>Štět_9m_rýh_ks*9*74,1*1,0/1000</t>
  </si>
  <si>
    <t>Štět_11m_ks*11*74,1*1,0/1000</t>
  </si>
  <si>
    <t>Štět_12m_loď_ks*12*74,1*1,0/1000</t>
  </si>
  <si>
    <t>153112212</t>
  </si>
  <si>
    <t>Zřízení beraněných stěn z ocelových štětovnic z lodi nastražení štětovnic ve standardních podmínkách, délky přes 10 m</t>
  </si>
  <si>
    <t>-1081010028</t>
  </si>
  <si>
    <t>https://podminky.urs.cz/item/CS_URS_2024_01/153112212</t>
  </si>
  <si>
    <t>Štět_12m_loď_ks*12*0,6</t>
  </si>
  <si>
    <t>153112223</t>
  </si>
  <si>
    <t>Zřízení beraněných stěn z ocelových štětovnic z lodi zaberanění ve standardních podmínkách, délky do 12 m</t>
  </si>
  <si>
    <t>-599350706</t>
  </si>
  <si>
    <t>Štět_12m_loď_ks*8,5*0,6</t>
  </si>
  <si>
    <t>153113113</t>
  </si>
  <si>
    <t>Vytažení stěn z ocelových štětovnic zaberaněných z terénu délky do 12 m ve standardních podmínkách, zaberaněných na hloubku do 12 m</t>
  </si>
  <si>
    <t>-1251235097</t>
  </si>
  <si>
    <t>https://podminky.urs.cz/item/CS_URS_2024_01/153113113</t>
  </si>
  <si>
    <t>Rozpad figury: beran_terén_m2</t>
  </si>
  <si>
    <t>153113213</t>
  </si>
  <si>
    <t>Vytažení stěn z ocelových štětovnic zaberaněných z lodi délky do 12 m ve standardních podmínkách, zaberaněných na hloubku do 12 m</t>
  </si>
  <si>
    <t>-1770415674</t>
  </si>
  <si>
    <t>https://podminky.urs.cz/item/CS_URS_2024_01/153113213</t>
  </si>
  <si>
    <t>Rozpad figury: beran_loď_m2</t>
  </si>
  <si>
    <t>153821115</t>
  </si>
  <si>
    <t>Osazení kotev kabelových z popouštěných pramenců nebo drátů pro nosnost přes 0,62 do 0,93 MN</t>
  </si>
  <si>
    <t>-201799852</t>
  </si>
  <si>
    <t>https://podminky.urs.cz/item/CS_URS_2024_01/153821115</t>
  </si>
  <si>
    <t>13*3</t>
  </si>
  <si>
    <t>153821192</t>
  </si>
  <si>
    <t>Osazení kotev kabelových z popouštěných pramenců nebo drátů Příplatek k ceně za úpravu trvalých kotev pro únosnost od 0,47 do 0,93 MN</t>
  </si>
  <si>
    <t>-1547951616</t>
  </si>
  <si>
    <t>https://podminky.urs.cz/item/CS_URS_2024_01/153821192</t>
  </si>
  <si>
    <t>153822115</t>
  </si>
  <si>
    <t>Napnutí kabelových kotev při únosnosti kotvy přes 0,62 do 0,93 MN</t>
  </si>
  <si>
    <t>365708285</t>
  </si>
  <si>
    <t>https://podminky.urs.cz/item/CS_URS_2024_01/153822115</t>
  </si>
  <si>
    <t>"částečné předepnutí pro posílení stability prostředí" 3</t>
  </si>
  <si>
    <t>"finální předepnutí" 3</t>
  </si>
  <si>
    <t>153861111</t>
  </si>
  <si>
    <t>Průchodka konstrukcí pro kotvy vnitřního průměru 170 mm, délky od 0 do 1,5 m</t>
  </si>
  <si>
    <t>1324125526</t>
  </si>
  <si>
    <t>https://podminky.urs.cz/item/CS_URS_2024_01/153861111</t>
  </si>
  <si>
    <t>153891112</t>
  </si>
  <si>
    <t>Osazení a rozebrání ocelové roznášecí konstrukce z válcovaných profilů a plechů pod kotvy, trny nebo táhla při osazení, o hmotnosti jednotlivých částí konstrukce přes 40 do 200 kg</t>
  </si>
  <si>
    <t>198800079</t>
  </si>
  <si>
    <t>https://podminky.urs.cz/item/CS_URS_2024_01/153891112</t>
  </si>
  <si>
    <t>0,6*6*2*76,1</t>
  </si>
  <si>
    <t>153891121</t>
  </si>
  <si>
    <t>Osazení a rozebrání ocelové roznášecí konstrukce z válcovaných profilů a plechů pod kotvy, trny nebo táhla rozebrání, o hmotnosti do 200 kg</t>
  </si>
  <si>
    <t>-1768832731</t>
  </si>
  <si>
    <t>https://podminky.urs.cz/item/CS_URS_2024_01/153891121</t>
  </si>
  <si>
    <t>154077341</t>
  </si>
  <si>
    <t>Netypová výstroj šachet z úplných ocelových rámů včetně spojovacích prvků výztuže montáž včetně dodání pomocného materiálu, v hornině mokré</t>
  </si>
  <si>
    <t>1590208075</t>
  </si>
  <si>
    <t>https://podminky.urs.cz/item/CS_URS_2024_01/154077341</t>
  </si>
  <si>
    <t>Převázky a rozpěry PD příloha č. D.3.8 - Část 1</t>
  </si>
  <si>
    <t>"Tabulka příčných rozpěr TR 273/12,5 a TR 219/10; rozpěry 1-1 až 2-2"</t>
  </si>
  <si>
    <t>15315,45*1,0</t>
  </si>
  <si>
    <t>čelní plechy rozpěr (0,45x0,45, tl.20mm), 2ks/rozpěru, á=32,4kg</t>
  </si>
  <si>
    <t>28*2*32,4*1,0</t>
  </si>
  <si>
    <t xml:space="preserve">"Tabulka zdvojených vodorovných převázek  I 360 a I260; převázky č. P1-1 až P2-12"</t>
  </si>
  <si>
    <t>48793,85*1,0</t>
  </si>
  <si>
    <t>"doplněné rámy I360"</t>
  </si>
  <si>
    <t>"cíl jáma - podélné rámy"(2*8,3+2*8,3+2*5,4+2*5,4)*76,1"kg/m"*1,02"prořez"</t>
  </si>
  <si>
    <t>"cíl jáma - příčné rámy"(2*8+4*3,55 )*76,1"kg/m"*1,02"prořez"</t>
  </si>
  <si>
    <t>"start jáma - podélné rámy"(4*7,3)*76,1"kg/m"*1,02"prořez"</t>
  </si>
  <si>
    <t>"start jáma - příčné rámy"(4*9,95)*76,1"kg/m"*1,02"prořez"</t>
  </si>
  <si>
    <t>"tr 273/12,5"(6*8,2)*80,3"kg/m"*1,02"prořez"</t>
  </si>
  <si>
    <t>13011021</t>
  </si>
  <si>
    <t>ocel profilová jakost S235JR (11 375) průřez I (IPN) 360</t>
  </si>
  <si>
    <t>1774612386</t>
  </si>
  <si>
    <t>(48793,85-251,4)/1000*1,02</t>
  </si>
  <si>
    <t>0,6*6*2*76,1/1000 "roznášecí konstrukce pro kotvy"</t>
  </si>
  <si>
    <t>"cíl jáma - podélné rámy"(2*8,3+2*8,3+2*5,4+2*5,4)*76,1"kg/m"/1000"tun"*1,02"prořez"</t>
  </si>
  <si>
    <t>"cíl jáma - příčné rámy"(2*8+4*3,55 )*76,1"kg/m"/1000"tun"*1,02"prořez"</t>
  </si>
  <si>
    <t>"start jáma - podélné rámy"(4*7,3)*76,1"kg/m"/1000"tun"*1,02"prořez"</t>
  </si>
  <si>
    <t>"start jáma - příčné rámy"(4*9,95)*76,1"kg/m"/1000"tun"*1,02"prořez"</t>
  </si>
  <si>
    <t>13010728</t>
  </si>
  <si>
    <t>ocel profilová jakost S235JR (11 375) průřez I (IPN) 260</t>
  </si>
  <si>
    <t>1139528088</t>
  </si>
  <si>
    <t>251,4/1000*1,02</t>
  </si>
  <si>
    <t>13611248</t>
  </si>
  <si>
    <t>plech ocelový hladký jakost S235JR tl 20mm tabule</t>
  </si>
  <si>
    <t>-91877302</t>
  </si>
  <si>
    <t>"čelní plechy rozpěr; 0,45x0,45 tl.20mm (32,4kg/ks), 2ks/úroveň" 2*28*32,4/1000*1,02</t>
  </si>
  <si>
    <t>55283930R</t>
  </si>
  <si>
    <t>trubka ocelová bezešvá hladká jakost 11 353 219x10,0mm</t>
  </si>
  <si>
    <t>514704028</t>
  </si>
  <si>
    <t>6*3,9*1,02</t>
  </si>
  <si>
    <t>14011110r</t>
  </si>
  <si>
    <t>trubka ocelová bezešvá hladká jakost 11 353 273x12,5mm</t>
  </si>
  <si>
    <t>1292650850</t>
  </si>
  <si>
    <t>(14*8,2+4*6,6+1*7,2+2*9,3+1*8,7)*1,02</t>
  </si>
  <si>
    <t>(6*8,2)*1,02</t>
  </si>
  <si>
    <t>154077342</t>
  </si>
  <si>
    <t>Netypová výstroj šachet z úplných ocelových rámů včetně spojovacích prvků výztuže demontáž v hornině mokré</t>
  </si>
  <si>
    <t>-1618134759</t>
  </si>
  <si>
    <t>https://podminky.urs.cz/item/CS_URS_2024_01/154077342</t>
  </si>
  <si>
    <t>kompletní odstranění výztužných rámů a rozpěr ze stavební jámy při zásypu</t>
  </si>
  <si>
    <t>225321114</t>
  </si>
  <si>
    <t>Maloprofilové vrty jádrové průměru přes 93 do 156 mm v omezeném prostoru do úklonu 45° v hl 0 až 25 m v hornině tř. III a IV</t>
  </si>
  <si>
    <t>479846057</t>
  </si>
  <si>
    <t>https://podminky.urs.cz/item/CS_URS_2024_01/225321114</t>
  </si>
  <si>
    <t>226112412</t>
  </si>
  <si>
    <t>Velkoprofilové vrty náběrovým vrtáním svislé nezapažené průměru přes 650 do 850 mm, v hl přes 5 m v hornině tř. II</t>
  </si>
  <si>
    <t>-1280261355</t>
  </si>
  <si>
    <t>https://podminky.urs.cz/item/CS_URS_2024_01/226112412</t>
  </si>
  <si>
    <t>"předvrty pro rozmělnění zeminy před beraněním štětovnic"</t>
  </si>
  <si>
    <t>Štět_9m_jáma_ks*9</t>
  </si>
  <si>
    <t>Štět_9m_rýh_ks*8,5</t>
  </si>
  <si>
    <t>Štět_11m_ks*11</t>
  </si>
  <si>
    <t>Štět_12m_loď_ks*12</t>
  </si>
  <si>
    <t>šťět_dl_celkem_m*0,5 "předpoklad předvrtů jen 50%"</t>
  </si>
  <si>
    <t>Rozpad figury: šťět_dl_celkem_m</t>
  </si>
  <si>
    <t>282602112</t>
  </si>
  <si>
    <t>Injektování povrchové s dvojitým obturátorem mikropilot nebo kotev tlakem přes 0,60 do 2,0 MPa</t>
  </si>
  <si>
    <t>-696597357</t>
  </si>
  <si>
    <t>https://podminky.urs.cz/item/CS_URS_2024_01/282602112</t>
  </si>
  <si>
    <t>"předpoklad 12hod/kotva vč. reinjektáže" 3*12</t>
  </si>
  <si>
    <t>58521113</t>
  </si>
  <si>
    <t>cement portlandský CEM I 52,5MPa</t>
  </si>
  <si>
    <t>1613580799</t>
  </si>
  <si>
    <t>"předpoklad 600kg/kotva" 600*3*1,05/1000</t>
  </si>
  <si>
    <t>282602119</t>
  </si>
  <si>
    <t>Injektování povrchové s dvojitým obturátorem mikropilot nebo kotev Příplatek k ceně za injektování v podzemí nebo uzavřeném prostoru</t>
  </si>
  <si>
    <t>-2054730671</t>
  </si>
  <si>
    <t>https://podminky.urs.cz/item/CS_URS_2024_01/282602119</t>
  </si>
  <si>
    <t>282606011</t>
  </si>
  <si>
    <t>Trysková injektáž sloupů ve standardních podmínkách, průměru do 1000 mm</t>
  </si>
  <si>
    <t>2080122018</t>
  </si>
  <si>
    <t>https://podminky.urs.cz/item/CS_URS_2024_01/282606011</t>
  </si>
  <si>
    <t>"severní jáma"</t>
  </si>
  <si>
    <t>3*196</t>
  </si>
  <si>
    <t>2,5*154</t>
  </si>
  <si>
    <t>7*28</t>
  </si>
  <si>
    <t>6,5*7</t>
  </si>
  <si>
    <t>"u kabelovodu"</t>
  </si>
  <si>
    <t xml:space="preserve">"V1-V5"4+5,9+5,9+5,9+4,8 </t>
  </si>
  <si>
    <t>"V6-V10"4+5,9+5,9+5,9+4,8</t>
  </si>
  <si>
    <t>"jižní jáma"</t>
  </si>
  <si>
    <t>2,5*168</t>
  </si>
  <si>
    <t>clona_vrt_celk_m</t>
  </si>
  <si>
    <t>58128450</t>
  </si>
  <si>
    <t>bentonit aktivovaný mletý pro vrty, injektáže a těsnění vodních staveb VL</t>
  </si>
  <si>
    <t>354278824</t>
  </si>
  <si>
    <t>2,5*196</t>
  </si>
  <si>
    <t>2*154</t>
  </si>
  <si>
    <t>6*7</t>
  </si>
  <si>
    <t>"V1-V5"1,2+4,5+3,1+5,9+3,2</t>
  </si>
  <si>
    <t>"V6-V10"1,2+4,5+3,1+5,9+3,2</t>
  </si>
  <si>
    <t>2*168</t>
  </si>
  <si>
    <t>PI*(0,4)^2*clona_kořen_celk_m*1,1</t>
  </si>
  <si>
    <t>Rozpad figury: clona_kořen_celk_m</t>
  </si>
  <si>
    <t>886,774*2 'Přepočtené koeficientem množství</t>
  </si>
  <si>
    <t>871254202</t>
  </si>
  <si>
    <t>Montáž kanalizačního potrubí z polyetylenu PE100 RC svařovaných na tupo v otevřeném výkopu ve sklonu do 20 % SDR 11/PN16 d 90 x 8,2 mm</t>
  </si>
  <si>
    <t>2037451516</t>
  </si>
  <si>
    <t>https://podminky.urs.cz/item/CS_URS_2024_01/871254202</t>
  </si>
  <si>
    <t>28613384</t>
  </si>
  <si>
    <t>potrubí kanalizační tlakové PE100 SDR11 se signalizační vrstvou 90x8,2mm</t>
  </si>
  <si>
    <t>-778515058</t>
  </si>
  <si>
    <t>175*1,015 'Přepočtené koeficientem množství</t>
  </si>
  <si>
    <t>877245201</t>
  </si>
  <si>
    <t>Montáž tvarovek na kanalizačním plastovém potrubí z PE elektrotvarovek SDR 11/PN16 spojek nebo oblouků d 90</t>
  </si>
  <si>
    <t>-1465289034</t>
  </si>
  <si>
    <t>https://podminky.urs.cz/item/CS_URS_2024_01/877245201</t>
  </si>
  <si>
    <t>28615974</t>
  </si>
  <si>
    <t>elektrospojka SDR11 PE 100 PN16 D 90mm</t>
  </si>
  <si>
    <t>399222049</t>
  </si>
  <si>
    <t>998003111</t>
  </si>
  <si>
    <t>Přesun hmot pro piloty, kůly, jehly, zápory, štětové nebo tabulové stěny ocelové nebo dřevěné, zřizované z terénu</t>
  </si>
  <si>
    <t>-2019544766</t>
  </si>
  <si>
    <t>https://podminky.urs.cz/item/CS_URS_2024_01/998003111</t>
  </si>
  <si>
    <t>767991911</t>
  </si>
  <si>
    <t>Ostatní opravy svařováním</t>
  </si>
  <si>
    <t>-67498118</t>
  </si>
  <si>
    <t>https://podminky.urs.cz/item/CS_URS_2024_01/767991911</t>
  </si>
  <si>
    <t>"podélné svaření převázek I 360"</t>
  </si>
  <si>
    <t>643,04/2</t>
  </si>
  <si>
    <t>332</t>
  </si>
  <si>
    <t>576,28</t>
  </si>
  <si>
    <t>539,4</t>
  </si>
  <si>
    <t>641,352</t>
  </si>
  <si>
    <t>444,24</t>
  </si>
  <si>
    <t>150</t>
  </si>
  <si>
    <t>II - část (úsek Š1 - OK 1B bez Š1 a OK 1B)</t>
  </si>
  <si>
    <t>30,75</t>
  </si>
  <si>
    <t>1860</t>
  </si>
  <si>
    <t>1528</t>
  </si>
  <si>
    <t>494</t>
  </si>
  <si>
    <t>1066,56</t>
  </si>
  <si>
    <t>98,8</t>
  </si>
  <si>
    <t>Živ_kus_t</t>
  </si>
  <si>
    <t>65,072</t>
  </si>
  <si>
    <t>527,16</t>
  </si>
  <si>
    <t xml:space="preserve">      21-M - Elektromontáže</t>
  </si>
  <si>
    <t>113107230</t>
  </si>
  <si>
    <t>Odstranění podkladů nebo krytů strojně plochy jednotlivě přes 200 m2 s přemístěním hmot na skládku na vzdálenost do 20 m nebo s naložením na dopravní prostředek z betonu prostého, o tl. vrstvy do 100 mm</t>
  </si>
  <si>
    <t>https://podminky.urs.cz/item/CS_URS_2024_01/113107230</t>
  </si>
  <si>
    <t>"Panely dle PD" 0</t>
  </si>
  <si>
    <t>"chodník" 332</t>
  </si>
  <si>
    <t>"v areálu" 0</t>
  </si>
  <si>
    <t>"mimo areál" 1528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</si>
  <si>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</si>
  <si>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</si>
  <si>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https://podminky.urs.cz/item/CS_URS_2024_01/113107241</t>
  </si>
  <si>
    <t>113154334</t>
  </si>
  <si>
    <t>Frézování živičného podkladu nebo krytu s naložením na dopravní prostředek plochy přes 1 000 do 10 000 m2 bez překážek v trase pruhu šířky přes 1 m do 2 m, tloušťky vrstvy 100 mm</t>
  </si>
  <si>
    <t>https://podminky.urs.cz/item/CS_URS_2024_01/113154334</t>
  </si>
  <si>
    <t>113154333</t>
  </si>
  <si>
    <t>Frézování živičného podkladu nebo krytu s naložením na dopravní prostředek plochy přes 1 000 do 10 000 m2 bez překážek v trase pruhu šířky přes 1 m do 2 m, tloušťky vrstvy 50 mm</t>
  </si>
  <si>
    <t>https://podminky.urs.cz/item/CS_URS_2024_01/113154333</t>
  </si>
  <si>
    <t>"cca" 150"m"</t>
  </si>
  <si>
    <t>ŠDch_m2*0,12+ŠDVoz_m2*0,2</t>
  </si>
  <si>
    <t>"zeleň" 494</t>
  </si>
  <si>
    <t>"nezpevněno"0</t>
  </si>
  <si>
    <t>277372247</t>
  </si>
  <si>
    <t>564841111</t>
  </si>
  <si>
    <t>Podklad ze štěrkodrti ŠD s rozprostřením a zhutněním plochy přes 100 m2, po zhutnění tl. 120 mm</t>
  </si>
  <si>
    <t>https://podminky.urs.cz/item/CS_URS_2024_01/564841111</t>
  </si>
  <si>
    <t>565165111</t>
  </si>
  <si>
    <t>Asfaltový beton vrstva podkladní ACP 16 (obalované kamenivo střednězrnné - OKS) s rozprostřením a zhutněním v pruhu šířky přes 1,5 do 3 m, po zhutnění tl. 80 mm</t>
  </si>
  <si>
    <t>https://podminky.urs.cz/item/CS_URS_2024_01/565165111</t>
  </si>
  <si>
    <t>565175113</t>
  </si>
  <si>
    <t>Asfaltový beton vrstva podkladní ACP 16 (obalované kamenivo střednězrnné - OKS) s rozprostřením a zhutněním v pruhu šířky přes 1,5 do 3 m, po zhutnění tl. 120 mm</t>
  </si>
  <si>
    <t>https://podminky.urs.cz/item/CS_URS_2024_01/565175113</t>
  </si>
  <si>
    <t>"Kamenivo" 539,4</t>
  </si>
  <si>
    <t>"živice fréza" 351,44+175,72</t>
  </si>
  <si>
    <t>"beton podklad - kry" 79,68+496,6</t>
  </si>
  <si>
    <t>"živice odstraněno strojně - kry" 65,072</t>
  </si>
  <si>
    <t>"obrubníky" 30,75</t>
  </si>
  <si>
    <t>-1930098956</t>
  </si>
  <si>
    <t>1505341841</t>
  </si>
  <si>
    <t>obrub_t*9</t>
  </si>
  <si>
    <t>1271075478</t>
  </si>
  <si>
    <t>Živ_kus_t+živice_fr_t</t>
  </si>
  <si>
    <t>21-M</t>
  </si>
  <si>
    <t>Elektromontáže</t>
  </si>
  <si>
    <t>2100400_IIr1</t>
  </si>
  <si>
    <t>DMTZ a MTZ sloupu VO</t>
  </si>
  <si>
    <t>-329067156</t>
  </si>
  <si>
    <t>514,093</t>
  </si>
  <si>
    <t>314,963</t>
  </si>
  <si>
    <t>260,46</t>
  </si>
  <si>
    <t>12,6</t>
  </si>
  <si>
    <t>280,3</t>
  </si>
  <si>
    <t>70,8</t>
  </si>
  <si>
    <t>130,15</t>
  </si>
  <si>
    <t>SO 03 - DN 2000 úsek Š1 - Š3</t>
  </si>
  <si>
    <t>613,657</t>
  </si>
  <si>
    <t>139,63</t>
  </si>
  <si>
    <t>SO 03.1 - Š1 - Š3 (Odlechčovací stoka DN 2000)</t>
  </si>
  <si>
    <t>35,91</t>
  </si>
  <si>
    <t>11148,461</t>
  </si>
  <si>
    <t>6260,604</t>
  </si>
  <si>
    <t>179,885</t>
  </si>
  <si>
    <t>97,202</t>
  </si>
  <si>
    <t>-6,623</t>
  </si>
  <si>
    <t>36,025</t>
  </si>
  <si>
    <t>324,225</t>
  </si>
  <si>
    <t>72,05</t>
  </si>
  <si>
    <t>648,451</t>
  </si>
  <si>
    <t>2269,578</t>
  </si>
  <si>
    <t>3602,505</t>
  </si>
  <si>
    <t>1761,436</t>
  </si>
  <si>
    <t>30,62</t>
  </si>
  <si>
    <t>19,26</t>
  </si>
  <si>
    <t>130 "m"</t>
  </si>
  <si>
    <t>výkopek_celkem_1*0,1*0,10</t>
  </si>
  <si>
    <t>"odměřeno ze situace PD, hloubka výkopu dle PP; šířka dle příčných řezů - výkopek hrubá výměra"</t>
  </si>
  <si>
    <t>"Jáma pro DN 2000 mezi šachtami Š1-Š1A; Š1A-Š2; Š2-Š3"</t>
  </si>
  <si>
    <t>(41,78+74,74+13,63)*(4,1+2*0,2)*(4,73+0,9)</t>
  </si>
  <si>
    <t xml:space="preserve">    "Drenáž DN 500 Š1 - Š3; řez D.3.5"</t>
  </si>
  <si>
    <t xml:space="preserve">      "rýha pro drenáž" 0,7*0,7*(41,78+74,74+13,63+3*2,5)</t>
  </si>
  <si>
    <t xml:space="preserve">     "čerpací jímky na dně jámy" 6*1,0*1,0*1,0</t>
  </si>
  <si>
    <t xml:space="preserve">   "jámy pro Š1A-Š3"</t>
  </si>
  <si>
    <t>"Š1A" 30,38*(4,8+1,05)</t>
  </si>
  <si>
    <t>"Š2" 30,38*(4,66+1,05)</t>
  </si>
  <si>
    <t>"Š3" 30,38*(4,65+1,05)</t>
  </si>
  <si>
    <t>"čerpací jímky na dně jámy" 5*1,0*1,0*1,0</t>
  </si>
  <si>
    <t>"stavební jáma pro ŽB DN2000" -1*(41,78+74,74+13,63)*(4,1+2*0,2)*0,43 "asfalt silnice 100%"</t>
  </si>
  <si>
    <t>"stavební jámy pro Š1A;2;3; ploch=30,38m2/ks" -1*30,38*3*0,43 "asfalt silnice 100%"</t>
  </si>
  <si>
    <t>"vytlačená kubatura původních konstrukcí DN 250; 135m v jámě DN 2000" -1*135*0,125*0,125*3,14</t>
  </si>
  <si>
    <t>výkopek_celkem_1*0,1*0,90</t>
  </si>
  <si>
    <t>výkopek_celkem_1*0,2*0,10</t>
  </si>
  <si>
    <t>131251206</t>
  </si>
  <si>
    <t>Hloubení zapažených jam a zářezů strojně s urovnáním dna do předepsaného profilu a spádu v hornině třídy těžitelnosti I skupiny 3 přes 1 000 do 5 000 m3</t>
  </si>
  <si>
    <t>https://podminky.urs.cz/item/CS_URS_2024_01/131251206</t>
  </si>
  <si>
    <t>výkopek_celkem_1*0,2*0,90</t>
  </si>
  <si>
    <t>výkopek_celkem_1*0,7*0,10</t>
  </si>
  <si>
    <t>131351207</t>
  </si>
  <si>
    <t>Hloubení zapažených jam a zářezů strojně s urovnáním dna do předepsaného profilu a spádu v hornině třídy těžitelnosti II skupiny 4 přes 5 000 m3</t>
  </si>
  <si>
    <t>https://podminky.urs.cz/item/CS_URS_2024_01/131351207</t>
  </si>
  <si>
    <t>výkopek_celkem_1*0,7*0,90</t>
  </si>
  <si>
    <t>Zásyp*0</t>
  </si>
  <si>
    <t>-VK_kce_puvodni_sto_1</t>
  </si>
  <si>
    <t>0 "VK jílového těsnění za zápor pažením"</t>
  </si>
  <si>
    <t xml:space="preserve">"VK Š1A;2;3 vč. vstupu" -1*(8,28*4,05*3+0,4*0,4*3,1415927*(1,36+1,23+1,21)) </t>
  </si>
  <si>
    <t>P</t>
  </si>
  <si>
    <t xml:space="preserve">Poznámka k položce:_x000d_
Předpokládáme obsluhu výkopu pouze z jednoho místa. Na jedná straně bude veřejný provoz, na druhé je sice obslužná plocha na chodníku, ale je zde st. VO a pod chodníkem je VTL plynovod, který nedoporučujeme pojíždět – z toho důvodu je možné na povrchu nakládat a vysypávat materiál pouze na konci výkopu směrem k podjezdu železnice. Mechanizace bude moct najíždět pouze po jednotlivých autech po opuštění předchozího. </t>
  </si>
  <si>
    <t>"délka ŽB2000 v asf"41,78+74,74+13,63</t>
  </si>
  <si>
    <t>"délka ŽB2000 v nezp" 0</t>
  </si>
  <si>
    <t>212752418</t>
  </si>
  <si>
    <t>Trativody z drenážních trubek pro liniové stavby a komunikace se zřízením štěrkového lože pod trubky a s jejich obsypem v otevřeném výkopu trubka korugovaná sendvičová PE-HD SN 8 perforace 220° DN 500</t>
  </si>
  <si>
    <t>-1126351900</t>
  </si>
  <si>
    <t>https://podminky.urs.cz/item/CS_URS_2024_01/212752418</t>
  </si>
  <si>
    <t>41,78+74,74+13,63+3*2,5</t>
  </si>
  <si>
    <t>dl_ŽB2000_Asf_m*4,1*1,15</t>
  </si>
  <si>
    <t>geotextilie_celk_m2*1</t>
  </si>
  <si>
    <t>613,657*1,1845 'Přepočtené koeficientem množství</t>
  </si>
  <si>
    <t>"Sachta Š1A;2;3" ((3,6*2+2,3*2+2,8*2+1,5*2)*4,05)*3</t>
  </si>
  <si>
    <t>"Bednění stropů - vnitřní plocha stropů všech objektů Š1A;2;3" 3*4,2 "m2 -strop"</t>
  </si>
  <si>
    <t>41,78+74,74+13,63</t>
  </si>
  <si>
    <t>"stavební jámy pro Š1A;2;3" 3*6,6</t>
  </si>
  <si>
    <t>"DN 2000 - úsek dren DN 500" (41,78+74,74+13,63)*(0,84+0,39) "upraveno o 0,39 dle řezu D.3.5)</t>
  </si>
  <si>
    <t>"DN 2000 - úsek dren DN 160" 0</t>
  </si>
  <si>
    <t>4*1,01 'Přepočtené koeficientem množství</t>
  </si>
  <si>
    <t>59224187</t>
  </si>
  <si>
    <t>prstenec šachtový vyrovnávací betonový 625x120x100mm</t>
  </si>
  <si>
    <t>2098874257</t>
  </si>
  <si>
    <t>"stavební jámy pro Š1A;2;3" 3*5,72</t>
  </si>
  <si>
    <t>"úsek dren DN 500" (41,78+74,74+13,63)*(0,41+0,205) "upraveno o 0,205 dle řezu D.3.5)</t>
  </si>
  <si>
    <t>"úsek dren DN 160" 0</t>
  </si>
  <si>
    <t>"stavební jámy pro Š1A;2;3" (30,38*3*1,35)"ks vč přesahů"*5,27</t>
  </si>
  <si>
    <t>"Nový úsek stoky ŽB 2000"((dl_ŽB2000_Zel_m+dl_ŽB2000_Asf_m)/2,4*1,35+0,791) "ks vč přesahů" *75,84</t>
  </si>
  <si>
    <t>"Sachta Š1A;2;3" 2,4*3</t>
  </si>
  <si>
    <t>-1137986892</t>
  </si>
  <si>
    <t>"trouba přímá" 112,0 "m"</t>
  </si>
  <si>
    <t>"trouba zkrácená" 6 "ks" * 0,75 "m"</t>
  </si>
  <si>
    <t>-1164000968</t>
  </si>
  <si>
    <t>14*3+25*3 "m"</t>
  </si>
  <si>
    <t>117*1,01 'Přepočtené koeficientem množství</t>
  </si>
  <si>
    <t>1905813041</t>
  </si>
  <si>
    <t>6 "ks"</t>
  </si>
  <si>
    <t>6*1,01 'Přepočtené koeficientem množství</t>
  </si>
  <si>
    <t>5922216r</t>
  </si>
  <si>
    <t>trouba polymerbetonová DN 2000 oblouk 43°</t>
  </si>
  <si>
    <t>1132859798</t>
  </si>
  <si>
    <t>1598389776</t>
  </si>
  <si>
    <t>1015281205</t>
  </si>
  <si>
    <t>892612121</t>
  </si>
  <si>
    <t>Tlakové zkoušky vzduchem těsnícími vaky ucpávkovými DN 2000</t>
  </si>
  <si>
    <t>https://podminky.urs.cz/item/CS_URS_2024_01/892612121</t>
  </si>
  <si>
    <t>"ŽB DN 2000 mezi šachtami"3</t>
  </si>
  <si>
    <t>"Sachta Š1A" 1,47</t>
  </si>
  <si>
    <t>"Sachta Š2" 2,82</t>
  </si>
  <si>
    <t>"Sachta Š3" 1,57</t>
  </si>
  <si>
    <t>"Sachta Š1A;2;3" 2,22*3</t>
  </si>
  <si>
    <t>"Sachta Š1A" 9,17</t>
  </si>
  <si>
    <t>"Sachta Š2" 9,33</t>
  </si>
  <si>
    <t>"Sachta Š3" 12,12</t>
  </si>
  <si>
    <t>"Sachta Š1A;2;3" (3,11+3,31)*3</t>
  </si>
  <si>
    <t>59224405</t>
  </si>
  <si>
    <t>skruž betonové šachty DN 800 kanalizační 80x25x12cm</t>
  </si>
  <si>
    <t>-33307470</t>
  </si>
  <si>
    <t>2*1,01 'Přepočtené koeficientem množství</t>
  </si>
  <si>
    <t>3*1,01 'Přepočtené koeficientem množství</t>
  </si>
  <si>
    <t>9*3</t>
  </si>
  <si>
    <t>4*3</t>
  </si>
  <si>
    <t>(dl_ŽB2000_Asf_m/2,4*1,35*2+0,581) "ks vč přesahů"*75,84</t>
  </si>
  <si>
    <t>výkopek_celkem_1*1,80</t>
  </si>
  <si>
    <t>"Š1A;2;3 po odpočtu otvorů vstupů"</t>
  </si>
  <si>
    <t xml:space="preserve">"vnější"  7,77*3 </t>
  </si>
  <si>
    <t xml:space="preserve">"vnitřní" 4,2*3 </t>
  </si>
  <si>
    <t xml:space="preserve">"Š1A;2;3" </t>
  </si>
  <si>
    <t>"Sachta Š1A" 46,41</t>
  </si>
  <si>
    <t>"Sachta Š2" 46,81</t>
  </si>
  <si>
    <t>"Sachta Š3" 46,41</t>
  </si>
  <si>
    <t xml:space="preserve">"Sachta Š1A;2;3"  (3,6*2+2,3*2 "dno" + 3,6*2+2,3*2 "strop")*3</t>
  </si>
  <si>
    <t>Dil_spár_celkem *1,15"+15% rezerva"</t>
  </si>
  <si>
    <t>"Úsek v záporech rozvinutý obvod jámy" (41,78+74,74+13,63+3*2,5)*2</t>
  </si>
  <si>
    <t>"čelo" 5</t>
  </si>
  <si>
    <t>B_Sedl_m3</t>
  </si>
  <si>
    <t>4,051</t>
  </si>
  <si>
    <t>19,458</t>
  </si>
  <si>
    <t>61,89</t>
  </si>
  <si>
    <t>4,8</t>
  </si>
  <si>
    <t>8,103</t>
  </si>
  <si>
    <t>pažení_rýha_m2</t>
  </si>
  <si>
    <t>84,6</t>
  </si>
  <si>
    <t>Pažení_šcht_m2</t>
  </si>
  <si>
    <t>Pod_bet_celkem</t>
  </si>
  <si>
    <t>3,292</t>
  </si>
  <si>
    <t>4,938</t>
  </si>
  <si>
    <t>UV_2_7_ks</t>
  </si>
  <si>
    <t>SO 03.2 - UV 02-07</t>
  </si>
  <si>
    <t>VK_puv_stoky_celke_1</t>
  </si>
  <si>
    <t>0,766</t>
  </si>
  <si>
    <t>6,894</t>
  </si>
  <si>
    <t>1,532</t>
  </si>
  <si>
    <t>13,789</t>
  </si>
  <si>
    <t>48,261</t>
  </si>
  <si>
    <t>výkop_základní_1</t>
  </si>
  <si>
    <t>76,604</t>
  </si>
  <si>
    <t>Výkopek_celkem_1</t>
  </si>
  <si>
    <t>Zásyp_1</t>
  </si>
  <si>
    <t>48,849</t>
  </si>
  <si>
    <t>-254905552</t>
  </si>
  <si>
    <t>30*8</t>
  </si>
  <si>
    <t>-594017744</t>
  </si>
  <si>
    <t>-1226200990</t>
  </si>
  <si>
    <t>Výkopek_celkem_1*0,1*0,10</t>
  </si>
  <si>
    <t>-1762261360</t>
  </si>
  <si>
    <t>"Výkop pro KT DN 200"</t>
  </si>
  <si>
    <t>"cca 100% asfaltová komunikace 430 mm; 0,15dren ŠTP; 0,1 bet deska"</t>
  </si>
  <si>
    <t xml:space="preserve">"UV02,04 v rýze" (7,4+6,7)*1,2*3-(7,4+6,7)*1,2*0,43 </t>
  </si>
  <si>
    <t>"šachtách v asfaltové komunikaci UV03,05,06,07"</t>
  </si>
  <si>
    <t>2*2*2,5*4-2*2*0,43*4</t>
  </si>
  <si>
    <t>"vytlačená kubatura původních konstrukcí "0</t>
  </si>
  <si>
    <t>beton_puvodni_stok_1</t>
  </si>
  <si>
    <t>"bet.deska+bet.sedlo+obetonování původní stoky" 0</t>
  </si>
  <si>
    <t>VK_prazdno_puv_sto_1</t>
  </si>
  <si>
    <t>"vytlačená kubatura prázdného prostoru původní stoky" 0</t>
  </si>
  <si>
    <t>"vytlačená konstrukce původní stoky ve výkopu" VK_kce_puvodni_sto_1</t>
  </si>
  <si>
    <t>výkop_základní_1-VK_puv_stoky_celke_1</t>
  </si>
  <si>
    <t>Výkopek_celkem_1*0,1*0,90</t>
  </si>
  <si>
    <t>Rozpad figury: Obetonování</t>
  </si>
  <si>
    <t>0,8*6 "0,8/m3/UV"</t>
  </si>
  <si>
    <t>Rozpad figury: VK_kce_puvodni_sto_1</t>
  </si>
  <si>
    <t>Rozpad figury: výkop_základní_1</t>
  </si>
  <si>
    <t>Rozpad figury: VK_puv_stoky_celke_1</t>
  </si>
  <si>
    <t>1015127619</t>
  </si>
  <si>
    <t>Výkopek_celkem_1*0,2*0,10</t>
  </si>
  <si>
    <t>-1332981551</t>
  </si>
  <si>
    <t>Výkopek_celkem_1*0,2*0,90</t>
  </si>
  <si>
    <t>-1638198967</t>
  </si>
  <si>
    <t>Výkopek_celkem_1*0,7*0,10</t>
  </si>
  <si>
    <t>-1113647991</t>
  </si>
  <si>
    <t>Výkopek_celkem_1*0,7*0,90</t>
  </si>
  <si>
    <t>151811142</t>
  </si>
  <si>
    <t>Zřízení pažicích boxů pro pažení a rozepření stěn rýh podzemního vedení hloubka výkopu přes 4 do 6 m, šířka přes 1,2 do 2,5 m</t>
  </si>
  <si>
    <t>1424383772</t>
  </si>
  <si>
    <t>https://podminky.urs.cz/item/CS_URS_2024_01/151811142</t>
  </si>
  <si>
    <t>"UV02,04 v rýze" (7,4+6,7)*3*2</t>
  </si>
  <si>
    <t>151811242</t>
  </si>
  <si>
    <t>Odstranění pažicích boxů pro pažení a rozepření stěn rýh podzemního vedení hloubka výkopu přes 4 do 6 m, šířka přes 1,2 do 2,5 m</t>
  </si>
  <si>
    <t>1810476366</t>
  </si>
  <si>
    <t>https://podminky.urs.cz/item/CS_URS_2024_01/151811242</t>
  </si>
  <si>
    <t>Rozpad figury: pažení_rýha_m2</t>
  </si>
  <si>
    <t>153191112</t>
  </si>
  <si>
    <t>Zřízení variabilního pažení výkopu svařovaným ocelovým ohlubňovým rámem se štětovnicemi plochy výkopu přes 30 m2</t>
  </si>
  <si>
    <t>-217650312</t>
  </si>
  <si>
    <t>https://podminky.urs.cz/item/CS_URS_2024_01/153191112</t>
  </si>
  <si>
    <t>2*4*2,5*4</t>
  </si>
  <si>
    <t>153191222</t>
  </si>
  <si>
    <t>Odstranění variabilního pažení výkopu svařovaným ocelovým ohlubňovým rámem se štětovnicemi plochy výkopu přes 30 m2</t>
  </si>
  <si>
    <t>-148356995</t>
  </si>
  <si>
    <t>https://podminky.urs.cz/item/CS_URS_2024_01/153191222</t>
  </si>
  <si>
    <t>Rozpad figury: Pažení_šcht_m2</t>
  </si>
  <si>
    <t>1042863551</t>
  </si>
  <si>
    <t>-1744592798</t>
  </si>
  <si>
    <t>2073607287</t>
  </si>
  <si>
    <t>(7,4+6,7)*1,2*0,15</t>
  </si>
  <si>
    <t>2*2*0,15*4</t>
  </si>
  <si>
    <t>Rozpad figury: Zásyp_1</t>
  </si>
  <si>
    <t>-Pod_bet_celkem</t>
  </si>
  <si>
    <t>-B_Sedl_m3</t>
  </si>
  <si>
    <t>-Obetonování</t>
  </si>
  <si>
    <t>"VK potrubí DN 200" -0,11*0,11*3,14*(7,4+6,7)</t>
  </si>
  <si>
    <t>"VK UV" -0,3*0,3*3,14*1,2*6</t>
  </si>
  <si>
    <t>"UV02,04 v rýze" (7,4+6,7)*1,2*(0,2+0,3)</t>
  </si>
  <si>
    <t>"VK potrubí 2/3" -0,11*0,11*3,14*(7,4+6,7)/3*2</t>
  </si>
  <si>
    <t>825018933</t>
  </si>
  <si>
    <t>Výkopek_celkem_1*0,30</t>
  </si>
  <si>
    <t>1447271402</t>
  </si>
  <si>
    <t>Výkopek_celkem_1*0,70</t>
  </si>
  <si>
    <t>500653367</t>
  </si>
  <si>
    <t>-1843415357</t>
  </si>
  <si>
    <t>1374497388</t>
  </si>
  <si>
    <t>Rozpad figury: Pod_bet_celkem</t>
  </si>
  <si>
    <t>(7,4+6,7)*1,2*0,1</t>
  </si>
  <si>
    <t>2*2*0,1*4</t>
  </si>
  <si>
    <t>Rozpad figury: B_Sedl_m3</t>
  </si>
  <si>
    <t>0,25*1,2*(7,4+6,7)</t>
  </si>
  <si>
    <t>"VK potrubí 1/3" -0,11*0,11*3,14*(7,4+6,7)/3*1</t>
  </si>
  <si>
    <t>-185076703</t>
  </si>
  <si>
    <t>Zásyp_1* 1,23*1,67</t>
  </si>
  <si>
    <t>666016018</t>
  </si>
  <si>
    <t>794122524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</si>
  <si>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</si>
  <si>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</si>
  <si>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-1118831574</t>
  </si>
  <si>
    <t>https://podminky.urs.cz/item/CS_URS_2024_01/212752101</t>
  </si>
  <si>
    <t>"Přesná specifikace: viz. projektová dokumentace - trouba DN100"</t>
  </si>
  <si>
    <t>7,4+6,7 "m"</t>
  </si>
  <si>
    <t>2070799267</t>
  </si>
  <si>
    <t>(7,4+6,7)*1,2*1,15</t>
  </si>
  <si>
    <t>284224495</t>
  </si>
  <si>
    <t>19,458*1,1845 'Přepočtené koeficientem množství</t>
  </si>
  <si>
    <t>-487264045</t>
  </si>
  <si>
    <t>ŠD_lože</t>
  </si>
  <si>
    <t>-48079817</t>
  </si>
  <si>
    <t>Pod_bet</t>
  </si>
  <si>
    <t>-1078355066</t>
  </si>
  <si>
    <t>7,4+(3,69-1,2)+6,7+(3,66-1,2)+1,9+(3,69-1,2)+2,1+(3,65-1,2)+2,2+(3,58-1,2)+3+(3,55-1,2)</t>
  </si>
  <si>
    <t>((7,4+6,7)/2,5+0,36)*2,5</t>
  </si>
  <si>
    <t>(1+1+1+2+4*1)*2,5</t>
  </si>
  <si>
    <t>37,5*1,015 'Přepočtené koeficientem množství</t>
  </si>
  <si>
    <t>Rozpad figury: UV_2_7_ks</t>
  </si>
  <si>
    <t>"VK potrubí" 0</t>
  </si>
  <si>
    <t>1623971249</t>
  </si>
  <si>
    <t>Výkopek_celkem_1*1,8</t>
  </si>
  <si>
    <t>SO 03.3 - Dendrologické práce</t>
  </si>
  <si>
    <t>Den_x1</t>
  </si>
  <si>
    <t>Kácení stromů vč. odstranění pařezů a likvidace dřevin</t>
  </si>
  <si>
    <t>-225307185</t>
  </si>
  <si>
    <t>Den_x2</t>
  </si>
  <si>
    <t>Ochrana stromů (A)</t>
  </si>
  <si>
    <t>-307815811</t>
  </si>
  <si>
    <t>Den_x4</t>
  </si>
  <si>
    <t>Ošetření sromu řezem</t>
  </si>
  <si>
    <t>-1519930316</t>
  </si>
  <si>
    <t>5 "odhad"</t>
  </si>
  <si>
    <t>Den_x6</t>
  </si>
  <si>
    <t>Plošné mýcení křovin, vč. likvidace</t>
  </si>
  <si>
    <t>1829713087</t>
  </si>
  <si>
    <t>"odhad"200</t>
  </si>
  <si>
    <t>5,11</t>
  </si>
  <si>
    <t>33,327</t>
  </si>
  <si>
    <t>100,1</t>
  </si>
  <si>
    <t>16,114</t>
  </si>
  <si>
    <t>pažení_m2</t>
  </si>
  <si>
    <t>124,08</t>
  </si>
  <si>
    <t>2,898</t>
  </si>
  <si>
    <t>4,347</t>
  </si>
  <si>
    <t>SO 05 - Nové dešťové stoky</t>
  </si>
  <si>
    <t>1,164</t>
  </si>
  <si>
    <t>10,475</t>
  </si>
  <si>
    <t>SO 05.1 - DN 500</t>
  </si>
  <si>
    <t>2,328</t>
  </si>
  <si>
    <t>20,949</t>
  </si>
  <si>
    <t>73,322</t>
  </si>
  <si>
    <t>116,384</t>
  </si>
  <si>
    <t>79,639</t>
  </si>
  <si>
    <t>"Výkop pro KT DN 500"</t>
  </si>
  <si>
    <t>"cca 80% asfaltová komunikace 430 mm; 20% nezpevněno; 0,15dren ŠTP; 0,1 bet deska"</t>
  </si>
  <si>
    <t>(14,1+2)*1,8*4,4 - ((14,1+2)*0,8*1,8*0,430)-((14,1+2)*0,2*1,8*0,20)</t>
  </si>
  <si>
    <t>"vytlačená kubatura původních konstrukcí "</t>
  </si>
  <si>
    <t>"vytlačená kubatura prázdného prostoru původní stoky"0</t>
  </si>
  <si>
    <t>"Výkop pro KT DN 250"</t>
  </si>
  <si>
    <t>"cca 100% asfaltová komunikace 430 mm</t>
  </si>
  <si>
    <t>(3,67+1,5)*2,5*(3,05+0,2) - ((3,67+1,5)*2,5*0,430)</t>
  </si>
  <si>
    <t>14,1*4,4*2</t>
  </si>
  <si>
    <t>Rozpad figury: pažení_m2</t>
  </si>
  <si>
    <t>(3,67+1,5)*(3,05+0,2)*2+(2,5*(3,05+0,2))</t>
  </si>
  <si>
    <t>(14,1+2)*1,8*0,15</t>
  </si>
  <si>
    <t>-Pod_bet_1</t>
  </si>
  <si>
    <t>-B_Sedl_m3_1</t>
  </si>
  <si>
    <t>"VK potrubí " -0,13*0,13*3,14*(3,67+1,5)</t>
  </si>
  <si>
    <t>"VK šachty" -0,5*0,5*3,14*3,05</t>
  </si>
  <si>
    <t>(0,3+0,26)*2,5*(3,67+1,5)</t>
  </si>
  <si>
    <t>"VK potrubí" -0,260*0,260*3,14*((14,1+2)-2-1)</t>
  </si>
  <si>
    <t>"VK šachty" -0,5*0,5*3,14*3,5*2</t>
  </si>
  <si>
    <t>(14,1+2)*1,8*0,1</t>
  </si>
  <si>
    <t>0,25*1,8*((14,1+2)-2-1) "odpočet spodku šachet"</t>
  </si>
  <si>
    <t>"VK potrubí 1/3" -0,260*0,260*3,14*(14,1-2-1)/3*1</t>
  </si>
  <si>
    <t>(0,45+0,3)*1,8*((14,1+2)-2-1) "odpočet spodku šachet-délky"</t>
  </si>
  <si>
    <t>"VK potrubí 2/3" -0,260*0,260*3,14*(14,1-2-1)/3*2</t>
  </si>
  <si>
    <t>14,1 "m"</t>
  </si>
  <si>
    <t>(14,1+2)*1,8*1,15</t>
  </si>
  <si>
    <t>33,327*1,1845 'Přepočtené koeficientem množství</t>
  </si>
  <si>
    <t>504004396</t>
  </si>
  <si>
    <t>59224176</t>
  </si>
  <si>
    <t>prstenec šachtový vyrovnávací betonový 625x120x80mm</t>
  </si>
  <si>
    <t>-154871745</t>
  </si>
  <si>
    <t>831422121</t>
  </si>
  <si>
    <t>Montáž potrubí z trub kameninových hrdlových s integrovaným těsněním v otevřeném výkopu ve sklonu do 20 % DN 500</t>
  </si>
  <si>
    <t>2124154546</t>
  </si>
  <si>
    <t>https://podminky.urs.cz/item/CS_URS_2024_01/831422121</t>
  </si>
  <si>
    <t>14,1-2-1</t>
  </si>
  <si>
    <t>59710709</t>
  </si>
  <si>
    <t>trouba kameninová glazovaná DN 500 dl 2,50m spojovací systém C Třída 160</t>
  </si>
  <si>
    <t>1508804183</t>
  </si>
  <si>
    <t>(14,1/2,5+0,36)*2,5</t>
  </si>
  <si>
    <t>831422193</t>
  </si>
  <si>
    <t>Montáž potrubí z trub kameninových hrdlových s integrovaným těsněním Příplatek k cenám za napojení dvou dříků trub o stejném průměru (max. rozdíl 12 mm) pomocí převlečné manžety (manžeta zahrnuta v ceně) DN 500</t>
  </si>
  <si>
    <t>269855842</t>
  </si>
  <si>
    <t>https://podminky.urs.cz/item/CS_URS_2024_01/831422193</t>
  </si>
  <si>
    <t>59710857</t>
  </si>
  <si>
    <t>trouba kameninová glazovaná zkrácená DN 500 dl 60(75)cm třída 160 spojovací systém C</t>
  </si>
  <si>
    <t>27414581</t>
  </si>
  <si>
    <t>59710887</t>
  </si>
  <si>
    <t>trouba kameninová glazovaná zkrácená bez hrdla DN 500 dl 60(75)cm třída 160 spojovací systém C</t>
  </si>
  <si>
    <t>594549820</t>
  </si>
  <si>
    <t>-303206048</t>
  </si>
  <si>
    <t>59224355</t>
  </si>
  <si>
    <t>dno betonové šachty kanalizační jednolité 100x88x50cm</t>
  </si>
  <si>
    <t>1921632312</t>
  </si>
  <si>
    <t>920125424</t>
  </si>
  <si>
    <t>59224070</t>
  </si>
  <si>
    <t>skruž betonová DN 1000x1000 100x100x12cm</t>
  </si>
  <si>
    <t>-1541085449</t>
  </si>
  <si>
    <t>59224067</t>
  </si>
  <si>
    <t>skruž betonová DN 1000x500 100x50x12cm</t>
  </si>
  <si>
    <t>1328586133</t>
  </si>
  <si>
    <t>59225109</t>
  </si>
  <si>
    <t>skruž betonová studniční 80x25x9cm</t>
  </si>
  <si>
    <t>379413583</t>
  </si>
  <si>
    <t>468032114</t>
  </si>
  <si>
    <t>https://podminky.urs.cz/item/CS_URS_2022_02/894412411</t>
  </si>
  <si>
    <t>59224503</t>
  </si>
  <si>
    <t>konus betonové šachty DN 1000 XA3 kanalizační 100x80x50cm, kapsové stupadlo</t>
  </si>
  <si>
    <t>-610635154</t>
  </si>
  <si>
    <t>59224402</t>
  </si>
  <si>
    <t>konus betonové šachty DN 800 kanalizační 80x62,5x60cm stupadla poplastovaná</t>
  </si>
  <si>
    <t>-519077118</t>
  </si>
  <si>
    <t>2077959788</t>
  </si>
  <si>
    <t>-330952743</t>
  </si>
  <si>
    <t>766045611</t>
  </si>
  <si>
    <t>B_Sedl_m3_1</t>
  </si>
  <si>
    <t>1,899</t>
  </si>
  <si>
    <t>14,864</t>
  </si>
  <si>
    <t>31,102</t>
  </si>
  <si>
    <t>6,964</t>
  </si>
  <si>
    <t>41,73</t>
  </si>
  <si>
    <t>Pod_bet_1</t>
  </si>
  <si>
    <t>0,78</t>
  </si>
  <si>
    <t>2,585</t>
  </si>
  <si>
    <t>0,364</t>
  </si>
  <si>
    <t>3,28</t>
  </si>
  <si>
    <t>SO 05.3 - stoka DN 250 vč. D12</t>
  </si>
  <si>
    <t>0,729</t>
  </si>
  <si>
    <t>6,561</t>
  </si>
  <si>
    <t>22,963</t>
  </si>
  <si>
    <t>36,449</t>
  </si>
  <si>
    <t>21,553</t>
  </si>
  <si>
    <t>7*8</t>
  </si>
  <si>
    <t>(3,67+1,5)*2,5*0,2</t>
  </si>
  <si>
    <t>Rozpad figury: Pod_bet_1</t>
  </si>
  <si>
    <t>3,12*2,5*0,1</t>
  </si>
  <si>
    <t>Rozpad figury: B_Sedl_m3_1</t>
  </si>
  <si>
    <t>0,25*2,5*3,12</t>
  </si>
  <si>
    <t>"VK potrubí 1/3" -0,125*0,125*3,14*3,12/3*1</t>
  </si>
  <si>
    <t>3,67+1,5 "m"</t>
  </si>
  <si>
    <t>(3,67+1,5)*2,5*1,15</t>
  </si>
  <si>
    <t>14,864*1,1845 'Přepočtené koeficientem množství</t>
  </si>
  <si>
    <t>59224010</t>
  </si>
  <si>
    <t>prstenec šachtový vyrovnávací betonový 625x100x40mm</t>
  </si>
  <si>
    <t>1131852299</t>
  </si>
  <si>
    <t>-1235203391</t>
  </si>
  <si>
    <t>831362121</t>
  </si>
  <si>
    <t>Montáž potrubí z trub kameninových hrdlových s integrovaným těsněním v otevřeném výkopu ve sklonu do 20 % DN 250</t>
  </si>
  <si>
    <t>https://podminky.urs.cz/item/CS_URS_2024_01/831362121</t>
  </si>
  <si>
    <t>3,67</t>
  </si>
  <si>
    <t>59710705</t>
  </si>
  <si>
    <t>trouba kameninová glazovaná DN 250 dl 2,50m spojovací systém C Třída 240</t>
  </si>
  <si>
    <t>-1677623048</t>
  </si>
  <si>
    <t>831362193</t>
  </si>
  <si>
    <t>Montáž potrubí z trub kameninových hrdlových s integrovaným těsněním Příplatek k cenám za napojení dvou dříků trub o stejném průměru (max. rozdíl 12 mm) pomocí převlečné manžety (manžeta zahrnuta v ceně) DN 250</t>
  </si>
  <si>
    <t>1377660787</t>
  </si>
  <si>
    <t>https://podminky.urs.cz/item/CS_URS_2024_01/831362193</t>
  </si>
  <si>
    <t>59710879</t>
  </si>
  <si>
    <t>trouba kameninová glazovaná zkrácená bez hrdla DN 300 dl 60(75)cm třída 160 spojovací systém C</t>
  </si>
  <si>
    <t>2040134163</t>
  </si>
  <si>
    <t>894411121</t>
  </si>
  <si>
    <t>Zřízení šachet kanalizačních z betonových dílců výšky vstupu do 1,50 m s obložením dna betonem tř. C 25/30, na potrubí DN přes 200 do 300</t>
  </si>
  <si>
    <t>https://podminky.urs.cz/item/CS_URS_2024_01/894411121</t>
  </si>
  <si>
    <t>59224352</t>
  </si>
  <si>
    <t>dno betonové šachty kanalizační jednolité 100x63x25cm</t>
  </si>
  <si>
    <t>657678983</t>
  </si>
  <si>
    <t>59224065</t>
  </si>
  <si>
    <t>skruž betonová DN 1000x250 100x25x12cm</t>
  </si>
  <si>
    <t>562387276</t>
  </si>
  <si>
    <t>-1167000823</t>
  </si>
  <si>
    <t>59224502</t>
  </si>
  <si>
    <t>konus betonové šachty DN 1000 XA3 kanalizační 100x62,5x60cm, kapsové stupadlo</t>
  </si>
  <si>
    <t>1358061010</t>
  </si>
  <si>
    <t>SO 07 - Přeložky sítí</t>
  </si>
  <si>
    <t>D1 - HSV</t>
  </si>
  <si>
    <t>D1</t>
  </si>
  <si>
    <t>Pol1</t>
  </si>
  <si>
    <t>1x šetrná demontáž stávajícího stožáru VO</t>
  </si>
  <si>
    <t>soubor</t>
  </si>
  <si>
    <t>-699645673</t>
  </si>
  <si>
    <t>Pol2</t>
  </si>
  <si>
    <t>1x opětovná montáž stávajícího stožáru VO</t>
  </si>
  <si>
    <t>-1156554430</t>
  </si>
  <si>
    <t>Pol3</t>
  </si>
  <si>
    <t>práce nespecifikované</t>
  </si>
  <si>
    <t>%</t>
  </si>
  <si>
    <t>1193234509</t>
  </si>
  <si>
    <t>55628,383</t>
  </si>
  <si>
    <t>Štět_9m_rýha_ks</t>
  </si>
  <si>
    <t>469</t>
  </si>
  <si>
    <t>SO 91 - Pažení stavební jámy DN 2000 (úsek Š1 - Š3)</t>
  </si>
  <si>
    <t>1631544675</t>
  </si>
  <si>
    <t>"stavební jáma pro prefabrikovanou stoku DN2000, dle D.3.5 a sit D.3.2.2"</t>
  </si>
  <si>
    <t>"9m:" 469</t>
  </si>
  <si>
    <t>"z terénu" Štět_9m_rýha_ks*0,5</t>
  </si>
  <si>
    <t>Rozpad figury: Štět_9m_rýha_ks</t>
  </si>
  <si>
    <t>Zřízení beraněných stěn z ocelových štětovnic z terénu nastražení štětovnic ve standardních podmínkách, délky do 10 m</t>
  </si>
  <si>
    <t>-367629428</t>
  </si>
  <si>
    <t>https://podminky.urs.cz/item/CS_URS_2024_01/153112111</t>
  </si>
  <si>
    <t>Štět_9m_rýha_ks*9*0,6</t>
  </si>
  <si>
    <t>Zřízení beraněných stěn z ocelových štětovnic z terénu zaberanění štětovnic ve standardních podmínkách, délky do 12 m</t>
  </si>
  <si>
    <t>-433440031</t>
  </si>
  <si>
    <t>https://podminky.urs.cz/item/CS_URS_2024_01/153112123</t>
  </si>
  <si>
    <t>Štět_9m_rýha_ks*8,5*0,6</t>
  </si>
  <si>
    <t>15920300R2</t>
  </si>
  <si>
    <t>štětovnice typ VL604, dl.9</t>
  </si>
  <si>
    <t>2014807329</t>
  </si>
  <si>
    <t>"VL604=74,1kg/m´, 2% prořez; obratovost 50% zohledněno v jednotkové ceně</t>
  </si>
  <si>
    <t>Štět_9m_rýha_ks*9*74,1*1,0/1000</t>
  </si>
  <si>
    <t>-1979302594</t>
  </si>
  <si>
    <t>Převázky a rozpěry PD příloha č. D.3.8 - Část 2</t>
  </si>
  <si>
    <t>"Tabulka příčných rozpěr TR 219/10; rozpěry 2-1"</t>
  </si>
  <si>
    <t>4558,79*1,02</t>
  </si>
  <si>
    <t>26*2*32,4*1,02</t>
  </si>
  <si>
    <t xml:space="preserve">"Tabulka zdvojených vodorovných převázek  I 360; převázky č. P2-3 až P2-12"</t>
  </si>
  <si>
    <t>48294,04*1,02</t>
  </si>
  <si>
    <t>48294,04*1,02/1000</t>
  </si>
  <si>
    <t>"čelní plechy rozpěr (0,45x0,45, tl.20mm), 2ks/rozpěru, á=32,4kg/ks" 2*26*32,4*1,02/1000</t>
  </si>
  <si>
    <t>26*3,4*1,02</t>
  </si>
  <si>
    <t>Rozpad figury: netyp_dočas_kg</t>
  </si>
  <si>
    <t>1832004355</t>
  </si>
  <si>
    <t>"předvrty pro rozmělnění zeminy před berajněním štětovnic"</t>
  </si>
  <si>
    <t xml:space="preserve">Štět_9m_rýha_ks*8,5*0,5  "předpoklad předvrtů jen 50%"</t>
  </si>
  <si>
    <t>-673586778</t>
  </si>
  <si>
    <t>334</t>
  </si>
  <si>
    <t>470523771</t>
  </si>
  <si>
    <t>334*1,015 'Přepočtené koeficientem množství</t>
  </si>
  <si>
    <t>-1935060350</t>
  </si>
  <si>
    <t>-174093948</t>
  </si>
  <si>
    <t>652,58/2</t>
  </si>
  <si>
    <t>SO 08 - Provizoria</t>
  </si>
  <si>
    <t>SO 08.6 - Provizorní potrubí dešťové stoky DN 500</t>
  </si>
  <si>
    <t>286xx0806</t>
  </si>
  <si>
    <t>Propojení na stávající část kanalizace DN 500 přes štětovou stěnu vč. následné likvidace propoje</t>
  </si>
  <si>
    <t>2054434115</t>
  </si>
  <si>
    <t>871420310</t>
  </si>
  <si>
    <t>Montáž kanalizačního potrubí z polypropylenu PP hladkého plnostěnného SN 10 DN 500</t>
  </si>
  <si>
    <t>1783939785</t>
  </si>
  <si>
    <t>https://podminky.urs.cz/item/CS_URS_2024_01/871420310</t>
  </si>
  <si>
    <t>28617008</t>
  </si>
  <si>
    <t>trubka kanalizační PP plnostěnná třívrstvá DN 500x1000mm SN10</t>
  </si>
  <si>
    <t>-303816120</t>
  </si>
  <si>
    <t>163,5*1,015 'Přepočtené koeficientem množství</t>
  </si>
  <si>
    <t>877420310</t>
  </si>
  <si>
    <t>Montáž tvarovek na kanalizačním plastovém potrubí z PP nebo PVC-U hladkého plnostěnného kolen, víček nebo hrdlových uzávěrů DN 500</t>
  </si>
  <si>
    <t>493371898</t>
  </si>
  <si>
    <t>https://podminky.urs.cz/item/CS_URS_2024_01/877420310</t>
  </si>
  <si>
    <t>28617187</t>
  </si>
  <si>
    <t>koleno kanalizační PP třívrstvé SN16 DN 500x45°</t>
  </si>
  <si>
    <t>2144535319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</si>
  <si>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</si>
  <si>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</si>
  <si>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745613667</t>
  </si>
  <si>
    <t>https://podminky.urs.cz/item/CS_URS_2024_01/998276101</t>
  </si>
  <si>
    <t>suť_t</t>
  </si>
  <si>
    <t>1,8</t>
  </si>
  <si>
    <t>vybour_suť_m3</t>
  </si>
  <si>
    <t>111,251</t>
  </si>
  <si>
    <t>SO 09 - Rušení</t>
  </si>
  <si>
    <t>SO 09.1 - Rušení stávajících stok</t>
  </si>
  <si>
    <t>114203102</t>
  </si>
  <si>
    <t>Rozebrání dlažeb nebo záhozů s naložením na dopravní prostředek dlažeb z lomového kamene nebo betonových tvárnic na sucho se zalitými spárami cementovou maltou</t>
  </si>
  <si>
    <t>-1266567148</t>
  </si>
  <si>
    <t>https://podminky.urs.cz/item/CS_URS_2024_01/114203102</t>
  </si>
  <si>
    <t>"Původní VO"</t>
  </si>
  <si>
    <t>1 "m3"</t>
  </si>
  <si>
    <t>114203202</t>
  </si>
  <si>
    <t>Očištění lomového kamene nebo betonových tvárnic získaných při rozebrání dlažeb, záhozů, rovnanin a soustřeďovacích staveb od malty</t>
  </si>
  <si>
    <t>-2012479381</t>
  </si>
  <si>
    <t>https://podminky.urs.cz/item/CS_URS_2024_01/114203202</t>
  </si>
  <si>
    <t>396636271</t>
  </si>
  <si>
    <t>"kamenina" 16,274/2,4</t>
  </si>
  <si>
    <t>"Žbeton" 10,028</t>
  </si>
  <si>
    <t>"beton"94,442</t>
  </si>
  <si>
    <t>162351143</t>
  </si>
  <si>
    <t>Vodorovné přemístění výkopku nebo sypaniny po suchu na obvyklém dopravním prostředku, bez naložení výkopku, avšak se složením bez rozhrnutí z horniny třídy těžitelnosti III skupiny 6 a 7 na vzdálenost přes 50 do 500 m</t>
  </si>
  <si>
    <t>895486604</t>
  </si>
  <si>
    <t>https://podminky.urs.cz/item/CS_URS_2024_01/162351143</t>
  </si>
  <si>
    <t>Rozpad figury: vybour_suť_m3</t>
  </si>
  <si>
    <t>-304493921</t>
  </si>
  <si>
    <t>167151103</t>
  </si>
  <si>
    <t>Nakládání, skládání a překládání neulehlého výkopku nebo sypaniny strojně nakládání, množství do 100 m3, z horniny třídy těžitelnosti III, skupiny 6 a 7</t>
  </si>
  <si>
    <t>-1220193720</t>
  </si>
  <si>
    <t>https://podminky.urs.cz/item/CS_URS_2024_01/167151103</t>
  </si>
  <si>
    <t>369317312</t>
  </si>
  <si>
    <t>Výplň z popílkocementové suspenze za rubem nosné obezdívky délky štoly, do 200 m, v hornině mokré</t>
  </si>
  <si>
    <t>-851337512</t>
  </si>
  <si>
    <t>https://podminky.urs.cz/item/CS_URS_2024_01/369317312</t>
  </si>
  <si>
    <t>"Vyplnění potrubí cementopopílkovou směsí"</t>
  </si>
  <si>
    <t xml:space="preserve">(PI*(0,250)^2)*156,80 "m - DN 500 " </t>
  </si>
  <si>
    <t xml:space="preserve">(PI*(0,125)^2)*2,6 "m - DN 250" </t>
  </si>
  <si>
    <t xml:space="preserve">(PI*(0,10)^2)*21,9 "m - DN 200" </t>
  </si>
  <si>
    <t xml:space="preserve">(PI*(0,600)^2)*3,0 "m" </t>
  </si>
  <si>
    <t>830361811</t>
  </si>
  <si>
    <t>Bourání stávajícího potrubí z kameninových trub v otevřeném výkopu DN přes 150 do 250</t>
  </si>
  <si>
    <t>1465455662</t>
  </si>
  <si>
    <t>https://podminky.urs.cz/item/CS_URS_2024_01/830361811</t>
  </si>
  <si>
    <t>"Materiál a přesné objemy bouraných konstrukcí rušených stok a šachet budou upřesněny podle skutečného stavu v průběhu stavby"</t>
  </si>
  <si>
    <t>"Bourání původních stok DN250 a DN200"</t>
  </si>
  <si>
    <t xml:space="preserve">137,8 "m" </t>
  </si>
  <si>
    <t xml:space="preserve">17 "m" </t>
  </si>
  <si>
    <t>Suť_Kam_do_250</t>
  </si>
  <si>
    <t>830391811</t>
  </si>
  <si>
    <t>Bourání stávajícího potrubí z kameninových trub v otevřeném výkopu DN přes 250 do 400</t>
  </si>
  <si>
    <t>-550535875</t>
  </si>
  <si>
    <t>https://podminky.urs.cz/item/CS_URS_2024_01/830391811</t>
  </si>
  <si>
    <t>"Bourání původních stok DN300"</t>
  </si>
  <si>
    <t xml:space="preserve">23,2 "m" </t>
  </si>
  <si>
    <t>Suť_Kam_300</t>
  </si>
  <si>
    <t>830421811</t>
  </si>
  <si>
    <t>Bourání stávajícího potrubí z kameninových trub v otevřeném výkopu DN přes 400 do 500</t>
  </si>
  <si>
    <t>1646814686</t>
  </si>
  <si>
    <t>https://podminky.urs.cz/item/CS_URS_2024_01/830421811</t>
  </si>
  <si>
    <t>Suť_Kam_500</t>
  </si>
  <si>
    <t>10,9</t>
  </si>
  <si>
    <t>899103211</t>
  </si>
  <si>
    <t>Demontáž poklopů litinových a ocelových včetně rámů, hmotnosti jednotlivě přes 100 do 150 Kg</t>
  </si>
  <si>
    <t>-1826069477</t>
  </si>
  <si>
    <t>https://podminky.urs.cz/item/CS_URS_2024_01/899103211</t>
  </si>
  <si>
    <t>"Poklopy ze šachet"</t>
  </si>
  <si>
    <t>981513114</t>
  </si>
  <si>
    <t>Demolice konstrukcí objektů těžkými mechanizačními prostředky konstrukcí ze železobetonu</t>
  </si>
  <si>
    <t>-1461191662</t>
  </si>
  <si>
    <t>https://podminky.urs.cz/item/CS_URS_2024_01/981513114</t>
  </si>
  <si>
    <t>"Bourání šachet na stoce s dimenzí DN500, DN250 a DN200"</t>
  </si>
  <si>
    <t>(PI*0,44^2-PI*0,40^2)*5*3 "3m pod terén"</t>
  </si>
  <si>
    <t xml:space="preserve">(PI*0,62^2-PI*0,5^2)*5*4 "kompletní" </t>
  </si>
  <si>
    <t>Suť_ŽB_šachty</t>
  </si>
  <si>
    <t>981513116</t>
  </si>
  <si>
    <t>Demolice konstrukcí objektů těžkými mechanizačními prostředky konstrukcí z betonu prostého</t>
  </si>
  <si>
    <t>-818124086</t>
  </si>
  <si>
    <t>https://podminky.urs.cz/item/CS_URS_2024_01/981513116</t>
  </si>
  <si>
    <t>"Podkladní deska - prefabrikované šachty - odhad"</t>
  </si>
  <si>
    <t>2,6*2,6*0,150*10</t>
  </si>
  <si>
    <t>"Podkladní deska, podkladní betonové lože a obetonování původní stoky"</t>
  </si>
  <si>
    <t>(1,1*(0,150+0,320+0,100)-(PI*(0,320/2)^2))*137,80 "DN250"</t>
  </si>
  <si>
    <t>(1,0*(0,150+0,320+0,100)-(PI*(0,230/2)^2))*17 "DN200"</t>
  </si>
  <si>
    <t>Suť_beton</t>
  </si>
  <si>
    <t>997231111</t>
  </si>
  <si>
    <t>Vodorovná doprava suti a vybouraných hmot s vyložením a hrubým urovnáním na vzdálenost do 1 km</t>
  </si>
  <si>
    <t>-620578588</t>
  </si>
  <si>
    <t>https://podminky.urs.cz/item/CS_URS_2024_01/997231111</t>
  </si>
  <si>
    <t>997231119</t>
  </si>
  <si>
    <t>Vodorovná doprava suti a vybouraných hmot s vyložením a hrubým urovnáním na vzdálenost Příplatek k cenám za každý další započatý 1 km</t>
  </si>
  <si>
    <t>1131526669</t>
  </si>
  <si>
    <t>https://podminky.urs.cz/item/CS_URS_2024_01/997231119</t>
  </si>
  <si>
    <t>suť_t*9 "Přepočtené koeficientem množství</t>
  </si>
  <si>
    <t>Rozpad figury: suť_t</t>
  </si>
  <si>
    <t>997231511</t>
  </si>
  <si>
    <t>Vodorovná doprava suti a vybouraných hmot s vyložením a hrubým urovnáním nakládání nebo překládání na dopravní prostředek při vodorovné dopravě suti a vybouraných hmot</t>
  </si>
  <si>
    <t>-1505905118</t>
  </si>
  <si>
    <t>https://podminky.urs.cz/item/CS_URS_2024_01/997231511</t>
  </si>
  <si>
    <t>-2080251067</t>
  </si>
  <si>
    <t>10,062+3,596+2,616</t>
  </si>
  <si>
    <t>997013861x</t>
  </si>
  <si>
    <t>-1266210524</t>
  </si>
  <si>
    <t>"Ekologická likvidace vybouraného betonu prostého šachet"</t>
  </si>
  <si>
    <t>207,772</t>
  </si>
  <si>
    <t>997013862x</t>
  </si>
  <si>
    <t>60434887</t>
  </si>
  <si>
    <t>"Ekologická likvidace vybouraného ŽB potrubí a šachet"</t>
  </si>
  <si>
    <t>24,167</t>
  </si>
  <si>
    <t>1 "m3"*2,4</t>
  </si>
  <si>
    <t xml:space="preserve">SO 09.2 - Rušení kabelů </t>
  </si>
  <si>
    <t>Pol8</t>
  </si>
  <si>
    <t>Zrušení kabelu CETIN odpojením (2místa); jinak ponechání v zemi</t>
  </si>
  <si>
    <t>Pol9</t>
  </si>
  <si>
    <t>Zrušení kabelu SŽDC s.o. TUDC odpojením (2místa); jinak ponechání v zemi</t>
  </si>
  <si>
    <t>1437772378</t>
  </si>
  <si>
    <t>STAaVRN_Kč</t>
  </si>
  <si>
    <t>268446906,61</t>
  </si>
  <si>
    <t>ON - Ostatní náklady</t>
  </si>
  <si>
    <t>VRN - Vedlejší rozpočtové náklady</t>
  </si>
  <si>
    <t xml:space="preserve">    VRN9 - Ostatní náklady</t>
  </si>
  <si>
    <t>VRN9</t>
  </si>
  <si>
    <t>Zajištění DIRu (dopravně inženýrského rozhodnutí + případné prodloužení Výkopového povolení + případné prodloužení Smlouvy o výpůjčce)</t>
  </si>
  <si>
    <t>262144</t>
  </si>
  <si>
    <t>1245392546</t>
  </si>
  <si>
    <t>Vytýčení sítí</t>
  </si>
  <si>
    <t>1321538563</t>
  </si>
  <si>
    <t>DSPS dle zákona 283/2021 Sb. a příslušné prováděcí vyhlášky včetně geodetického zaměření - v tištěném i v digitálním zpracování</t>
  </si>
  <si>
    <t>Kč</t>
  </si>
  <si>
    <t>1119235025</t>
  </si>
  <si>
    <t>251542150,48+16904756,13</t>
  </si>
  <si>
    <t>STAaVRN_Kč*0,01</t>
  </si>
  <si>
    <t>Rozpad figury: STAaVRN_Kč</t>
  </si>
  <si>
    <t>Náklady na poskytnutí bankovní záruky</t>
  </si>
  <si>
    <t>-1201528278</t>
  </si>
  <si>
    <t>STAaVRN_Kč*0,005</t>
  </si>
  <si>
    <t>Náklady na dopracování detailů RPD</t>
  </si>
  <si>
    <t>-368429309</t>
  </si>
  <si>
    <t>STAaVRN_Kč*0,010</t>
  </si>
  <si>
    <t>Součinnost s PVK</t>
  </si>
  <si>
    <t>855614180</t>
  </si>
  <si>
    <t>sta_bez_skl_Kč</t>
  </si>
  <si>
    <t>241496515,48</t>
  </si>
  <si>
    <t>NUS - Náklady s umístěním stavby</t>
  </si>
  <si>
    <t>VRN6 - Územní vlivy</t>
  </si>
  <si>
    <t>VRN7 - Provozní vlivy</t>
  </si>
  <si>
    <t>NUS</t>
  </si>
  <si>
    <t>Náklady s umístěním stavby</t>
  </si>
  <si>
    <t>Zařízení stanoviště</t>
  </si>
  <si>
    <t>1024</t>
  </si>
  <si>
    <t>552417542</t>
  </si>
  <si>
    <t>251542150,48-10045635</t>
  </si>
  <si>
    <t>"Zařízení staveniště" sta_bez_skl_Kč*0,03</t>
  </si>
  <si>
    <t>Rozpad figury: sta_bez_skl_Kč</t>
  </si>
  <si>
    <t>VRN6</t>
  </si>
  <si>
    <t>Územní vlivy</t>
  </si>
  <si>
    <t>06</t>
  </si>
  <si>
    <t>-1333002598</t>
  </si>
  <si>
    <t>"Územní vlivy" sta_bez_skl_Kč*0,02</t>
  </si>
  <si>
    <t>VRN7</t>
  </si>
  <si>
    <t>Provozní vlivy</t>
  </si>
  <si>
    <t>07</t>
  </si>
  <si>
    <t>-171386272</t>
  </si>
  <si>
    <t>"Provozní vlivy" sta_bez_skl_Kč*0,02</t>
  </si>
  <si>
    <t>SEZNAM FIGUR</t>
  </si>
  <si>
    <t>Výměra</t>
  </si>
  <si>
    <t>I/ Kom</t>
  </si>
  <si>
    <t>Použití figury:</t>
  </si>
  <si>
    <t>Odstranění podkladu z betonu prostého tl do 100 mm strojně pl přes 50 do 200 m2</t>
  </si>
  <si>
    <t>Odstranění podkladu z kameniva drceného tl přes 100 do 200 mm strojně pl přes 200 m2</t>
  </si>
  <si>
    <t>Vodorovná doprava suti z kusových materiálů do 1 km</t>
  </si>
  <si>
    <t>Poplatek za uložení na recyklační skládce (skládkovné) stavebního odpadu z prostého betonu pod kódem 17 01 01</t>
  </si>
  <si>
    <t>Hloubení jam zapažených v hornině třídy těžitelnosti I skupiny 3 objem do 500 m3 strojně</t>
  </si>
  <si>
    <t>Vodorovné přemístění přes 9 000 do 10000 m výkopku/sypaniny z horniny třídy těžitelnosti I skupiny 1 až 3</t>
  </si>
  <si>
    <t>Poplatek za uložení na recyklační skládce (skládkovné) stavebního odpadu zeminy a kamení zatříděného do Katalogu odpadů pod kódem 17 05 04</t>
  </si>
  <si>
    <t>Podsyp nebo podklad z pálených jílů tl 200 mm</t>
  </si>
  <si>
    <t>Vodorovné přemístění přes 50 do 500 m výkopku/sypaniny z horniny třídy těžitelnosti I skupiny 1 až 3</t>
  </si>
  <si>
    <t>Vodorovná doprava suti ze sypkých materiálů do 1 km</t>
  </si>
  <si>
    <t>Rovnanina objemu do 3 m3 z lomového kamene tříděného hmotnosti přes 200 kg s urovnáním líce</t>
  </si>
  <si>
    <t>Příplatek ZKD 1 km u vodorovné dopravy suti z kusových materiálů</t>
  </si>
  <si>
    <t>Nakládání výkopku z hornin třídy těžitelnosti I skupiny 1 až 3 přes 100 m3</t>
  </si>
  <si>
    <t>Uložení sypaniny na skládky nebo meziskládky</t>
  </si>
  <si>
    <t>Vytrhání obrub krajníků obrubníků stojatých</t>
  </si>
  <si>
    <t>Osazení silničního obrubníku betonového stojatého s boční opěrou do lože z betonu prostého</t>
  </si>
  <si>
    <t>Těsnění spár zálivkou za tepla pro komůrky š 15 mm hl 30 mm s těsnicím profilem</t>
  </si>
  <si>
    <t>Očištění vybouraných obrubníků a krajníků silničních</t>
  </si>
  <si>
    <t>Vodorovná doprava vybouraných hmot do 1 km</t>
  </si>
  <si>
    <t>Úprava pláně v hornině třídy těžitelnosti II skupiny 4 a 5 se zhutněním strojně</t>
  </si>
  <si>
    <t>Odstranění podkladu z betonu prostého tl přes 100 do 150 mm strojně pl přes 200 m2</t>
  </si>
  <si>
    <t>Frézování živičného krytu tl 50 mm pruh š přes 0,5 do 1 m pl do 500 m2 bez překážek v trase</t>
  </si>
  <si>
    <t>Frézování živičného krytu tl 100 mm pruh š přes 0,5 do 1 m pl do 500 m2 bez překážek v trase</t>
  </si>
  <si>
    <t>Podklad ze štěrkodrtě ŠD plochy přes 100 m2 tl 200 mm</t>
  </si>
  <si>
    <t>Asfaltový beton vrstva podkladní ACP 16 (obalované kamenivo OKS) tl 120 mm š přes 3 m</t>
  </si>
  <si>
    <t>Postřik živičný infiltrační s posypem z asfaltu množství 0,60 kg/m2</t>
  </si>
  <si>
    <t>Postřik živičný spojovací z asfaltu v množství 0,60 kg/m2</t>
  </si>
  <si>
    <t>Asfaltový beton vrstva obrusná ACO 11 (ABS) tl 40 mm š do 3 m z modifikovaného asfaltu</t>
  </si>
  <si>
    <t>Asfaltový beton vrstva ložní ACL 22 (ABVH) tl 70 mm š do 3 m z modifikovaného asfaltu</t>
  </si>
  <si>
    <t>Odstranění podkladu živičného tl 50 mm strojně pl do 50 m2</t>
  </si>
  <si>
    <t>Podklad ze štěrkodrtě ŠD plochy do 100 m2 tl 120 mm</t>
  </si>
  <si>
    <t>Asfaltový beton vrstva podkladní ACP 16 (obalované kamenivo OKS) tl 80 mm š přes 3 m</t>
  </si>
  <si>
    <t>Asfaltový koberec otevřený AKO 8 (AKOJ) tl 30 mm š do 3 m z modifikovaného asfaltu</t>
  </si>
  <si>
    <t>Rozebrání zpevněných ploch ze silničních dílců</t>
  </si>
  <si>
    <t>Zřízení plochy ze silničních panelů do lože tl 50 mm z kameniva</t>
  </si>
  <si>
    <t>Sejmutí ornice plochy do 100 m2 tl vrstvy do 200 mm strojně</t>
  </si>
  <si>
    <t>Rozprostření ornice tl vrstvy do 200 mm pl do 100 m2 v rovině nebo ve svahu do 1:5 strojně</t>
  </si>
  <si>
    <t>Ošetření trávníku shrabáním v rovině a svahu do 1:5</t>
  </si>
  <si>
    <t>Vypletí záhonu trávníku po výsevu s naložením a odvozem odpadu do 20 km v rovině a svahu do 1:5</t>
  </si>
  <si>
    <t>Zalití rostlin vodou plocha přes 20 m2</t>
  </si>
  <si>
    <t>Vyhrabání trávníku souvislé pl přes 1000 do 10000 m2 v rovině nebo na svahu do 1:5</t>
  </si>
  <si>
    <t>Řezání stávajícího živičného krytu hl přes 100 do 150 mm</t>
  </si>
  <si>
    <t>Příplatek ZKD 1 km u vodorovné dopravy suti ze sypkých materiálů</t>
  </si>
  <si>
    <t>Podklad ze štěrkodrtě ŠD plochy do 100 m2 tl 300 mm</t>
  </si>
  <si>
    <t>Podklad nebo podsyp ze štěrkopísku ŠP plochy přes 100 m2 tl 200 mm</t>
  </si>
  <si>
    <t>Příplatek ZKD 1 km u vodorovné dopravy vybouraných hmot</t>
  </si>
  <si>
    <t>Nakládání vybouraných hmot na dopravní prostředky pro vodorovnou dopravu</t>
  </si>
  <si>
    <t>Poplatek za uložení na recyklační skládce (skládkovné) stavebního odpadu asfaltového bez obsahu dehtu zatříděného do Katalogu odpadů pod kódem 17 03 02</t>
  </si>
  <si>
    <t>I/ SO 03/ SO 03.1</t>
  </si>
  <si>
    <t>Obetonování potrubí nebo zdiva stok ŽB se zvýšenými nároky na prostředí tř. C 30/37 v otevřeném výkopu</t>
  </si>
  <si>
    <t>Zásyp jam, šachet rýh nebo kolem objektů sypaninou se zhutněním</t>
  </si>
  <si>
    <t>Sedlové lože z betonu prostého bez zvýšených nároků na prostředí tř. C 25/30 otevřený výkop</t>
  </si>
  <si>
    <t>Bednění konstrukcí vodních staveb rovinné - zřízení</t>
  </si>
  <si>
    <t>Bednění konstrukcí vodních staveb rovinné - odstranění</t>
  </si>
  <si>
    <t>Zřízení podpěrné konstrukce stropů výšky do 4 m tl přes 35 do 50 cm</t>
  </si>
  <si>
    <t>Odstranění podpěrné konstrukce stropů výšky do 4 m tl přes 35 do 50 cm</t>
  </si>
  <si>
    <t>Montáž zábradlí rovného z trubek do ocelové konstrukce hm přes 20 do 30 kg</t>
  </si>
  <si>
    <t>Demontáž zábradlí rovného nerozebíratelného hmotnosti 1 m zábradlí přes 20 kg k dalšímu použítí</t>
  </si>
  <si>
    <t>Montáž atypických zámečnických konstrukcí hm přes 10 do 20 kg</t>
  </si>
  <si>
    <t>Demontáž atypických zámečnických konstrukcí rozebráním hm jednotlivých dílů přes 50 do 100 kg</t>
  </si>
  <si>
    <t>Provedení těsnícího bentonitového pásu pro dilatační nebo styčné spáry</t>
  </si>
  <si>
    <t>Lože pod potrubí otevřený výkop ze štěrkodrtě</t>
  </si>
  <si>
    <t>Sedlové lože z betonu prostého bez zvýšených nároků na prostředí tř. C 12/15 otevřený výkop</t>
  </si>
  <si>
    <t>Podkladní desky ze ŽB bez zvýšených nároků na prostředí tř. C 12/15 otevřený výkop</t>
  </si>
  <si>
    <t>Výztuž podkladních desek nebo bloků nebo pražců otevřený výkop ze svařovaných sítí Kari</t>
  </si>
  <si>
    <t>Dlažba z lomového kamene na cementovou maltu s vyspárováním tl 300 mm pro hráze</t>
  </si>
  <si>
    <t>Obetonování potrubí nebo zdiva stok ŽB bez zvláštních nároků na prostředí tř. C 12/15 v otevřeném výkopu</t>
  </si>
  <si>
    <t>Zřízení vrstvy z geotextilie v rovině nebo ve sklonu do 1:5 š přes 3 do 6 m</t>
  </si>
  <si>
    <t>Obsypání potrubí strojně sypaninou bez prohození, uloženou do 3 m</t>
  </si>
  <si>
    <t>Provedení izolace proti zemní vlhkosti svislé za studena nátěrem penetračním</t>
  </si>
  <si>
    <t>Provedení izolace proti zemní vlhkosti svislé za studena 2x nátěr tekutou elastickou hydroizolací</t>
  </si>
  <si>
    <t>Provedení izolace proti zemní vlhkosti vodorovné za studena nátěrem penetračním</t>
  </si>
  <si>
    <t>Provedení izolace proti zemní vlhkosti vodorovné za studena 2x nátěr tekutou elastickou hydroizolací</t>
  </si>
  <si>
    <t>Dlažba na způsob kyklopského zdiva na cementovou maltu s vyspárováním tl 200 mm</t>
  </si>
  <si>
    <t>Bezoplachové odrezivění zámečnických konstrukcí</t>
  </si>
  <si>
    <t>Odmaštění zámečnických konstrukcí vodou ředitelným odmašťovačem</t>
  </si>
  <si>
    <t>Ometení zámečnických konstrukcí</t>
  </si>
  <si>
    <t>Základní antikorozní jednonásobný epoxidový nátěr zámečnických konstrukcí</t>
  </si>
  <si>
    <t>Krycí jednonásobný epoxidový nátěr zámečnických konstrukcí</t>
  </si>
  <si>
    <t>Hloubení jam zapažených v hornině třídy těžitelnosti I skupiny 1 a 2 objem do 1000 m3 strojně</t>
  </si>
  <si>
    <t>Bourání kcí v hloubených vykopávkách ze zdiva ze ŽB nebo předpjatého strojně</t>
  </si>
  <si>
    <t>Hloubení zapažených jam v nesoudržných horninách třídy těžitelnosti I skupiny 1 a 2 ručně</t>
  </si>
  <si>
    <t>Svislé přemístění výkopku z horniny třídy těžitelnosti I skupiny 1 až 3 hl výkopu přes 4 do 8 m</t>
  </si>
  <si>
    <t>Hloubení zapažených jam v nesoudržných horninách třídy těžitelnosti I skupiny 3 ručně</t>
  </si>
  <si>
    <t>Hloubení jam zapažených v hornině třídy těžitelnosti I skupiny 3 objem do 1000 m3 strojně</t>
  </si>
  <si>
    <t>Hloubení zapažených jam v nesoudržných horninách třídy těžitelnosti II skupiny 4 ručně</t>
  </si>
  <si>
    <t>Svislé přemístění výkopku z horniny třídy těžitelnosti II skupiny 4 a 5 hl výkopu přes 4 do 8 m</t>
  </si>
  <si>
    <t>Hloubení jam zapažených v hornině třídy těžitelnosti II skupiny 4 objem do 1000 m3 strojně</t>
  </si>
  <si>
    <t>Vodorovné přemístění přes 9 000 do 10000 m výkopku/sypaniny z horniny třídy těžitelnosti II skupiny 4 a 5</t>
  </si>
  <si>
    <t>Zřízení těsnění hradicích stěn ze zhutněné sypaniny</t>
  </si>
  <si>
    <t>Odstranění těsnění hradicích stěn ze zhutněné sypaniny</t>
  </si>
  <si>
    <t>Zemní hrázky melioračních kanálů z horniny třídy těžitelnosti I a II skupiny 1 až 4</t>
  </si>
  <si>
    <t>Poplatek za uložení na skládce (skládkovné) zeminy a kamení kód odpadu 17 05 04</t>
  </si>
  <si>
    <t>Svislé přemístění výkopku z horniny třídy těžitelnosti III skupiny 6 a 7 hl výkopu přes 4 do 8 m</t>
  </si>
  <si>
    <t>Vodorovné přemístění přes 9 000 do 10000 m výkopku/sypaniny z horniny třídy těžitelnosti III skupiny 6 a 7</t>
  </si>
  <si>
    <t>Poplatek za uložení stavebního odpadu na recyklační skládce (skládkovné) z armovaného betonu kód odpadu 17 01 01</t>
  </si>
  <si>
    <t>Stěny šachet tl přes 200 mm ze ŽB se zvýšenými nároky na prostředí tř. C 25/30</t>
  </si>
  <si>
    <t>Strop šachet ze ŽB se zvýšenými nároky na prostředí tř. C 25/30</t>
  </si>
  <si>
    <t>ŽB2000_dl_m</t>
  </si>
  <si>
    <t>I/ SO 03/ SO 03.2</t>
  </si>
  <si>
    <t>Montáž potrubí z trub kameninových hrdlových s integrovaným těsněním výkop sklon do 20 % DN 200</t>
  </si>
  <si>
    <t>zdivo_puvodni_stok_1</t>
  </si>
  <si>
    <t>I/ SO 08/ SO 08.4</t>
  </si>
  <si>
    <t>Podkladní desky z betonu prostého bez zvýšených nároků na prostředí tř. C 12/15 otevřený výkop</t>
  </si>
  <si>
    <t>I/ SO 08/ SO 08.5</t>
  </si>
  <si>
    <t>Bourání kcí v hloubených vykopávkách ze zdiva z betonu prostého strojně</t>
  </si>
  <si>
    <t>Poplatek za uložení stavebního odpadu na recyklační skládce (skládkovné) z prostého betonu kód odpadu 17 01 01</t>
  </si>
  <si>
    <t>Bet_sedlo_m3</t>
  </si>
  <si>
    <t>Opěrný_bet_blok</t>
  </si>
  <si>
    <t>Spád_bet_provOK1B_m3</t>
  </si>
  <si>
    <t>VK_ŽB_deska_celkem</t>
  </si>
  <si>
    <t>ŽB_a_B_na_skl_m3</t>
  </si>
  <si>
    <t>I/ SO 91</t>
  </si>
  <si>
    <t>Zaberanění ocelových štětovnic na dl do 12 m ve standardních podmínkách z lodi</t>
  </si>
  <si>
    <t>Vytažení ocelových štětovnic dl do 12 m zaberaněných do hl 12 m z lodi ve standardnich podmínkách</t>
  </si>
  <si>
    <t>Zaberanění ocelových štětovnic na dl do 12 m ve standardních podmínkách z terénu</t>
  </si>
  <si>
    <t>Vytažení ocelových štětovnic dl do 12 m zaberaněných do hl 12 m z terénu ve standardnich podmínkách</t>
  </si>
  <si>
    <t>Konstrukce výstroje šachet netypová dočasně mokrá montáž</t>
  </si>
  <si>
    <t>Konstrukce výstroje šachet netypová dočasně mokrá demontáž</t>
  </si>
  <si>
    <t>Příčné řezání ocelových zaberaněných štětovnic z terénu</t>
  </si>
  <si>
    <t>Nastražení ocelových štětovnic dl přes 10 m ve standardních podmínkách z terénu</t>
  </si>
  <si>
    <t>Vrty velkoprofilové svislé nezapažené D přes 650 do 850 mm hl přes 5 m hornina II</t>
  </si>
  <si>
    <t>Příčné řezání ocelových zaberaněných štětovnic z lodi</t>
  </si>
  <si>
    <t>Nastražení ocelových štětovnic na dl přes 10 m ve standardních podmínkách z lodi</t>
  </si>
  <si>
    <t>Nastražení ocelových štětovnic dl do 10 m ve standardních podmínkách z terénu</t>
  </si>
  <si>
    <t>II/ Kom</t>
  </si>
  <si>
    <t>Odstranění podkladu z betonu prostého tl do 100 mm strojně pl přes 200 m2</t>
  </si>
  <si>
    <t>Osazení kotvy kabelové z pramenců nebo drátů pro nosnost přes 0,62 do 0,93 MN</t>
  </si>
  <si>
    <t>Příplatek za provedení protikorozní úpravy trvalých kotev pro nosnost od 0,47 do 0,93 MN</t>
  </si>
  <si>
    <t>Vrty maloprofilové jádrové D přes 93 do 156 mm úklon do 45° hl 0 až 25 m hornina III a IV omezený prostor</t>
  </si>
  <si>
    <t>Hloubení jam zapažených v hornině třídy těžitelnosti I skupiny 3 objem do 5000 m3 strojně</t>
  </si>
  <si>
    <t>Hloubení jam zapažených v hornině třídy těžitelnosti II skupiny 4 objem přes 5000 m3 strojně</t>
  </si>
  <si>
    <t>II/ SO 05/ SO 05.3</t>
  </si>
  <si>
    <t>Frézování živičného krytu tl 50 mm pruh š přes 1 do 2 m pl přes 1000 do 10000 m2 bez překážek v trase</t>
  </si>
  <si>
    <t>Frézování živičného krytu tl 100 mm pruh š přes 1 do 2 m pl přes 1000 do 10000 m2 bez překážek v trase</t>
  </si>
  <si>
    <t>Asfaltový beton vrstva podkladní ACP 16 (obalované kamenivo OKS) tl 120 mm š do 3 m</t>
  </si>
  <si>
    <t>Odstranění podkladu živičného tl 50 mm strojně pl přes 200 m2</t>
  </si>
  <si>
    <t>Podklad ze štěrkodrtě ŠD plochy přes 100 m2 tl 120 mm</t>
  </si>
  <si>
    <t>Asfaltový beton vrstva podkladní ACP 16 (obalované kamenivo OKS) tl 80 mm š do 3 m</t>
  </si>
  <si>
    <t>II/ SO 03/ SO 03.1</t>
  </si>
  <si>
    <t>II/ SO 03/ SO 03.2</t>
  </si>
  <si>
    <t>Osazení pažicího boxu hl výkopu do 6 m š přes 1,2 do 2,5 m</t>
  </si>
  <si>
    <t>Odstranění pažicího boxu hl výkopu do 6 m š přes 1,2 do 2,5 m</t>
  </si>
  <si>
    <t>Zřízení variabilního pažení výkopu ocelovým ohlubňovým rámem se štětovnicemi plochy přes 30 m2</t>
  </si>
  <si>
    <t>Odstranění variabilního pažení výkopu ocelovým ohlubňovým rámem se štětovnicemi plochy přes 30 m2</t>
  </si>
  <si>
    <t>Osazení vpusti uliční DN 500 z betonových dílců dno s výtokem</t>
  </si>
  <si>
    <t>Osazení vpusti uliční DN 500 z betonových dílců skruž horní pro čtvercovou vtokovou mříž</t>
  </si>
  <si>
    <t>Osazení vpusti uliční DN 500 z betonových dílců skruž středová 590 mm</t>
  </si>
  <si>
    <t>II/ SO 03/ SO 03.3</t>
  </si>
  <si>
    <t>II/ SO 05</t>
  </si>
  <si>
    <t>Bednění_celkem_m2</t>
  </si>
  <si>
    <t>Bednění_strop_m2</t>
  </si>
  <si>
    <t>betony_puvodni_kcí</t>
  </si>
  <si>
    <t>čerp_jednoráz_platb</t>
  </si>
  <si>
    <t>čerp_poh_hmot_týden</t>
  </si>
  <si>
    <t>čerp_týd_pronáj</t>
  </si>
  <si>
    <t>délka_stok</t>
  </si>
  <si>
    <t>Dil_spár_VP_m</t>
  </si>
  <si>
    <t>Dil_spára_OK1B_m</t>
  </si>
  <si>
    <t>Izolač_vrstva_asf_pá</t>
  </si>
  <si>
    <t>Dren vrstva</t>
  </si>
  <si>
    <t>kari_obet_kg_celkem</t>
  </si>
  <si>
    <t>kari_podk_kg_celkem</t>
  </si>
  <si>
    <t>Obet_140_200_rý</t>
  </si>
  <si>
    <t>Obet_140_210_já</t>
  </si>
  <si>
    <t>Pod_bet_140_200_rý</t>
  </si>
  <si>
    <t>Pod_bet_140_210_já</t>
  </si>
  <si>
    <t>Pod_bet_OK1B</t>
  </si>
  <si>
    <t>Podkladní beton pod SK na stoce B</t>
  </si>
  <si>
    <t>sedl_bet_140_200_rý</t>
  </si>
  <si>
    <t>sedl_bet_140_210_já</t>
  </si>
  <si>
    <t>ŠD_1400_2000</t>
  </si>
  <si>
    <t>ŠD_1400_2100</t>
  </si>
  <si>
    <t>VK_prázdno_puv_stoka</t>
  </si>
  <si>
    <t>VK_puv_obet_bet_stok</t>
  </si>
  <si>
    <t>VK_puv_podk_bet_stok</t>
  </si>
  <si>
    <t>VK_puv_sedl_bet_stok</t>
  </si>
  <si>
    <t>VK_puv_zdiv_stok</t>
  </si>
  <si>
    <t>VK_puvod_kcí_celkem</t>
  </si>
  <si>
    <t>VK_tělesa_puv_OK1B</t>
  </si>
  <si>
    <t>VK_zdivo_ho_m3_jáma</t>
  </si>
  <si>
    <t>VK_zdivo_ho_m3_rýha</t>
  </si>
  <si>
    <t>VK_zdivo_sp_m3_jáma</t>
  </si>
  <si>
    <t>VK_zdivo_sp_m3_rýha</t>
  </si>
  <si>
    <t>zdivo_puvodni_kcí</t>
  </si>
  <si>
    <t>Zdivo_stok_hor_celk</t>
  </si>
  <si>
    <t>ŽB_dno_OK1B_m3</t>
  </si>
  <si>
    <t>ŽB_kce_m3_celkem</t>
  </si>
  <si>
    <t>ŽB_stěny_OK1B_m3</t>
  </si>
  <si>
    <t>ŽB_strop_OK1B_m3</t>
  </si>
  <si>
    <t>ŽB_U_m3_celkem</t>
  </si>
  <si>
    <t>Žbetony_puvodni_kcí</t>
  </si>
  <si>
    <t>žul_kam_m3</t>
  </si>
  <si>
    <t>II/ SO 05/ SO 05.1</t>
  </si>
  <si>
    <t>II/ SO 91</t>
  </si>
  <si>
    <t>rozv_obv_m</t>
  </si>
  <si>
    <t>II/ SO 09/ SO 09.1</t>
  </si>
  <si>
    <t>Suť_cihla</t>
  </si>
  <si>
    <t>Suť kamenina DN250 a DN200</t>
  </si>
  <si>
    <t>Vodorovná doprava suti a vybouraných hmot do 1 km</t>
  </si>
  <si>
    <t>Příplatek ZKD 1 km vodorovné dopravy suti a vybouraných hmot</t>
  </si>
  <si>
    <t>Nakládání, překládání nebo manipulace se sutí a vybouranými hmotami</t>
  </si>
  <si>
    <t>Vodorovné přemístění přes 50 do 500 m výkopku/sypaniny z horniny třídy těžitelnosti III skupiny 6 a 7</t>
  </si>
  <si>
    <t>Nakládání výkopku z hornin třídy těžitelnosti III skupiny 6 a 7 do 100 m3</t>
  </si>
  <si>
    <t>Náklady na poskytnutí bankovní garanční záruky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</si>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</sst>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4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 indent="1"/>
    </xf>
    <xf numFmtId="0" fontId="22" fillId="0" borderId="0" xfId="0" applyFont="1" applyAlignment="1" applyProtection="1">
      <alignment horizontal="left" vertical="center" indent="1"/>
    </xf>
    <xf numFmtId="167" fontId="22" fillId="0" borderId="0" xfId="0" applyNumberFormat="1" applyFont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 indent="2"/>
    </xf>
    <xf numFmtId="0" fontId="22" fillId="0" borderId="0" xfId="0" applyFont="1" applyAlignment="1" applyProtection="1">
      <alignment horizontal="left" vertical="center" indent="2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2" fillId="0" borderId="0" xfId="0" applyFont="1" applyAlignment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indent="3"/>
    </xf>
    <xf numFmtId="0" fontId="22" fillId="0" borderId="0" xfId="0" applyFont="1" applyAlignment="1" applyProtection="1">
      <alignment horizontal="left" vertical="center" indent="3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 indent="4"/>
    </xf>
    <xf numFmtId="0" fontId="22" fillId="0" borderId="0" xfId="0" applyFont="1" applyAlignment="1" applyProtection="1">
      <alignment horizontal="left" vertical="center" indent="4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42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70" TargetMode="External" /><Relationship Id="rId2" Type="http://schemas.openxmlformats.org/officeDocument/2006/relationships/hyperlink" Target="https://podminky.urs.cz/item/CS_URS_2024_01/113107231" TargetMode="External" /><Relationship Id="rId3" Type="http://schemas.openxmlformats.org/officeDocument/2006/relationships/hyperlink" Target="https://podminky.urs.cz/item/CS_URS_2024_01/113107222" TargetMode="External" /><Relationship Id="rId4" Type="http://schemas.openxmlformats.org/officeDocument/2006/relationships/hyperlink" Target="https://podminky.urs.cz/item/CS_URS_2024_01/113107341" TargetMode="External" /><Relationship Id="rId5" Type="http://schemas.openxmlformats.org/officeDocument/2006/relationships/hyperlink" Target="https://podminky.urs.cz/item/CS_URS_2024_01/113154124" TargetMode="External" /><Relationship Id="rId6" Type="http://schemas.openxmlformats.org/officeDocument/2006/relationships/hyperlink" Target="https://podminky.urs.cz/item/CS_URS_2024_01/113151111" TargetMode="External" /><Relationship Id="rId7" Type="http://schemas.openxmlformats.org/officeDocument/2006/relationships/hyperlink" Target="https://podminky.urs.cz/item/CS_URS_2024_01/113154123" TargetMode="External" /><Relationship Id="rId8" Type="http://schemas.openxmlformats.org/officeDocument/2006/relationships/hyperlink" Target="https://podminky.urs.cz/item/CS_URS_2024_01/113202111" TargetMode="External" /><Relationship Id="rId9" Type="http://schemas.openxmlformats.org/officeDocument/2006/relationships/hyperlink" Target="https://podminky.urs.cz/item/CS_URS_2024_01/131251204" TargetMode="External" /><Relationship Id="rId10" Type="http://schemas.openxmlformats.org/officeDocument/2006/relationships/hyperlink" Target="https://podminky.urs.cz/item/CS_URS_2024_01/162351103" TargetMode="External" /><Relationship Id="rId11" Type="http://schemas.openxmlformats.org/officeDocument/2006/relationships/hyperlink" Target="https://podminky.urs.cz/item/CS_URS_2024_01/162751117" TargetMode="External" /><Relationship Id="rId12" Type="http://schemas.openxmlformats.org/officeDocument/2006/relationships/hyperlink" Target="https://podminky.urs.cz/item/CS_URS_2024_01/167151111" TargetMode="External" /><Relationship Id="rId13" Type="http://schemas.openxmlformats.org/officeDocument/2006/relationships/hyperlink" Target="https://podminky.urs.cz/item/CS_URS_2024_01/171251201" TargetMode="External" /><Relationship Id="rId14" Type="http://schemas.openxmlformats.org/officeDocument/2006/relationships/hyperlink" Target="https://podminky.urs.cz/item/CS_URS_2024_01/121151103" TargetMode="External" /><Relationship Id="rId15" Type="http://schemas.openxmlformats.org/officeDocument/2006/relationships/hyperlink" Target="https://podminky.urs.cz/item/CS_URS_2024_01/181351003" TargetMode="External" /><Relationship Id="rId16" Type="http://schemas.openxmlformats.org/officeDocument/2006/relationships/hyperlink" Target="https://podminky.urs.cz/item/CS_URS_2024_01/181951114" TargetMode="External" /><Relationship Id="rId17" Type="http://schemas.openxmlformats.org/officeDocument/2006/relationships/hyperlink" Target="https://podminky.urs.cz/item/CS_URS_2024_01/183405211" TargetMode="External" /><Relationship Id="rId18" Type="http://schemas.openxmlformats.org/officeDocument/2006/relationships/hyperlink" Target="https://podminky.urs.cz/item/CS_URS_2024_01/185803111" TargetMode="External" /><Relationship Id="rId19" Type="http://schemas.openxmlformats.org/officeDocument/2006/relationships/hyperlink" Target="https://podminky.urs.cz/item/CS_URS_2024_01/185804215" TargetMode="External" /><Relationship Id="rId20" Type="http://schemas.openxmlformats.org/officeDocument/2006/relationships/hyperlink" Target="https://podminky.urs.cz/item/CS_URS_2024_01/185804312" TargetMode="External" /><Relationship Id="rId21" Type="http://schemas.openxmlformats.org/officeDocument/2006/relationships/hyperlink" Target="https://podminky.urs.cz/item/CS_URS_2024_01/185811221" TargetMode="External" /><Relationship Id="rId22" Type="http://schemas.openxmlformats.org/officeDocument/2006/relationships/hyperlink" Target="https://podminky.urs.cz/item/CS_URS_2024_01/291211111" TargetMode="External" /><Relationship Id="rId23" Type="http://schemas.openxmlformats.org/officeDocument/2006/relationships/hyperlink" Target="https://podminky.urs.cz/item/CS_URS_2024_01/463211143" TargetMode="External" /><Relationship Id="rId24" Type="http://schemas.openxmlformats.org/officeDocument/2006/relationships/hyperlink" Target="https://podminky.urs.cz/item/CS_URS_2024_01/564261111" TargetMode="External" /><Relationship Id="rId25" Type="http://schemas.openxmlformats.org/officeDocument/2006/relationships/hyperlink" Target="https://podminky.urs.cz/item/CS_URS_2024_01/564841011" TargetMode="External" /><Relationship Id="rId26" Type="http://schemas.openxmlformats.org/officeDocument/2006/relationships/hyperlink" Target="https://podminky.urs.cz/item/CS_URS_2024_01/564861111" TargetMode="External" /><Relationship Id="rId27" Type="http://schemas.openxmlformats.org/officeDocument/2006/relationships/hyperlink" Target="https://podminky.urs.cz/item/CS_URS_2024_01/564871016" TargetMode="External" /><Relationship Id="rId28" Type="http://schemas.openxmlformats.org/officeDocument/2006/relationships/hyperlink" Target="https://podminky.urs.cz/item/CS_URS_2024_01/564961111" TargetMode="External" /><Relationship Id="rId29" Type="http://schemas.openxmlformats.org/officeDocument/2006/relationships/hyperlink" Target="https://podminky.urs.cz/item/CS_URS_2024_01/565165121" TargetMode="External" /><Relationship Id="rId30" Type="http://schemas.openxmlformats.org/officeDocument/2006/relationships/hyperlink" Target="https://podminky.urs.cz/item/CS_URS_2024_01/565175123" TargetMode="External" /><Relationship Id="rId31" Type="http://schemas.openxmlformats.org/officeDocument/2006/relationships/hyperlink" Target="https://podminky.urs.cz/item/CS_URS_2024_01/573111111" TargetMode="External" /><Relationship Id="rId32" Type="http://schemas.openxmlformats.org/officeDocument/2006/relationships/hyperlink" Target="https://podminky.urs.cz/item/CS_URS_2024_01/573211111" TargetMode="External" /><Relationship Id="rId33" Type="http://schemas.openxmlformats.org/officeDocument/2006/relationships/hyperlink" Target="https://podminky.urs.cz/item/CS_URS_2024_01/576126111" TargetMode="External" /><Relationship Id="rId34" Type="http://schemas.openxmlformats.org/officeDocument/2006/relationships/hyperlink" Target="https://podminky.urs.cz/item/CS_URS_2024_01/577134131" TargetMode="External" /><Relationship Id="rId35" Type="http://schemas.openxmlformats.org/officeDocument/2006/relationships/hyperlink" Target="https://podminky.urs.cz/item/CS_URS_2024_01/577166131" TargetMode="External" /><Relationship Id="rId36" Type="http://schemas.openxmlformats.org/officeDocument/2006/relationships/hyperlink" Target="https://podminky.urs.cz/item/CS_URS_2024_01/915211111" TargetMode="External" /><Relationship Id="rId37" Type="http://schemas.openxmlformats.org/officeDocument/2006/relationships/hyperlink" Target="https://podminky.urs.cz/item/CS_URS_2024_01/916131213" TargetMode="External" /><Relationship Id="rId38" Type="http://schemas.openxmlformats.org/officeDocument/2006/relationships/hyperlink" Target="https://podminky.urs.cz/item/CS_URS_2024_01/919122122" TargetMode="External" /><Relationship Id="rId39" Type="http://schemas.openxmlformats.org/officeDocument/2006/relationships/hyperlink" Target="https://podminky.urs.cz/item/CS_URS_2024_01/919735113" TargetMode="External" /><Relationship Id="rId40" Type="http://schemas.openxmlformats.org/officeDocument/2006/relationships/hyperlink" Target="https://podminky.urs.cz/item/CS_URS_2024_01/979024443" TargetMode="External" /><Relationship Id="rId41" Type="http://schemas.openxmlformats.org/officeDocument/2006/relationships/hyperlink" Target="https://podminky.urs.cz/item/CS_URS_2024_01/997221551" TargetMode="External" /><Relationship Id="rId42" Type="http://schemas.openxmlformats.org/officeDocument/2006/relationships/hyperlink" Target="https://podminky.urs.cz/item/CS_URS_2024_01/997221559" TargetMode="External" /><Relationship Id="rId43" Type="http://schemas.openxmlformats.org/officeDocument/2006/relationships/hyperlink" Target="https://podminky.urs.cz/item/CS_URS_2024_01/997221561" TargetMode="External" /><Relationship Id="rId44" Type="http://schemas.openxmlformats.org/officeDocument/2006/relationships/hyperlink" Target="https://podminky.urs.cz/item/CS_URS_2024_01/997221569" TargetMode="External" /><Relationship Id="rId45" Type="http://schemas.openxmlformats.org/officeDocument/2006/relationships/hyperlink" Target="https://podminky.urs.cz/item/CS_URS_2024_01/997221571" TargetMode="External" /><Relationship Id="rId46" Type="http://schemas.openxmlformats.org/officeDocument/2006/relationships/hyperlink" Target="https://podminky.urs.cz/item/CS_URS_2024_01/997221579" TargetMode="External" /><Relationship Id="rId47" Type="http://schemas.openxmlformats.org/officeDocument/2006/relationships/hyperlink" Target="https://podminky.urs.cz/item/CS_URS_2024_01/997221612" TargetMode="External" /><Relationship Id="rId48" Type="http://schemas.openxmlformats.org/officeDocument/2006/relationships/hyperlink" Target="https://podminky.urs.cz/item/CS_URS_2024_01/998225111" TargetMode="External" /><Relationship Id="rId49" Type="http://schemas.openxmlformats.org/officeDocument/2006/relationships/hyperlink" Target="https://podminky.urs.cz/item/CS_URS_2024_01/171201231x" TargetMode="External" /><Relationship Id="rId50" Type="http://schemas.openxmlformats.org/officeDocument/2006/relationships/hyperlink" Target="https://podminky.urs.cz/item/CS_URS_2024_01/997221861x" TargetMode="External" /><Relationship Id="rId51" Type="http://schemas.openxmlformats.org/officeDocument/2006/relationships/hyperlink" Target="https://podminky.urs.cz/item/CS_URS_2024_01/997221873x" TargetMode="External" /><Relationship Id="rId52" Type="http://schemas.openxmlformats.org/officeDocument/2006/relationships/hyperlink" Target="https://podminky.urs.cz/item/CS_URS_2024_01/997221875x" TargetMode="External" /><Relationship Id="rId5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001104" TargetMode="External" /><Relationship Id="rId2" Type="http://schemas.openxmlformats.org/officeDocument/2006/relationships/hyperlink" Target="https://podminky.urs.cz/item/CS_URS_2024_01/115101201" TargetMode="External" /><Relationship Id="rId3" Type="http://schemas.openxmlformats.org/officeDocument/2006/relationships/hyperlink" Target="https://podminky.urs.cz/item/CS_URS_2024_01/115101301" TargetMode="External" /><Relationship Id="rId4" Type="http://schemas.openxmlformats.org/officeDocument/2006/relationships/hyperlink" Target="https://podminky.urs.cz/item/CS_URS_2024_01/131113712" TargetMode="External" /><Relationship Id="rId5" Type="http://schemas.openxmlformats.org/officeDocument/2006/relationships/hyperlink" Target="https://podminky.urs.cz/item/CS_URS_2024_01/131151205" TargetMode="External" /><Relationship Id="rId6" Type="http://schemas.openxmlformats.org/officeDocument/2006/relationships/hyperlink" Target="https://podminky.urs.cz/item/CS_URS_2024_01/131213712" TargetMode="External" /><Relationship Id="rId7" Type="http://schemas.openxmlformats.org/officeDocument/2006/relationships/hyperlink" Target="https://podminky.urs.cz/item/CS_URS_2024_01/131251205" TargetMode="External" /><Relationship Id="rId8" Type="http://schemas.openxmlformats.org/officeDocument/2006/relationships/hyperlink" Target="https://podminky.urs.cz/item/CS_URS_2024_01/131313712" TargetMode="External" /><Relationship Id="rId9" Type="http://schemas.openxmlformats.org/officeDocument/2006/relationships/hyperlink" Target="https://podminky.urs.cz/item/CS_URS_2024_01/131351205" TargetMode="External" /><Relationship Id="rId10" Type="http://schemas.openxmlformats.org/officeDocument/2006/relationships/hyperlink" Target="https://podminky.urs.cz/item/CS_URS_2024_01/139951123" TargetMode="External" /><Relationship Id="rId11" Type="http://schemas.openxmlformats.org/officeDocument/2006/relationships/hyperlink" Target="https://podminky.urs.cz/item/CS_URS_2024_01/153191121" TargetMode="External" /><Relationship Id="rId12" Type="http://schemas.openxmlformats.org/officeDocument/2006/relationships/hyperlink" Target="https://podminky.urs.cz/item/CS_URS_2024_01/153191131" TargetMode="External" /><Relationship Id="rId13" Type="http://schemas.openxmlformats.org/officeDocument/2006/relationships/hyperlink" Target="https://podminky.urs.cz/item/CS_URS_2024_01/161151103" TargetMode="External" /><Relationship Id="rId14" Type="http://schemas.openxmlformats.org/officeDocument/2006/relationships/hyperlink" Target="https://podminky.urs.cz/item/CS_URS_2024_01/161151113" TargetMode="External" /><Relationship Id="rId15" Type="http://schemas.openxmlformats.org/officeDocument/2006/relationships/hyperlink" Target="https://podminky.urs.cz/item/CS_URS_2024_01/161151123" TargetMode="External" /><Relationship Id="rId16" Type="http://schemas.openxmlformats.org/officeDocument/2006/relationships/hyperlink" Target="https://podminky.urs.cz/item/CS_URS_2024_01/162351103" TargetMode="External" /><Relationship Id="rId17" Type="http://schemas.openxmlformats.org/officeDocument/2006/relationships/hyperlink" Target="https://podminky.urs.cz/item/CS_URS_2024_01/162751117" TargetMode="External" /><Relationship Id="rId18" Type="http://schemas.openxmlformats.org/officeDocument/2006/relationships/hyperlink" Target="https://podminky.urs.cz/item/CS_URS_2024_01/162751137" TargetMode="External" /><Relationship Id="rId19" Type="http://schemas.openxmlformats.org/officeDocument/2006/relationships/hyperlink" Target="https://podminky.urs.cz/item/CS_URS_2024_01/162751157" TargetMode="External" /><Relationship Id="rId20" Type="http://schemas.openxmlformats.org/officeDocument/2006/relationships/hyperlink" Target="https://podminky.urs.cz/item/CS_URS_2024_01/167151111" TargetMode="External" /><Relationship Id="rId21" Type="http://schemas.openxmlformats.org/officeDocument/2006/relationships/hyperlink" Target="https://podminky.urs.cz/item/CS_URS_2024_01/171153101" TargetMode="External" /><Relationship Id="rId22" Type="http://schemas.openxmlformats.org/officeDocument/2006/relationships/hyperlink" Target="https://podminky.urs.cz/item/CS_URS_2024_01/171201221" TargetMode="External" /><Relationship Id="rId23" Type="http://schemas.openxmlformats.org/officeDocument/2006/relationships/hyperlink" Target="https://podminky.urs.cz/item/CS_URS_2024_01/171251201" TargetMode="External" /><Relationship Id="rId24" Type="http://schemas.openxmlformats.org/officeDocument/2006/relationships/hyperlink" Target="https://podminky.urs.cz/item/CS_URS_2024_01/174101101" TargetMode="External" /><Relationship Id="rId25" Type="http://schemas.openxmlformats.org/officeDocument/2006/relationships/hyperlink" Target="https://podminky.urs.cz/item/CS_URS_2024_01/175151101" TargetMode="External" /><Relationship Id="rId26" Type="http://schemas.openxmlformats.org/officeDocument/2006/relationships/hyperlink" Target="https://podminky.urs.cz/item/CS_URS_2024_01/212752107" TargetMode="External" /><Relationship Id="rId27" Type="http://schemas.openxmlformats.org/officeDocument/2006/relationships/hyperlink" Target="https://podminky.urs.cz/item/CS_URS_2024_01/213141112" TargetMode="External" /><Relationship Id="rId28" Type="http://schemas.openxmlformats.org/officeDocument/2006/relationships/hyperlink" Target="https://podminky.urs.cz/item/CS_URS_2024_01/462511111" TargetMode="External" /><Relationship Id="rId29" Type="http://schemas.openxmlformats.org/officeDocument/2006/relationships/hyperlink" Target="https://podminky.urs.cz/item/CS_URS_2024_01/321351010" TargetMode="External" /><Relationship Id="rId30" Type="http://schemas.openxmlformats.org/officeDocument/2006/relationships/hyperlink" Target="https://podminky.urs.cz/item/CS_URS_2024_01/321352010" TargetMode="External" /><Relationship Id="rId31" Type="http://schemas.openxmlformats.org/officeDocument/2006/relationships/hyperlink" Target="https://podminky.urs.cz/item/CS_URS_2024_01/359901211" TargetMode="External" /><Relationship Id="rId32" Type="http://schemas.openxmlformats.org/officeDocument/2006/relationships/hyperlink" Target="https://podminky.urs.cz/item/CS_URS_2024_01/411354317" TargetMode="External" /><Relationship Id="rId33" Type="http://schemas.openxmlformats.org/officeDocument/2006/relationships/hyperlink" Target="https://podminky.urs.cz/item/CS_URS_2024_01/411354318" TargetMode="External" /><Relationship Id="rId34" Type="http://schemas.openxmlformats.org/officeDocument/2006/relationships/hyperlink" Target="https://podminky.urs.cz/item/CS_URS_2024_01/451541111" TargetMode="External" /><Relationship Id="rId35" Type="http://schemas.openxmlformats.org/officeDocument/2006/relationships/hyperlink" Target="https://podminky.urs.cz/item/CS_URS_2024_01/452112111" TargetMode="External" /><Relationship Id="rId36" Type="http://schemas.openxmlformats.org/officeDocument/2006/relationships/hyperlink" Target="https://podminky.urs.cz/item/CS_URS_2024_01/452312131" TargetMode="External" /><Relationship Id="rId37" Type="http://schemas.openxmlformats.org/officeDocument/2006/relationships/hyperlink" Target="https://podminky.urs.cz/item/CS_URS_2024_01/452312161" TargetMode="External" /><Relationship Id="rId38" Type="http://schemas.openxmlformats.org/officeDocument/2006/relationships/hyperlink" Target="https://podminky.urs.cz/item/CS_URS_2024_01/452321131" TargetMode="External" /><Relationship Id="rId39" Type="http://schemas.openxmlformats.org/officeDocument/2006/relationships/hyperlink" Target="https://podminky.urs.cz/item/CS_URS_2024_01/452368211" TargetMode="External" /><Relationship Id="rId40" Type="http://schemas.openxmlformats.org/officeDocument/2006/relationships/hyperlink" Target="https://podminky.urs.cz/item/CS_URS_2024_01/457311117" TargetMode="External" /><Relationship Id="rId41" Type="http://schemas.openxmlformats.org/officeDocument/2006/relationships/hyperlink" Target="https://podminky.urs.cz/item/CS_URS_2024_01/465513327" TargetMode="External" /><Relationship Id="rId42" Type="http://schemas.openxmlformats.org/officeDocument/2006/relationships/hyperlink" Target="https://podminky.urs.cz/item/CS_URS_2024_01/465515427" TargetMode="External" /><Relationship Id="rId43" Type="http://schemas.openxmlformats.org/officeDocument/2006/relationships/hyperlink" Target="https://podminky.urs.cz/item/CS_URS_2024_01/564961111" TargetMode="External" /><Relationship Id="rId44" Type="http://schemas.openxmlformats.org/officeDocument/2006/relationships/hyperlink" Target="https://podminky.urs.cz/item/CS_URS_2024_01/811611111" TargetMode="External" /><Relationship Id="rId45" Type="http://schemas.openxmlformats.org/officeDocument/2006/relationships/hyperlink" Target="https://podminky.urs.cz/item/CS_URS_2024_01/892522111" TargetMode="External" /><Relationship Id="rId46" Type="http://schemas.openxmlformats.org/officeDocument/2006/relationships/hyperlink" Target="https://podminky.urs.cz/item/CS_URS_2024_01/892622121" TargetMode="External" /><Relationship Id="rId47" Type="http://schemas.openxmlformats.org/officeDocument/2006/relationships/hyperlink" Target="https://podminky.urs.cz/item/CS_URS_2024_01/892622123" TargetMode="External" /><Relationship Id="rId48" Type="http://schemas.openxmlformats.org/officeDocument/2006/relationships/hyperlink" Target="https://podminky.urs.cz/item/CS_URS_2024_01/894102121" TargetMode="External" /><Relationship Id="rId49" Type="http://schemas.openxmlformats.org/officeDocument/2006/relationships/hyperlink" Target="https://podminky.urs.cz/item/CS_URS_2024_01/894302152" TargetMode="External" /><Relationship Id="rId50" Type="http://schemas.openxmlformats.org/officeDocument/2006/relationships/hyperlink" Target="https://podminky.urs.cz/item/CS_URS_2024_01/894302252" TargetMode="External" /><Relationship Id="rId51" Type="http://schemas.openxmlformats.org/officeDocument/2006/relationships/hyperlink" Target="https://podminky.urs.cz/item/CS_URS_2024_01/894411311" TargetMode="External" /><Relationship Id="rId52" Type="http://schemas.openxmlformats.org/officeDocument/2006/relationships/hyperlink" Target="https://podminky.urs.cz/item/CS_URS_2024_01/894412411" TargetMode="External" /><Relationship Id="rId53" Type="http://schemas.openxmlformats.org/officeDocument/2006/relationships/hyperlink" Target="https://podminky.urs.cz/item/CS_URS_2024_01/894601111" TargetMode="External" /><Relationship Id="rId54" Type="http://schemas.openxmlformats.org/officeDocument/2006/relationships/hyperlink" Target="https://podminky.urs.cz/item/CS_URS_2024_01/899104112" TargetMode="External" /><Relationship Id="rId55" Type="http://schemas.openxmlformats.org/officeDocument/2006/relationships/hyperlink" Target="https://podminky.urs.cz/item/CS_URS_2024_01/899501221" TargetMode="External" /><Relationship Id="rId56" Type="http://schemas.openxmlformats.org/officeDocument/2006/relationships/hyperlink" Target="https://podminky.urs.cz/item/CS_URS_2024_01/899503112" TargetMode="External" /><Relationship Id="rId57" Type="http://schemas.openxmlformats.org/officeDocument/2006/relationships/hyperlink" Target="https://podminky.urs.cz/item/CS_URS_2024_01/899633131" TargetMode="External" /><Relationship Id="rId58" Type="http://schemas.openxmlformats.org/officeDocument/2006/relationships/hyperlink" Target="https://podminky.urs.cz/item/CS_URS_2024_01/899633241" TargetMode="External" /><Relationship Id="rId59" Type="http://schemas.openxmlformats.org/officeDocument/2006/relationships/hyperlink" Target="https://podminky.urs.cz/item/CS_URS_2024_01/899658211" TargetMode="External" /><Relationship Id="rId60" Type="http://schemas.openxmlformats.org/officeDocument/2006/relationships/hyperlink" Target="https://podminky.urs.cz/item/CS_URS_2024_01/977151118" TargetMode="External" /><Relationship Id="rId61" Type="http://schemas.openxmlformats.org/officeDocument/2006/relationships/hyperlink" Target="https://podminky.urs.cz/item/CS_URS_2024_01/977211113" TargetMode="External" /><Relationship Id="rId62" Type="http://schemas.openxmlformats.org/officeDocument/2006/relationships/hyperlink" Target="https://podminky.urs.cz/item/CS_URS_2024_01/997013862" TargetMode="External" /><Relationship Id="rId63" Type="http://schemas.openxmlformats.org/officeDocument/2006/relationships/hyperlink" Target="https://podminky.urs.cz/item/CS_URS_2024_01/998271201" TargetMode="External" /><Relationship Id="rId64" Type="http://schemas.openxmlformats.org/officeDocument/2006/relationships/hyperlink" Target="https://podminky.urs.cz/item/CS_URS_2024_01/998271224" TargetMode="External" /><Relationship Id="rId65" Type="http://schemas.openxmlformats.org/officeDocument/2006/relationships/hyperlink" Target="https://podminky.urs.cz/item/CS_URS_2024_01/171201231x" TargetMode="External" /><Relationship Id="rId66" Type="http://schemas.openxmlformats.org/officeDocument/2006/relationships/hyperlink" Target="https://podminky.urs.cz/item/CS_URS_2024_01/711111001" TargetMode="External" /><Relationship Id="rId67" Type="http://schemas.openxmlformats.org/officeDocument/2006/relationships/hyperlink" Target="https://podminky.urs.cz/item/CS_URS_2024_01/711111051" TargetMode="External" /><Relationship Id="rId68" Type="http://schemas.openxmlformats.org/officeDocument/2006/relationships/hyperlink" Target="https://podminky.urs.cz/item/CS_URS_2024_01/711112001" TargetMode="External" /><Relationship Id="rId69" Type="http://schemas.openxmlformats.org/officeDocument/2006/relationships/hyperlink" Target="https://podminky.urs.cz/item/CS_URS_2024_01/711112051" TargetMode="External" /><Relationship Id="rId70" Type="http://schemas.openxmlformats.org/officeDocument/2006/relationships/hyperlink" Target="https://podminky.urs.cz/item/CS_URS_2024_01/711159111" TargetMode="External" /><Relationship Id="rId71" Type="http://schemas.openxmlformats.org/officeDocument/2006/relationships/hyperlink" Target="https://podminky.urs.cz/item/CS_URS_2024_01/998711101" TargetMode="External" /><Relationship Id="rId72" Type="http://schemas.openxmlformats.org/officeDocument/2006/relationships/hyperlink" Target="https://podminky.urs.cz/item/CS_URS_2024_01/998711199" TargetMode="External" /><Relationship Id="rId73" Type="http://schemas.openxmlformats.org/officeDocument/2006/relationships/hyperlink" Target="https://podminky.urs.cz/item/CS_URS_2024_01/767161126" TargetMode="External" /><Relationship Id="rId74" Type="http://schemas.openxmlformats.org/officeDocument/2006/relationships/hyperlink" Target="https://podminky.urs.cz/item/CS_URS_2024_01/767161834" TargetMode="External" /><Relationship Id="rId75" Type="http://schemas.openxmlformats.org/officeDocument/2006/relationships/hyperlink" Target="https://podminky.urs.cz/item/CS_URS_2024_01/767662210" TargetMode="External" /><Relationship Id="rId76" Type="http://schemas.openxmlformats.org/officeDocument/2006/relationships/hyperlink" Target="https://podminky.urs.cz/item/CS_URS_2024_01/767995111" TargetMode="External" /><Relationship Id="rId77" Type="http://schemas.openxmlformats.org/officeDocument/2006/relationships/hyperlink" Target="https://podminky.urs.cz/item/CS_URS_2024_01/767995113" TargetMode="External" /><Relationship Id="rId78" Type="http://schemas.openxmlformats.org/officeDocument/2006/relationships/hyperlink" Target="https://podminky.urs.cz/item/CS_URS_2024_01/767996802" TargetMode="External" /><Relationship Id="rId79" Type="http://schemas.openxmlformats.org/officeDocument/2006/relationships/hyperlink" Target="https://podminky.urs.cz/item/CS_URS_2024_01/998767102" TargetMode="External" /><Relationship Id="rId80" Type="http://schemas.openxmlformats.org/officeDocument/2006/relationships/hyperlink" Target="https://podminky.urs.cz/item/CS_URS_2024_01/783301303" TargetMode="External" /><Relationship Id="rId81" Type="http://schemas.openxmlformats.org/officeDocument/2006/relationships/hyperlink" Target="https://podminky.urs.cz/item/CS_URS_2024_01/783301311" TargetMode="External" /><Relationship Id="rId82" Type="http://schemas.openxmlformats.org/officeDocument/2006/relationships/hyperlink" Target="https://podminky.urs.cz/item/CS_URS_2024_01/783301401" TargetMode="External" /><Relationship Id="rId83" Type="http://schemas.openxmlformats.org/officeDocument/2006/relationships/hyperlink" Target="https://podminky.urs.cz/item/CS_URS_2024_01/783334201" TargetMode="External" /><Relationship Id="rId84" Type="http://schemas.openxmlformats.org/officeDocument/2006/relationships/hyperlink" Target="https://podminky.urs.cz/item/CS_URS_2024_01/783337101" TargetMode="External" /><Relationship Id="rId8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831352121" TargetMode="External" /><Relationship Id="rId2" Type="http://schemas.openxmlformats.org/officeDocument/2006/relationships/hyperlink" Target="https://podminky.urs.cz/item/CS_URS_2024_01/837352221" TargetMode="External" /><Relationship Id="rId3" Type="http://schemas.openxmlformats.org/officeDocument/2006/relationships/hyperlink" Target="https://podminky.urs.cz/item/CS_URS_2024_01/837355121" TargetMode="External" /><Relationship Id="rId4" Type="http://schemas.openxmlformats.org/officeDocument/2006/relationships/hyperlink" Target="https://podminky.urs.cz/item/CS_URS_2024_01/895941341" TargetMode="External" /><Relationship Id="rId5" Type="http://schemas.openxmlformats.org/officeDocument/2006/relationships/hyperlink" Target="https://podminky.urs.cz/item/CS_URS_2024_01/895941351" TargetMode="External" /><Relationship Id="rId6" Type="http://schemas.openxmlformats.org/officeDocument/2006/relationships/hyperlink" Target="https://podminky.urs.cz/item/CS_URS_2024_01/895941362" TargetMode="External" /><Relationship Id="rId7" Type="http://schemas.openxmlformats.org/officeDocument/2006/relationships/hyperlink" Target="https://podminky.urs.cz/item/CS_URS_2024_01/899204112" TargetMode="External" /><Relationship Id="rId8" Type="http://schemas.openxmlformats.org/officeDocument/2006/relationships/hyperlink" Target="https://podminky.urs.cz/item/CS_URS_2024_01/899633241" TargetMode="External" /><Relationship Id="rId9" Type="http://schemas.openxmlformats.org/officeDocument/2006/relationships/hyperlink" Target="https://podminky.urs.cz/item/CS_URS_2024_01/998271201" TargetMode="External" /><Relationship Id="rId10" Type="http://schemas.openxmlformats.org/officeDocument/2006/relationships/hyperlink" Target="https://podminky.urs.cz/item/CS_URS_2024_01/998271224" TargetMode="External" /><Relationship Id="rId1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113712" TargetMode="External" /><Relationship Id="rId2" Type="http://schemas.openxmlformats.org/officeDocument/2006/relationships/hyperlink" Target="https://podminky.urs.cz/item/CS_URS_2024_01/131151205" TargetMode="External" /><Relationship Id="rId3" Type="http://schemas.openxmlformats.org/officeDocument/2006/relationships/hyperlink" Target="https://podminky.urs.cz/item/CS_URS_2024_01/131213712" TargetMode="External" /><Relationship Id="rId4" Type="http://schemas.openxmlformats.org/officeDocument/2006/relationships/hyperlink" Target="https://podminky.urs.cz/item/CS_URS_2024_01/131251205" TargetMode="External" /><Relationship Id="rId5" Type="http://schemas.openxmlformats.org/officeDocument/2006/relationships/hyperlink" Target="https://podminky.urs.cz/item/CS_URS_2024_01/131313712" TargetMode="External" /><Relationship Id="rId6" Type="http://schemas.openxmlformats.org/officeDocument/2006/relationships/hyperlink" Target="https://podminky.urs.cz/item/CS_URS_2024_01/131351205" TargetMode="External" /><Relationship Id="rId7" Type="http://schemas.openxmlformats.org/officeDocument/2006/relationships/hyperlink" Target="https://podminky.urs.cz/item/CS_URS_2024_01/151811132" TargetMode="External" /><Relationship Id="rId8" Type="http://schemas.openxmlformats.org/officeDocument/2006/relationships/hyperlink" Target="https://podminky.urs.cz/item/CS_URS_2024_01/151811133" TargetMode="External" /><Relationship Id="rId9" Type="http://schemas.openxmlformats.org/officeDocument/2006/relationships/hyperlink" Target="https://podminky.urs.cz/item/CS_URS_2024_01/151811232" TargetMode="External" /><Relationship Id="rId10" Type="http://schemas.openxmlformats.org/officeDocument/2006/relationships/hyperlink" Target="https://podminky.urs.cz/item/CS_URS_2024_01/151811233" TargetMode="External" /><Relationship Id="rId11" Type="http://schemas.openxmlformats.org/officeDocument/2006/relationships/hyperlink" Target="https://podminky.urs.cz/item/CS_URS_2024_01/162351103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37" TargetMode="External" /><Relationship Id="rId14" Type="http://schemas.openxmlformats.org/officeDocument/2006/relationships/hyperlink" Target="https://podminky.urs.cz/item/CS_URS_2024_01/167151111" TargetMode="External" /><Relationship Id="rId15" Type="http://schemas.openxmlformats.org/officeDocument/2006/relationships/hyperlink" Target="https://podminky.urs.cz/item/CS_URS_2024_01/171251201" TargetMode="External" /><Relationship Id="rId16" Type="http://schemas.openxmlformats.org/officeDocument/2006/relationships/hyperlink" Target="https://podminky.urs.cz/item/CS_URS_2024_01/174101101" TargetMode="External" /><Relationship Id="rId17" Type="http://schemas.openxmlformats.org/officeDocument/2006/relationships/hyperlink" Target="https://podminky.urs.cz/item/CS_URS_2024_01/175151101" TargetMode="External" /><Relationship Id="rId18" Type="http://schemas.openxmlformats.org/officeDocument/2006/relationships/hyperlink" Target="https://podminky.urs.cz/item/CS_URS_2024_01/212752102" TargetMode="External" /><Relationship Id="rId19" Type="http://schemas.openxmlformats.org/officeDocument/2006/relationships/hyperlink" Target="https://podminky.urs.cz/item/CS_URS_2024_01/451541111" TargetMode="External" /><Relationship Id="rId20" Type="http://schemas.openxmlformats.org/officeDocument/2006/relationships/hyperlink" Target="https://podminky.urs.cz/item/CS_URS_2024_01/452311131" TargetMode="External" /><Relationship Id="rId21" Type="http://schemas.openxmlformats.org/officeDocument/2006/relationships/hyperlink" Target="https://podminky.urs.cz/item/CS_URS_2024_01/812422193" TargetMode="External" /><Relationship Id="rId22" Type="http://schemas.openxmlformats.org/officeDocument/2006/relationships/hyperlink" Target="https://podminky.urs.cz/item/CS_URS_2024_01/812522193" TargetMode="External" /><Relationship Id="rId23" Type="http://schemas.openxmlformats.org/officeDocument/2006/relationships/hyperlink" Target="https://podminky.urs.cz/item/CS_URS_2024_01/822422112" TargetMode="External" /><Relationship Id="rId24" Type="http://schemas.openxmlformats.org/officeDocument/2006/relationships/hyperlink" Target="https://podminky.urs.cz/item/CS_URS_2024_01/812522121" TargetMode="External" /><Relationship Id="rId25" Type="http://schemas.openxmlformats.org/officeDocument/2006/relationships/hyperlink" Target="https://podminky.urs.cz/item/CS_URS_2024_01/894411141" TargetMode="External" /><Relationship Id="rId26" Type="http://schemas.openxmlformats.org/officeDocument/2006/relationships/hyperlink" Target="https://podminky.urs.cz/item/CS_URS_2024_01/894411311" TargetMode="External" /><Relationship Id="rId27" Type="http://schemas.openxmlformats.org/officeDocument/2006/relationships/hyperlink" Target="https://podminky.urs.cz/item/CS_URS_2024_01/899104112" TargetMode="External" /><Relationship Id="rId28" Type="http://schemas.openxmlformats.org/officeDocument/2006/relationships/hyperlink" Target="https://podminky.urs.cz/item/CS_URS_2024_01/998274101" TargetMode="External" /><Relationship Id="rId29" Type="http://schemas.openxmlformats.org/officeDocument/2006/relationships/hyperlink" Target="https://podminky.urs.cz/item/CS_URS_2024_01/998274124" TargetMode="External" /><Relationship Id="rId30" Type="http://schemas.openxmlformats.org/officeDocument/2006/relationships/hyperlink" Target="https://podminky.urs.cz/item/CS_URS_2024_01/171201231x" TargetMode="External" /><Relationship Id="rId3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204" TargetMode="External" /><Relationship Id="rId2" Type="http://schemas.openxmlformats.org/officeDocument/2006/relationships/hyperlink" Target="https://podminky.urs.cz/item/CS_URS_2024_01/139951121" TargetMode="External" /><Relationship Id="rId3" Type="http://schemas.openxmlformats.org/officeDocument/2006/relationships/hyperlink" Target="https://podminky.urs.cz/item/CS_URS_2024_01/151811133" TargetMode="External" /><Relationship Id="rId4" Type="http://schemas.openxmlformats.org/officeDocument/2006/relationships/hyperlink" Target="https://podminky.urs.cz/item/CS_URS_2024_01/151811233" TargetMode="External" /><Relationship Id="rId5" Type="http://schemas.openxmlformats.org/officeDocument/2006/relationships/hyperlink" Target="https://podminky.urs.cz/item/CS_URS_2024_01/162351103" TargetMode="External" /><Relationship Id="rId6" Type="http://schemas.openxmlformats.org/officeDocument/2006/relationships/hyperlink" Target="https://podminky.urs.cz/item/CS_URS_2024_01/162751157" TargetMode="External" /><Relationship Id="rId7" Type="http://schemas.openxmlformats.org/officeDocument/2006/relationships/hyperlink" Target="https://podminky.urs.cz/item/CS_URS_2024_01/16715111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hyperlink" Target="https://podminky.urs.cz/item/CS_URS_2024_01/174101101" TargetMode="External" /><Relationship Id="rId10" Type="http://schemas.openxmlformats.org/officeDocument/2006/relationships/hyperlink" Target="https://podminky.urs.cz/item/CS_URS_2024_01/998274101" TargetMode="External" /><Relationship Id="rId11" Type="http://schemas.openxmlformats.org/officeDocument/2006/relationships/hyperlink" Target="https://podminky.urs.cz/item/CS_URS_2024_01/998274124" TargetMode="External" /><Relationship Id="rId12" Type="http://schemas.openxmlformats.org/officeDocument/2006/relationships/hyperlink" Target="https://podminky.urs.cz/item/CS_URS_2024_01/997013861" TargetMode="External" /><Relationship Id="rId13" Type="http://schemas.openxmlformats.org/officeDocument/2006/relationships/hyperlink" Target="https://podminky.urs.cz/item/CS_URS_2024_01/997013862" TargetMode="External" /><Relationship Id="rId1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51712111" TargetMode="External" /><Relationship Id="rId2" Type="http://schemas.openxmlformats.org/officeDocument/2006/relationships/hyperlink" Target="https://podminky.urs.cz/item/CS_URS_2024_01/151712121" TargetMode="External" /><Relationship Id="rId3" Type="http://schemas.openxmlformats.org/officeDocument/2006/relationships/hyperlink" Target="https://podminky.urs.cz/item/CS_URS_2024_01/153111114" TargetMode="External" /><Relationship Id="rId4" Type="http://schemas.openxmlformats.org/officeDocument/2006/relationships/hyperlink" Target="https://podminky.urs.cz/item/CS_URS_2024_01/153111115" TargetMode="External" /><Relationship Id="rId5" Type="http://schemas.openxmlformats.org/officeDocument/2006/relationships/hyperlink" Target="https://podminky.urs.cz/item/CS_URS_2024_01/153111116" TargetMode="External" /><Relationship Id="rId6" Type="http://schemas.openxmlformats.org/officeDocument/2006/relationships/hyperlink" Target="https://podminky.urs.cz/item/CS_URS_2022_02/153112111" TargetMode="External" /><Relationship Id="rId7" Type="http://schemas.openxmlformats.org/officeDocument/2006/relationships/hyperlink" Target="https://podminky.urs.cz/item/CS_URS_2022_02/153112123" TargetMode="External" /><Relationship Id="rId8" Type="http://schemas.openxmlformats.org/officeDocument/2006/relationships/hyperlink" Target="https://podminky.urs.cz/item/CS_URS_2024_01/153112212" TargetMode="External" /><Relationship Id="rId9" Type="http://schemas.openxmlformats.org/officeDocument/2006/relationships/hyperlink" Target="https://podminky.urs.cz/item/CS_URS_2024_01/153113113" TargetMode="External" /><Relationship Id="rId10" Type="http://schemas.openxmlformats.org/officeDocument/2006/relationships/hyperlink" Target="https://podminky.urs.cz/item/CS_URS_2024_01/153113213" TargetMode="External" /><Relationship Id="rId11" Type="http://schemas.openxmlformats.org/officeDocument/2006/relationships/hyperlink" Target="https://podminky.urs.cz/item/CS_URS_2024_01/153821115" TargetMode="External" /><Relationship Id="rId12" Type="http://schemas.openxmlformats.org/officeDocument/2006/relationships/hyperlink" Target="https://podminky.urs.cz/item/CS_URS_2024_01/153821192" TargetMode="External" /><Relationship Id="rId13" Type="http://schemas.openxmlformats.org/officeDocument/2006/relationships/hyperlink" Target="https://podminky.urs.cz/item/CS_URS_2024_01/153822115" TargetMode="External" /><Relationship Id="rId14" Type="http://schemas.openxmlformats.org/officeDocument/2006/relationships/hyperlink" Target="https://podminky.urs.cz/item/CS_URS_2024_01/153861111" TargetMode="External" /><Relationship Id="rId15" Type="http://schemas.openxmlformats.org/officeDocument/2006/relationships/hyperlink" Target="https://podminky.urs.cz/item/CS_URS_2024_01/153891112" TargetMode="External" /><Relationship Id="rId16" Type="http://schemas.openxmlformats.org/officeDocument/2006/relationships/hyperlink" Target="https://podminky.urs.cz/item/CS_URS_2024_01/153891121" TargetMode="External" /><Relationship Id="rId17" Type="http://schemas.openxmlformats.org/officeDocument/2006/relationships/hyperlink" Target="https://podminky.urs.cz/item/CS_URS_2024_01/154077341" TargetMode="External" /><Relationship Id="rId18" Type="http://schemas.openxmlformats.org/officeDocument/2006/relationships/hyperlink" Target="https://podminky.urs.cz/item/CS_URS_2024_01/154077342" TargetMode="External" /><Relationship Id="rId19" Type="http://schemas.openxmlformats.org/officeDocument/2006/relationships/hyperlink" Target="https://podminky.urs.cz/item/CS_URS_2024_01/225321114" TargetMode="External" /><Relationship Id="rId20" Type="http://schemas.openxmlformats.org/officeDocument/2006/relationships/hyperlink" Target="https://podminky.urs.cz/item/CS_URS_2024_01/226112412" TargetMode="External" /><Relationship Id="rId21" Type="http://schemas.openxmlformats.org/officeDocument/2006/relationships/hyperlink" Target="https://podminky.urs.cz/item/CS_URS_2024_01/282602112" TargetMode="External" /><Relationship Id="rId22" Type="http://schemas.openxmlformats.org/officeDocument/2006/relationships/hyperlink" Target="https://podminky.urs.cz/item/CS_URS_2024_01/282602119" TargetMode="External" /><Relationship Id="rId23" Type="http://schemas.openxmlformats.org/officeDocument/2006/relationships/hyperlink" Target="https://podminky.urs.cz/item/CS_URS_2024_01/282606011" TargetMode="External" /><Relationship Id="rId24" Type="http://schemas.openxmlformats.org/officeDocument/2006/relationships/hyperlink" Target="https://podminky.urs.cz/item/CS_URS_2024_01/871254202" TargetMode="External" /><Relationship Id="rId25" Type="http://schemas.openxmlformats.org/officeDocument/2006/relationships/hyperlink" Target="https://podminky.urs.cz/item/CS_URS_2024_01/877245201" TargetMode="External" /><Relationship Id="rId26" Type="http://schemas.openxmlformats.org/officeDocument/2006/relationships/hyperlink" Target="https://podminky.urs.cz/item/CS_URS_2024_01/998003111" TargetMode="External" /><Relationship Id="rId27" Type="http://schemas.openxmlformats.org/officeDocument/2006/relationships/hyperlink" Target="https://podminky.urs.cz/item/CS_URS_2024_01/767991911" TargetMode="External" /><Relationship Id="rId2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230" TargetMode="External" /><Relationship Id="rId2" Type="http://schemas.openxmlformats.org/officeDocument/2006/relationships/hyperlink" Target="https://podminky.urs.cz/item/CS_URS_2024_01/113107231" TargetMode="External" /><Relationship Id="rId3" Type="http://schemas.openxmlformats.org/officeDocument/2006/relationships/hyperlink" Target="https://podminky.urs.cz/item/CS_URS_2024_01/113107222" TargetMode="External" /><Relationship Id="rId4" Type="http://schemas.openxmlformats.org/officeDocument/2006/relationships/hyperlink" Target="https://podminky.urs.cz/item/CS_URS_2024_01/113107241" TargetMode="External" /><Relationship Id="rId5" Type="http://schemas.openxmlformats.org/officeDocument/2006/relationships/hyperlink" Target="https://podminky.urs.cz/item/CS_URS_2024_01/113154334" TargetMode="External" /><Relationship Id="rId6" Type="http://schemas.openxmlformats.org/officeDocument/2006/relationships/hyperlink" Target="https://podminky.urs.cz/item/CS_URS_2024_01/113154333" TargetMode="External" /><Relationship Id="rId7" Type="http://schemas.openxmlformats.org/officeDocument/2006/relationships/hyperlink" Target="https://podminky.urs.cz/item/CS_URS_2024_01/113202111" TargetMode="External" /><Relationship Id="rId8" Type="http://schemas.openxmlformats.org/officeDocument/2006/relationships/hyperlink" Target="https://podminky.urs.cz/item/CS_URS_2024_01/162351103" TargetMode="External" /><Relationship Id="rId9" Type="http://schemas.openxmlformats.org/officeDocument/2006/relationships/hyperlink" Target="https://podminky.urs.cz/item/CS_URS_2024_01/167151111" TargetMode="External" /><Relationship Id="rId10" Type="http://schemas.openxmlformats.org/officeDocument/2006/relationships/hyperlink" Target="https://podminky.urs.cz/item/CS_URS_2024_01/121151103" TargetMode="External" /><Relationship Id="rId11" Type="http://schemas.openxmlformats.org/officeDocument/2006/relationships/hyperlink" Target="https://podminky.urs.cz/item/CS_URS_2024_01/181351003" TargetMode="External" /><Relationship Id="rId12" Type="http://schemas.openxmlformats.org/officeDocument/2006/relationships/hyperlink" Target="https://podminky.urs.cz/item/CS_URS_2024_01/181951114" TargetMode="External" /><Relationship Id="rId13" Type="http://schemas.openxmlformats.org/officeDocument/2006/relationships/hyperlink" Target="https://podminky.urs.cz/item/CS_URS_2024_01/183405211" TargetMode="External" /><Relationship Id="rId14" Type="http://schemas.openxmlformats.org/officeDocument/2006/relationships/hyperlink" Target="https://podminky.urs.cz/item/CS_URS_2024_01/185803111" TargetMode="External" /><Relationship Id="rId15" Type="http://schemas.openxmlformats.org/officeDocument/2006/relationships/hyperlink" Target="https://podminky.urs.cz/item/CS_URS_2024_01/185804215" TargetMode="External" /><Relationship Id="rId16" Type="http://schemas.openxmlformats.org/officeDocument/2006/relationships/hyperlink" Target="https://podminky.urs.cz/item/CS_URS_2024_01/185804312" TargetMode="External" /><Relationship Id="rId17" Type="http://schemas.openxmlformats.org/officeDocument/2006/relationships/hyperlink" Target="https://podminky.urs.cz/item/CS_URS_2024_01/185811221" TargetMode="External" /><Relationship Id="rId18" Type="http://schemas.openxmlformats.org/officeDocument/2006/relationships/hyperlink" Target="https://podminky.urs.cz/item/CS_URS_2024_01/564841111" TargetMode="External" /><Relationship Id="rId19" Type="http://schemas.openxmlformats.org/officeDocument/2006/relationships/hyperlink" Target="https://podminky.urs.cz/item/CS_URS_2024_01/564861111" TargetMode="External" /><Relationship Id="rId20" Type="http://schemas.openxmlformats.org/officeDocument/2006/relationships/hyperlink" Target="https://podminky.urs.cz/item/CS_URS_2024_01/565165111" TargetMode="External" /><Relationship Id="rId21" Type="http://schemas.openxmlformats.org/officeDocument/2006/relationships/hyperlink" Target="https://podminky.urs.cz/item/CS_URS_2024_01/565175113" TargetMode="External" /><Relationship Id="rId22" Type="http://schemas.openxmlformats.org/officeDocument/2006/relationships/hyperlink" Target="https://podminky.urs.cz/item/CS_URS_2024_01/573111111" TargetMode="External" /><Relationship Id="rId23" Type="http://schemas.openxmlformats.org/officeDocument/2006/relationships/hyperlink" Target="https://podminky.urs.cz/item/CS_URS_2024_01/573211111" TargetMode="External" /><Relationship Id="rId24" Type="http://schemas.openxmlformats.org/officeDocument/2006/relationships/hyperlink" Target="https://podminky.urs.cz/item/CS_URS_2024_01/576126111" TargetMode="External" /><Relationship Id="rId25" Type="http://schemas.openxmlformats.org/officeDocument/2006/relationships/hyperlink" Target="https://podminky.urs.cz/item/CS_URS_2024_01/577134131" TargetMode="External" /><Relationship Id="rId26" Type="http://schemas.openxmlformats.org/officeDocument/2006/relationships/hyperlink" Target="https://podminky.urs.cz/item/CS_URS_2024_01/577166131" TargetMode="External" /><Relationship Id="rId27" Type="http://schemas.openxmlformats.org/officeDocument/2006/relationships/hyperlink" Target="https://podminky.urs.cz/item/CS_URS_2024_01/916131213" TargetMode="External" /><Relationship Id="rId28" Type="http://schemas.openxmlformats.org/officeDocument/2006/relationships/hyperlink" Target="https://podminky.urs.cz/item/CS_URS_2024_01/919122122" TargetMode="External" /><Relationship Id="rId29" Type="http://schemas.openxmlformats.org/officeDocument/2006/relationships/hyperlink" Target="https://podminky.urs.cz/item/CS_URS_2024_01/919735113" TargetMode="External" /><Relationship Id="rId30" Type="http://schemas.openxmlformats.org/officeDocument/2006/relationships/hyperlink" Target="https://podminky.urs.cz/item/CS_URS_2024_01/979024443" TargetMode="External" /><Relationship Id="rId31" Type="http://schemas.openxmlformats.org/officeDocument/2006/relationships/hyperlink" Target="https://podminky.urs.cz/item/CS_URS_2024_01/997221551" TargetMode="External" /><Relationship Id="rId32" Type="http://schemas.openxmlformats.org/officeDocument/2006/relationships/hyperlink" Target="https://podminky.urs.cz/item/CS_URS_2024_01/997221559" TargetMode="External" /><Relationship Id="rId33" Type="http://schemas.openxmlformats.org/officeDocument/2006/relationships/hyperlink" Target="https://podminky.urs.cz/item/CS_URS_2024_01/997221561" TargetMode="External" /><Relationship Id="rId34" Type="http://schemas.openxmlformats.org/officeDocument/2006/relationships/hyperlink" Target="https://podminky.urs.cz/item/CS_URS_2024_01/997221569" TargetMode="External" /><Relationship Id="rId35" Type="http://schemas.openxmlformats.org/officeDocument/2006/relationships/hyperlink" Target="https://podminky.urs.cz/item/CS_URS_2024_01/997221571" TargetMode="External" /><Relationship Id="rId36" Type="http://schemas.openxmlformats.org/officeDocument/2006/relationships/hyperlink" Target="https://podminky.urs.cz/item/CS_URS_2024_01/997221579" TargetMode="External" /><Relationship Id="rId37" Type="http://schemas.openxmlformats.org/officeDocument/2006/relationships/hyperlink" Target="https://podminky.urs.cz/item/CS_URS_2024_01/997221612" TargetMode="External" /><Relationship Id="rId38" Type="http://schemas.openxmlformats.org/officeDocument/2006/relationships/hyperlink" Target="https://podminky.urs.cz/item/CS_URS_2024_01/998225111" TargetMode="External" /><Relationship Id="rId39" Type="http://schemas.openxmlformats.org/officeDocument/2006/relationships/hyperlink" Target="https://podminky.urs.cz/item/CS_URS_2024_01/997221861x" TargetMode="External" /><Relationship Id="rId40" Type="http://schemas.openxmlformats.org/officeDocument/2006/relationships/hyperlink" Target="https://podminky.urs.cz/item/CS_URS_2024_01/997221873x" TargetMode="External" /><Relationship Id="rId41" Type="http://schemas.openxmlformats.org/officeDocument/2006/relationships/hyperlink" Target="https://podminky.urs.cz/item/CS_URS_2024_01/997221875x" TargetMode="External" /><Relationship Id="rId4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001104" TargetMode="External" /><Relationship Id="rId2" Type="http://schemas.openxmlformats.org/officeDocument/2006/relationships/hyperlink" Target="https://podminky.urs.cz/item/CS_URS_2024_01/115101201" TargetMode="External" /><Relationship Id="rId3" Type="http://schemas.openxmlformats.org/officeDocument/2006/relationships/hyperlink" Target="https://podminky.urs.cz/item/CS_URS_2024_01/115101301" TargetMode="External" /><Relationship Id="rId4" Type="http://schemas.openxmlformats.org/officeDocument/2006/relationships/hyperlink" Target="https://podminky.urs.cz/item/CS_URS_2024_01/131113712" TargetMode="External" /><Relationship Id="rId5" Type="http://schemas.openxmlformats.org/officeDocument/2006/relationships/hyperlink" Target="https://podminky.urs.cz/item/CS_URS_2024_01/131151205" TargetMode="External" /><Relationship Id="rId6" Type="http://schemas.openxmlformats.org/officeDocument/2006/relationships/hyperlink" Target="https://podminky.urs.cz/item/CS_URS_2024_01/131213712" TargetMode="External" /><Relationship Id="rId7" Type="http://schemas.openxmlformats.org/officeDocument/2006/relationships/hyperlink" Target="https://podminky.urs.cz/item/CS_URS_2024_01/131251206" TargetMode="External" /><Relationship Id="rId8" Type="http://schemas.openxmlformats.org/officeDocument/2006/relationships/hyperlink" Target="https://podminky.urs.cz/item/CS_URS_2024_01/131313712" TargetMode="External" /><Relationship Id="rId9" Type="http://schemas.openxmlformats.org/officeDocument/2006/relationships/hyperlink" Target="https://podminky.urs.cz/item/CS_URS_2024_01/131351207" TargetMode="External" /><Relationship Id="rId10" Type="http://schemas.openxmlformats.org/officeDocument/2006/relationships/hyperlink" Target="https://podminky.urs.cz/item/CS_URS_2024_01/161151103" TargetMode="External" /><Relationship Id="rId11" Type="http://schemas.openxmlformats.org/officeDocument/2006/relationships/hyperlink" Target="https://podminky.urs.cz/item/CS_URS_2024_01/161151113" TargetMode="External" /><Relationship Id="rId12" Type="http://schemas.openxmlformats.org/officeDocument/2006/relationships/hyperlink" Target="https://podminky.urs.cz/item/CS_URS_2024_01/162351103" TargetMode="External" /><Relationship Id="rId13" Type="http://schemas.openxmlformats.org/officeDocument/2006/relationships/hyperlink" Target="https://podminky.urs.cz/item/CS_URS_2024_01/162751117" TargetMode="External" /><Relationship Id="rId14" Type="http://schemas.openxmlformats.org/officeDocument/2006/relationships/hyperlink" Target="https://podminky.urs.cz/item/CS_URS_2024_01/162751137" TargetMode="External" /><Relationship Id="rId15" Type="http://schemas.openxmlformats.org/officeDocument/2006/relationships/hyperlink" Target="https://podminky.urs.cz/item/CS_URS_2024_01/167151111" TargetMode="External" /><Relationship Id="rId16" Type="http://schemas.openxmlformats.org/officeDocument/2006/relationships/hyperlink" Target="https://podminky.urs.cz/item/CS_URS_2024_01/171251201" TargetMode="External" /><Relationship Id="rId17" Type="http://schemas.openxmlformats.org/officeDocument/2006/relationships/hyperlink" Target="https://podminky.urs.cz/item/CS_URS_2024_01/174101101" TargetMode="External" /><Relationship Id="rId18" Type="http://schemas.openxmlformats.org/officeDocument/2006/relationships/hyperlink" Target="https://podminky.urs.cz/item/CS_URS_2024_01/212752418" TargetMode="External" /><Relationship Id="rId19" Type="http://schemas.openxmlformats.org/officeDocument/2006/relationships/hyperlink" Target="https://podminky.urs.cz/item/CS_URS_2024_01/213141112" TargetMode="External" /><Relationship Id="rId20" Type="http://schemas.openxmlformats.org/officeDocument/2006/relationships/hyperlink" Target="https://podminky.urs.cz/item/CS_URS_2024_01/321351010" TargetMode="External" /><Relationship Id="rId21" Type="http://schemas.openxmlformats.org/officeDocument/2006/relationships/hyperlink" Target="https://podminky.urs.cz/item/CS_URS_2024_01/321352010" TargetMode="External" /><Relationship Id="rId22" Type="http://schemas.openxmlformats.org/officeDocument/2006/relationships/hyperlink" Target="https://podminky.urs.cz/item/CS_URS_2024_01/359901211" TargetMode="External" /><Relationship Id="rId23" Type="http://schemas.openxmlformats.org/officeDocument/2006/relationships/hyperlink" Target="https://podminky.urs.cz/item/CS_URS_2024_01/411354317" TargetMode="External" /><Relationship Id="rId24" Type="http://schemas.openxmlformats.org/officeDocument/2006/relationships/hyperlink" Target="https://podminky.urs.cz/item/CS_URS_2024_01/411354318" TargetMode="External" /><Relationship Id="rId25" Type="http://schemas.openxmlformats.org/officeDocument/2006/relationships/hyperlink" Target="https://podminky.urs.cz/item/CS_URS_2024_01/451541111" TargetMode="External" /><Relationship Id="rId26" Type="http://schemas.openxmlformats.org/officeDocument/2006/relationships/hyperlink" Target="https://podminky.urs.cz/item/CS_URS_2024_01/452112111" TargetMode="External" /><Relationship Id="rId27" Type="http://schemas.openxmlformats.org/officeDocument/2006/relationships/hyperlink" Target="https://podminky.urs.cz/item/CS_URS_2024_01/452312161" TargetMode="External" /><Relationship Id="rId28" Type="http://schemas.openxmlformats.org/officeDocument/2006/relationships/hyperlink" Target="https://podminky.urs.cz/item/CS_URS_2024_01/452321131" TargetMode="External" /><Relationship Id="rId29" Type="http://schemas.openxmlformats.org/officeDocument/2006/relationships/hyperlink" Target="https://podminky.urs.cz/item/CS_URS_2024_01/452368211" TargetMode="External" /><Relationship Id="rId30" Type="http://schemas.openxmlformats.org/officeDocument/2006/relationships/hyperlink" Target="https://podminky.urs.cz/item/CS_URS_2024_01/457311117" TargetMode="External" /><Relationship Id="rId31" Type="http://schemas.openxmlformats.org/officeDocument/2006/relationships/hyperlink" Target="https://podminky.urs.cz/item/CS_URS_2024_01/811611111" TargetMode="External" /><Relationship Id="rId32" Type="http://schemas.openxmlformats.org/officeDocument/2006/relationships/hyperlink" Target="https://podminky.urs.cz/item/CS_URS_2024_01/892612121" TargetMode="External" /><Relationship Id="rId33" Type="http://schemas.openxmlformats.org/officeDocument/2006/relationships/hyperlink" Target="https://podminky.urs.cz/item/CS_URS_2024_01/894102121" TargetMode="External" /><Relationship Id="rId34" Type="http://schemas.openxmlformats.org/officeDocument/2006/relationships/hyperlink" Target="https://podminky.urs.cz/item/CS_URS_2024_01/894302152" TargetMode="External" /><Relationship Id="rId35" Type="http://schemas.openxmlformats.org/officeDocument/2006/relationships/hyperlink" Target="https://podminky.urs.cz/item/CS_URS_2024_01/894302252" TargetMode="External" /><Relationship Id="rId36" Type="http://schemas.openxmlformats.org/officeDocument/2006/relationships/hyperlink" Target="https://podminky.urs.cz/item/CS_URS_2024_01/894411311" TargetMode="External" /><Relationship Id="rId37" Type="http://schemas.openxmlformats.org/officeDocument/2006/relationships/hyperlink" Target="https://podminky.urs.cz/item/CS_URS_2024_01/894412411" TargetMode="External" /><Relationship Id="rId38" Type="http://schemas.openxmlformats.org/officeDocument/2006/relationships/hyperlink" Target="https://podminky.urs.cz/item/CS_URS_2024_01/894601111" TargetMode="External" /><Relationship Id="rId39" Type="http://schemas.openxmlformats.org/officeDocument/2006/relationships/hyperlink" Target="https://podminky.urs.cz/item/CS_URS_2024_01/899104112" TargetMode="External" /><Relationship Id="rId40" Type="http://schemas.openxmlformats.org/officeDocument/2006/relationships/hyperlink" Target="https://podminky.urs.cz/item/CS_URS_2024_01/899501221" TargetMode="External" /><Relationship Id="rId41" Type="http://schemas.openxmlformats.org/officeDocument/2006/relationships/hyperlink" Target="https://podminky.urs.cz/item/CS_URS_2024_01/899503112" TargetMode="External" /><Relationship Id="rId42" Type="http://schemas.openxmlformats.org/officeDocument/2006/relationships/hyperlink" Target="https://podminky.urs.cz/item/CS_URS_2024_01/899633241" TargetMode="External" /><Relationship Id="rId43" Type="http://schemas.openxmlformats.org/officeDocument/2006/relationships/hyperlink" Target="https://podminky.urs.cz/item/CS_URS_2024_01/899658211" TargetMode="External" /><Relationship Id="rId44" Type="http://schemas.openxmlformats.org/officeDocument/2006/relationships/hyperlink" Target="https://podminky.urs.cz/item/CS_URS_2024_01/998271201" TargetMode="External" /><Relationship Id="rId45" Type="http://schemas.openxmlformats.org/officeDocument/2006/relationships/hyperlink" Target="https://podminky.urs.cz/item/CS_URS_2024_01/998271224" TargetMode="External" /><Relationship Id="rId46" Type="http://schemas.openxmlformats.org/officeDocument/2006/relationships/hyperlink" Target="https://podminky.urs.cz/item/CS_URS_2024_01/171201231x" TargetMode="External" /><Relationship Id="rId47" Type="http://schemas.openxmlformats.org/officeDocument/2006/relationships/hyperlink" Target="https://podminky.urs.cz/item/CS_URS_2024_01/711111001" TargetMode="External" /><Relationship Id="rId48" Type="http://schemas.openxmlformats.org/officeDocument/2006/relationships/hyperlink" Target="https://podminky.urs.cz/item/CS_URS_2024_01/711111051" TargetMode="External" /><Relationship Id="rId49" Type="http://schemas.openxmlformats.org/officeDocument/2006/relationships/hyperlink" Target="https://podminky.urs.cz/item/CS_URS_2024_01/711112001" TargetMode="External" /><Relationship Id="rId50" Type="http://schemas.openxmlformats.org/officeDocument/2006/relationships/hyperlink" Target="https://podminky.urs.cz/item/CS_URS_2024_01/711112051" TargetMode="External" /><Relationship Id="rId51" Type="http://schemas.openxmlformats.org/officeDocument/2006/relationships/hyperlink" Target="https://podminky.urs.cz/item/CS_URS_2024_01/711159111" TargetMode="External" /><Relationship Id="rId52" Type="http://schemas.openxmlformats.org/officeDocument/2006/relationships/hyperlink" Target="https://podminky.urs.cz/item/CS_URS_2024_01/998711101" TargetMode="External" /><Relationship Id="rId53" Type="http://schemas.openxmlformats.org/officeDocument/2006/relationships/hyperlink" Target="https://podminky.urs.cz/item/CS_URS_2024_01/998711199" TargetMode="External" /><Relationship Id="rId54" Type="http://schemas.openxmlformats.org/officeDocument/2006/relationships/hyperlink" Target="https://podminky.urs.cz/item/CS_URS_2024_01/767161126" TargetMode="External" /><Relationship Id="rId55" Type="http://schemas.openxmlformats.org/officeDocument/2006/relationships/hyperlink" Target="https://podminky.urs.cz/item/CS_URS_2024_01/767161834" TargetMode="External" /><Relationship Id="rId56" Type="http://schemas.openxmlformats.org/officeDocument/2006/relationships/hyperlink" Target="https://podminky.urs.cz/item/CS_URS_2024_01/767995113" TargetMode="External" /><Relationship Id="rId57" Type="http://schemas.openxmlformats.org/officeDocument/2006/relationships/hyperlink" Target="https://podminky.urs.cz/item/CS_URS_2024_01/767996802" TargetMode="External" /><Relationship Id="rId58" Type="http://schemas.openxmlformats.org/officeDocument/2006/relationships/hyperlink" Target="https://podminky.urs.cz/item/CS_URS_2024_01/998767102" TargetMode="External" /><Relationship Id="rId5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1" TargetMode="External" /><Relationship Id="rId2" Type="http://schemas.openxmlformats.org/officeDocument/2006/relationships/hyperlink" Target="https://podminky.urs.cz/item/CS_URS_2024_01/115101301" TargetMode="External" /><Relationship Id="rId3" Type="http://schemas.openxmlformats.org/officeDocument/2006/relationships/hyperlink" Target="https://podminky.urs.cz/item/CS_URS_2024_01/131113712" TargetMode="External" /><Relationship Id="rId4" Type="http://schemas.openxmlformats.org/officeDocument/2006/relationships/hyperlink" Target="https://podminky.urs.cz/item/CS_URS_2024_01/131151205" TargetMode="External" /><Relationship Id="rId5" Type="http://schemas.openxmlformats.org/officeDocument/2006/relationships/hyperlink" Target="https://podminky.urs.cz/item/CS_URS_2024_01/131213712" TargetMode="External" /><Relationship Id="rId6" Type="http://schemas.openxmlformats.org/officeDocument/2006/relationships/hyperlink" Target="https://podminky.urs.cz/item/CS_URS_2024_01/131251205" TargetMode="External" /><Relationship Id="rId7" Type="http://schemas.openxmlformats.org/officeDocument/2006/relationships/hyperlink" Target="https://podminky.urs.cz/item/CS_URS_2024_01/131313712" TargetMode="External" /><Relationship Id="rId8" Type="http://schemas.openxmlformats.org/officeDocument/2006/relationships/hyperlink" Target="https://podminky.urs.cz/item/CS_URS_2024_01/131351205" TargetMode="External" /><Relationship Id="rId9" Type="http://schemas.openxmlformats.org/officeDocument/2006/relationships/hyperlink" Target="https://podminky.urs.cz/item/CS_URS_2024_01/151811142" TargetMode="External" /><Relationship Id="rId10" Type="http://schemas.openxmlformats.org/officeDocument/2006/relationships/hyperlink" Target="https://podminky.urs.cz/item/CS_URS_2024_01/151811242" TargetMode="External" /><Relationship Id="rId11" Type="http://schemas.openxmlformats.org/officeDocument/2006/relationships/hyperlink" Target="https://podminky.urs.cz/item/CS_URS_2024_01/153191112" TargetMode="External" /><Relationship Id="rId12" Type="http://schemas.openxmlformats.org/officeDocument/2006/relationships/hyperlink" Target="https://podminky.urs.cz/item/CS_URS_2024_01/153191222" TargetMode="External" /><Relationship Id="rId13" Type="http://schemas.openxmlformats.org/officeDocument/2006/relationships/hyperlink" Target="https://podminky.urs.cz/item/CS_URS_2024_01/161151103" TargetMode="External" /><Relationship Id="rId14" Type="http://schemas.openxmlformats.org/officeDocument/2006/relationships/hyperlink" Target="https://podminky.urs.cz/item/CS_URS_2024_01/161151113" TargetMode="External" /><Relationship Id="rId15" Type="http://schemas.openxmlformats.org/officeDocument/2006/relationships/hyperlink" Target="https://podminky.urs.cz/item/CS_URS_2024_01/162351103" TargetMode="External" /><Relationship Id="rId16" Type="http://schemas.openxmlformats.org/officeDocument/2006/relationships/hyperlink" Target="https://podminky.urs.cz/item/CS_URS_2024_01/162751117" TargetMode="External" /><Relationship Id="rId17" Type="http://schemas.openxmlformats.org/officeDocument/2006/relationships/hyperlink" Target="https://podminky.urs.cz/item/CS_URS_2024_01/162751137" TargetMode="External" /><Relationship Id="rId18" Type="http://schemas.openxmlformats.org/officeDocument/2006/relationships/hyperlink" Target="https://podminky.urs.cz/item/CS_URS_2024_01/167151111" TargetMode="External" /><Relationship Id="rId19" Type="http://schemas.openxmlformats.org/officeDocument/2006/relationships/hyperlink" Target="https://podminky.urs.cz/item/CS_URS_2024_01/171251201" TargetMode="External" /><Relationship Id="rId20" Type="http://schemas.openxmlformats.org/officeDocument/2006/relationships/hyperlink" Target="https://podminky.urs.cz/item/CS_URS_2024_01/174101101" TargetMode="External" /><Relationship Id="rId21" Type="http://schemas.openxmlformats.org/officeDocument/2006/relationships/hyperlink" Target="https://podminky.urs.cz/item/CS_URS_2024_01/175151101" TargetMode="External" /><Relationship Id="rId22" Type="http://schemas.openxmlformats.org/officeDocument/2006/relationships/hyperlink" Target="https://podminky.urs.cz/item/CS_URS_2024_01/212752101" TargetMode="External" /><Relationship Id="rId23" Type="http://schemas.openxmlformats.org/officeDocument/2006/relationships/hyperlink" Target="https://podminky.urs.cz/item/CS_URS_2024_01/213141112" TargetMode="External" /><Relationship Id="rId24" Type="http://schemas.openxmlformats.org/officeDocument/2006/relationships/hyperlink" Target="https://podminky.urs.cz/item/CS_URS_2024_01/451541111" TargetMode="External" /><Relationship Id="rId25" Type="http://schemas.openxmlformats.org/officeDocument/2006/relationships/hyperlink" Target="https://podminky.urs.cz/item/CS_URS_2024_01/452311131" TargetMode="External" /><Relationship Id="rId26" Type="http://schemas.openxmlformats.org/officeDocument/2006/relationships/hyperlink" Target="https://podminky.urs.cz/item/CS_URS_2024_01/452312161" TargetMode="External" /><Relationship Id="rId27" Type="http://schemas.openxmlformats.org/officeDocument/2006/relationships/hyperlink" Target="https://podminky.urs.cz/item/CS_URS_2024_01/831352121" TargetMode="External" /><Relationship Id="rId28" Type="http://schemas.openxmlformats.org/officeDocument/2006/relationships/hyperlink" Target="https://podminky.urs.cz/item/CS_URS_2024_01/895941341" TargetMode="External" /><Relationship Id="rId29" Type="http://schemas.openxmlformats.org/officeDocument/2006/relationships/hyperlink" Target="https://podminky.urs.cz/item/CS_URS_2024_01/895941351" TargetMode="External" /><Relationship Id="rId30" Type="http://schemas.openxmlformats.org/officeDocument/2006/relationships/hyperlink" Target="https://podminky.urs.cz/item/CS_URS_2024_01/895941362" TargetMode="External" /><Relationship Id="rId31" Type="http://schemas.openxmlformats.org/officeDocument/2006/relationships/hyperlink" Target="https://podminky.urs.cz/item/CS_URS_2024_01/899204112" TargetMode="External" /><Relationship Id="rId32" Type="http://schemas.openxmlformats.org/officeDocument/2006/relationships/hyperlink" Target="https://podminky.urs.cz/item/CS_URS_2024_01/899633241" TargetMode="External" /><Relationship Id="rId33" Type="http://schemas.openxmlformats.org/officeDocument/2006/relationships/hyperlink" Target="https://podminky.urs.cz/item/CS_URS_2024_01/998271201" TargetMode="External" /><Relationship Id="rId34" Type="http://schemas.openxmlformats.org/officeDocument/2006/relationships/hyperlink" Target="https://podminky.urs.cz/item/CS_URS_2024_01/998271224" TargetMode="External" /><Relationship Id="rId35" Type="http://schemas.openxmlformats.org/officeDocument/2006/relationships/hyperlink" Target="https://podminky.urs.cz/item/CS_URS_2024_01/171201231x" TargetMode="External" /><Relationship Id="rId36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1" TargetMode="External" /><Relationship Id="rId2" Type="http://schemas.openxmlformats.org/officeDocument/2006/relationships/hyperlink" Target="https://podminky.urs.cz/item/CS_URS_2024_01/115101301" TargetMode="External" /><Relationship Id="rId3" Type="http://schemas.openxmlformats.org/officeDocument/2006/relationships/hyperlink" Target="https://podminky.urs.cz/item/CS_URS_2024_01/131113712" TargetMode="External" /><Relationship Id="rId4" Type="http://schemas.openxmlformats.org/officeDocument/2006/relationships/hyperlink" Target="https://podminky.urs.cz/item/CS_URS_2024_01/131151205" TargetMode="External" /><Relationship Id="rId5" Type="http://schemas.openxmlformats.org/officeDocument/2006/relationships/hyperlink" Target="https://podminky.urs.cz/item/CS_URS_2024_01/131213712" TargetMode="External" /><Relationship Id="rId6" Type="http://schemas.openxmlformats.org/officeDocument/2006/relationships/hyperlink" Target="https://podminky.urs.cz/item/CS_URS_2024_01/131251205" TargetMode="External" /><Relationship Id="rId7" Type="http://schemas.openxmlformats.org/officeDocument/2006/relationships/hyperlink" Target="https://podminky.urs.cz/item/CS_URS_2024_01/131313712" TargetMode="External" /><Relationship Id="rId8" Type="http://schemas.openxmlformats.org/officeDocument/2006/relationships/hyperlink" Target="https://podminky.urs.cz/item/CS_URS_2024_01/131351205" TargetMode="External" /><Relationship Id="rId9" Type="http://schemas.openxmlformats.org/officeDocument/2006/relationships/hyperlink" Target="https://podminky.urs.cz/item/CS_URS_2024_01/151811142" TargetMode="External" /><Relationship Id="rId10" Type="http://schemas.openxmlformats.org/officeDocument/2006/relationships/hyperlink" Target="https://podminky.urs.cz/item/CS_URS_2024_01/151811242" TargetMode="External" /><Relationship Id="rId11" Type="http://schemas.openxmlformats.org/officeDocument/2006/relationships/hyperlink" Target="https://podminky.urs.cz/item/CS_URS_2024_01/161151103" TargetMode="External" /><Relationship Id="rId12" Type="http://schemas.openxmlformats.org/officeDocument/2006/relationships/hyperlink" Target="https://podminky.urs.cz/item/CS_URS_2024_01/161151113" TargetMode="External" /><Relationship Id="rId13" Type="http://schemas.openxmlformats.org/officeDocument/2006/relationships/hyperlink" Target="https://podminky.urs.cz/item/CS_URS_2024_01/162351103" TargetMode="External" /><Relationship Id="rId14" Type="http://schemas.openxmlformats.org/officeDocument/2006/relationships/hyperlink" Target="https://podminky.urs.cz/item/CS_URS_2024_01/162751117" TargetMode="External" /><Relationship Id="rId15" Type="http://schemas.openxmlformats.org/officeDocument/2006/relationships/hyperlink" Target="https://podminky.urs.cz/item/CS_URS_2024_01/162751137" TargetMode="External" /><Relationship Id="rId16" Type="http://schemas.openxmlformats.org/officeDocument/2006/relationships/hyperlink" Target="https://podminky.urs.cz/item/CS_URS_2024_01/167151111" TargetMode="External" /><Relationship Id="rId17" Type="http://schemas.openxmlformats.org/officeDocument/2006/relationships/hyperlink" Target="https://podminky.urs.cz/item/CS_URS_2024_01/171251201" TargetMode="External" /><Relationship Id="rId18" Type="http://schemas.openxmlformats.org/officeDocument/2006/relationships/hyperlink" Target="https://podminky.urs.cz/item/CS_URS_2024_01/174101101" TargetMode="External" /><Relationship Id="rId19" Type="http://schemas.openxmlformats.org/officeDocument/2006/relationships/hyperlink" Target="https://podminky.urs.cz/item/CS_URS_2024_01/175151101" TargetMode="External" /><Relationship Id="rId20" Type="http://schemas.openxmlformats.org/officeDocument/2006/relationships/hyperlink" Target="https://podminky.urs.cz/item/CS_URS_2024_01/212752101" TargetMode="External" /><Relationship Id="rId21" Type="http://schemas.openxmlformats.org/officeDocument/2006/relationships/hyperlink" Target="https://podminky.urs.cz/item/CS_URS_2024_01/213141112" TargetMode="External" /><Relationship Id="rId22" Type="http://schemas.openxmlformats.org/officeDocument/2006/relationships/hyperlink" Target="https://podminky.urs.cz/item/CS_URS_2024_01/451541111" TargetMode="External" /><Relationship Id="rId23" Type="http://schemas.openxmlformats.org/officeDocument/2006/relationships/hyperlink" Target="https://podminky.urs.cz/item/CS_URS_2024_01/452112111" TargetMode="External" /><Relationship Id="rId24" Type="http://schemas.openxmlformats.org/officeDocument/2006/relationships/hyperlink" Target="https://podminky.urs.cz/item/CS_URS_2024_01/452311131" TargetMode="External" /><Relationship Id="rId25" Type="http://schemas.openxmlformats.org/officeDocument/2006/relationships/hyperlink" Target="https://podminky.urs.cz/item/CS_URS_2024_01/452312131" TargetMode="External" /><Relationship Id="rId26" Type="http://schemas.openxmlformats.org/officeDocument/2006/relationships/hyperlink" Target="https://podminky.urs.cz/item/CS_URS_2024_01/831422121" TargetMode="External" /><Relationship Id="rId27" Type="http://schemas.openxmlformats.org/officeDocument/2006/relationships/hyperlink" Target="https://podminky.urs.cz/item/CS_URS_2024_01/831422193" TargetMode="External" /><Relationship Id="rId28" Type="http://schemas.openxmlformats.org/officeDocument/2006/relationships/hyperlink" Target="https://podminky.urs.cz/item/CS_URS_2024_01/894411141" TargetMode="External" /><Relationship Id="rId29" Type="http://schemas.openxmlformats.org/officeDocument/2006/relationships/hyperlink" Target="https://podminky.urs.cz/item/CS_URS_2024_01/894411311" TargetMode="External" /><Relationship Id="rId30" Type="http://schemas.openxmlformats.org/officeDocument/2006/relationships/hyperlink" Target="https://podminky.urs.cz/item/CS_URS_2022_02/894412411" TargetMode="External" /><Relationship Id="rId31" Type="http://schemas.openxmlformats.org/officeDocument/2006/relationships/hyperlink" Target="https://podminky.urs.cz/item/CS_URS_2024_01/899104112" TargetMode="External" /><Relationship Id="rId32" Type="http://schemas.openxmlformats.org/officeDocument/2006/relationships/hyperlink" Target="https://podminky.urs.cz/item/CS_URS_2024_01/998271201" TargetMode="External" /><Relationship Id="rId33" Type="http://schemas.openxmlformats.org/officeDocument/2006/relationships/hyperlink" Target="https://podminky.urs.cz/item/CS_URS_2024_01/998271224" TargetMode="External" /><Relationship Id="rId34" Type="http://schemas.openxmlformats.org/officeDocument/2006/relationships/hyperlink" Target="https://podminky.urs.cz/item/CS_URS_2024_01/171201231x" TargetMode="External" /><Relationship Id="rId35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1" TargetMode="External" /><Relationship Id="rId2" Type="http://schemas.openxmlformats.org/officeDocument/2006/relationships/hyperlink" Target="https://podminky.urs.cz/item/CS_URS_2024_01/115101301" TargetMode="External" /><Relationship Id="rId3" Type="http://schemas.openxmlformats.org/officeDocument/2006/relationships/hyperlink" Target="https://podminky.urs.cz/item/CS_URS_2024_01/131113712" TargetMode="External" /><Relationship Id="rId4" Type="http://schemas.openxmlformats.org/officeDocument/2006/relationships/hyperlink" Target="https://podminky.urs.cz/item/CS_URS_2024_01/131151205" TargetMode="External" /><Relationship Id="rId5" Type="http://schemas.openxmlformats.org/officeDocument/2006/relationships/hyperlink" Target="https://podminky.urs.cz/item/CS_URS_2024_01/131213712" TargetMode="External" /><Relationship Id="rId6" Type="http://schemas.openxmlformats.org/officeDocument/2006/relationships/hyperlink" Target="https://podminky.urs.cz/item/CS_URS_2024_01/131251205" TargetMode="External" /><Relationship Id="rId7" Type="http://schemas.openxmlformats.org/officeDocument/2006/relationships/hyperlink" Target="https://podminky.urs.cz/item/CS_URS_2024_01/131313712" TargetMode="External" /><Relationship Id="rId8" Type="http://schemas.openxmlformats.org/officeDocument/2006/relationships/hyperlink" Target="https://podminky.urs.cz/item/CS_URS_2024_01/131351205" TargetMode="External" /><Relationship Id="rId9" Type="http://schemas.openxmlformats.org/officeDocument/2006/relationships/hyperlink" Target="https://podminky.urs.cz/item/CS_URS_2024_01/153191112" TargetMode="External" /><Relationship Id="rId10" Type="http://schemas.openxmlformats.org/officeDocument/2006/relationships/hyperlink" Target="https://podminky.urs.cz/item/CS_URS_2024_01/153191222" TargetMode="External" /><Relationship Id="rId11" Type="http://schemas.openxmlformats.org/officeDocument/2006/relationships/hyperlink" Target="https://podminky.urs.cz/item/CS_URS_2024_01/161151103" TargetMode="External" /><Relationship Id="rId12" Type="http://schemas.openxmlformats.org/officeDocument/2006/relationships/hyperlink" Target="https://podminky.urs.cz/item/CS_URS_2024_01/161151113" TargetMode="External" /><Relationship Id="rId13" Type="http://schemas.openxmlformats.org/officeDocument/2006/relationships/hyperlink" Target="https://podminky.urs.cz/item/CS_URS_2024_01/162351103" TargetMode="External" /><Relationship Id="rId14" Type="http://schemas.openxmlformats.org/officeDocument/2006/relationships/hyperlink" Target="https://podminky.urs.cz/item/CS_URS_2024_01/162751117" TargetMode="External" /><Relationship Id="rId15" Type="http://schemas.openxmlformats.org/officeDocument/2006/relationships/hyperlink" Target="https://podminky.urs.cz/item/CS_URS_2024_01/162751137" TargetMode="External" /><Relationship Id="rId16" Type="http://schemas.openxmlformats.org/officeDocument/2006/relationships/hyperlink" Target="https://podminky.urs.cz/item/CS_URS_2024_01/167151111" TargetMode="External" /><Relationship Id="rId17" Type="http://schemas.openxmlformats.org/officeDocument/2006/relationships/hyperlink" Target="https://podminky.urs.cz/item/CS_URS_2024_01/171251201" TargetMode="External" /><Relationship Id="rId18" Type="http://schemas.openxmlformats.org/officeDocument/2006/relationships/hyperlink" Target="https://podminky.urs.cz/item/CS_URS_2024_01/174101101" TargetMode="External" /><Relationship Id="rId19" Type="http://schemas.openxmlformats.org/officeDocument/2006/relationships/hyperlink" Target="https://podminky.urs.cz/item/CS_URS_2024_01/175151101" TargetMode="External" /><Relationship Id="rId20" Type="http://schemas.openxmlformats.org/officeDocument/2006/relationships/hyperlink" Target="https://podminky.urs.cz/item/CS_URS_2024_01/212752101" TargetMode="External" /><Relationship Id="rId21" Type="http://schemas.openxmlformats.org/officeDocument/2006/relationships/hyperlink" Target="https://podminky.urs.cz/item/CS_URS_2024_01/213141112" TargetMode="External" /><Relationship Id="rId22" Type="http://schemas.openxmlformats.org/officeDocument/2006/relationships/hyperlink" Target="https://podminky.urs.cz/item/CS_URS_2024_01/451541111" TargetMode="External" /><Relationship Id="rId23" Type="http://schemas.openxmlformats.org/officeDocument/2006/relationships/hyperlink" Target="https://podminky.urs.cz/item/CS_URS_2024_01/452112111" TargetMode="External" /><Relationship Id="rId24" Type="http://schemas.openxmlformats.org/officeDocument/2006/relationships/hyperlink" Target="https://podminky.urs.cz/item/CS_URS_2024_01/452311131" TargetMode="External" /><Relationship Id="rId25" Type="http://schemas.openxmlformats.org/officeDocument/2006/relationships/hyperlink" Target="https://podminky.urs.cz/item/CS_URS_2024_01/452312131" TargetMode="External" /><Relationship Id="rId26" Type="http://schemas.openxmlformats.org/officeDocument/2006/relationships/hyperlink" Target="https://podminky.urs.cz/item/CS_URS_2024_01/831362121" TargetMode="External" /><Relationship Id="rId27" Type="http://schemas.openxmlformats.org/officeDocument/2006/relationships/hyperlink" Target="https://podminky.urs.cz/item/CS_URS_2024_01/831362193" TargetMode="External" /><Relationship Id="rId28" Type="http://schemas.openxmlformats.org/officeDocument/2006/relationships/hyperlink" Target="https://podminky.urs.cz/item/CS_URS_2024_01/894411121" TargetMode="External" /><Relationship Id="rId29" Type="http://schemas.openxmlformats.org/officeDocument/2006/relationships/hyperlink" Target="https://podminky.urs.cz/item/CS_URS_2024_01/894411311" TargetMode="External" /><Relationship Id="rId30" Type="http://schemas.openxmlformats.org/officeDocument/2006/relationships/hyperlink" Target="https://podminky.urs.cz/item/CS_URS_2024_01/894412411" TargetMode="External" /><Relationship Id="rId31" Type="http://schemas.openxmlformats.org/officeDocument/2006/relationships/hyperlink" Target="https://podminky.urs.cz/item/CS_URS_2024_01/899104112" TargetMode="External" /><Relationship Id="rId32" Type="http://schemas.openxmlformats.org/officeDocument/2006/relationships/hyperlink" Target="https://podminky.urs.cz/item/CS_URS_2024_01/998271201" TargetMode="External" /><Relationship Id="rId33" Type="http://schemas.openxmlformats.org/officeDocument/2006/relationships/hyperlink" Target="https://podminky.urs.cz/item/CS_URS_2024_01/998271224" TargetMode="External" /><Relationship Id="rId34" Type="http://schemas.openxmlformats.org/officeDocument/2006/relationships/hyperlink" Target="https://podminky.urs.cz/item/CS_URS_2024_01/171201231x" TargetMode="External" /><Relationship Id="rId35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53111114" TargetMode="External" /><Relationship Id="rId2" Type="http://schemas.openxmlformats.org/officeDocument/2006/relationships/hyperlink" Target="https://podminky.urs.cz/item/CS_URS_2024_01/153112111" TargetMode="External" /><Relationship Id="rId3" Type="http://schemas.openxmlformats.org/officeDocument/2006/relationships/hyperlink" Target="https://podminky.urs.cz/item/CS_URS_2024_01/153112123" TargetMode="External" /><Relationship Id="rId4" Type="http://schemas.openxmlformats.org/officeDocument/2006/relationships/hyperlink" Target="https://podminky.urs.cz/item/CS_URS_2024_01/153113113" TargetMode="External" /><Relationship Id="rId5" Type="http://schemas.openxmlformats.org/officeDocument/2006/relationships/hyperlink" Target="https://podminky.urs.cz/item/CS_URS_2024_01/154077341" TargetMode="External" /><Relationship Id="rId6" Type="http://schemas.openxmlformats.org/officeDocument/2006/relationships/hyperlink" Target="https://podminky.urs.cz/item/CS_URS_2024_01/154077342" TargetMode="External" /><Relationship Id="rId7" Type="http://schemas.openxmlformats.org/officeDocument/2006/relationships/hyperlink" Target="https://podminky.urs.cz/item/CS_URS_2024_01/226112412" TargetMode="External" /><Relationship Id="rId8" Type="http://schemas.openxmlformats.org/officeDocument/2006/relationships/hyperlink" Target="https://podminky.urs.cz/item/CS_URS_2024_01/871254202" TargetMode="External" /><Relationship Id="rId9" Type="http://schemas.openxmlformats.org/officeDocument/2006/relationships/hyperlink" Target="https://podminky.urs.cz/item/CS_URS_2024_01/877245201" TargetMode="External" /><Relationship Id="rId10" Type="http://schemas.openxmlformats.org/officeDocument/2006/relationships/hyperlink" Target="https://podminky.urs.cz/item/CS_URS_2024_01/998003111" TargetMode="External" /><Relationship Id="rId11" Type="http://schemas.openxmlformats.org/officeDocument/2006/relationships/hyperlink" Target="https://podminky.urs.cz/item/CS_URS_2024_01/767991911" TargetMode="External" /><Relationship Id="rId12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871420310" TargetMode="External" /><Relationship Id="rId2" Type="http://schemas.openxmlformats.org/officeDocument/2006/relationships/hyperlink" Target="https://podminky.urs.cz/item/CS_URS_2024_01/877420310" TargetMode="External" /><Relationship Id="rId3" Type="http://schemas.openxmlformats.org/officeDocument/2006/relationships/hyperlink" Target="https://podminky.urs.cz/item/CS_URS_2024_01/998276101" TargetMode="External" /><Relationship Id="rId4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4203102" TargetMode="External" /><Relationship Id="rId2" Type="http://schemas.openxmlformats.org/officeDocument/2006/relationships/hyperlink" Target="https://podminky.urs.cz/item/CS_URS_2024_01/114203202" TargetMode="External" /><Relationship Id="rId3" Type="http://schemas.openxmlformats.org/officeDocument/2006/relationships/hyperlink" Target="https://podminky.urs.cz/item/CS_URS_2024_01/161151123" TargetMode="External" /><Relationship Id="rId4" Type="http://schemas.openxmlformats.org/officeDocument/2006/relationships/hyperlink" Target="https://podminky.urs.cz/item/CS_URS_2024_01/162351143" TargetMode="External" /><Relationship Id="rId5" Type="http://schemas.openxmlformats.org/officeDocument/2006/relationships/hyperlink" Target="https://podminky.urs.cz/item/CS_URS_2024_01/162751157" TargetMode="External" /><Relationship Id="rId6" Type="http://schemas.openxmlformats.org/officeDocument/2006/relationships/hyperlink" Target="https://podminky.urs.cz/item/CS_URS_2024_01/167151103" TargetMode="External" /><Relationship Id="rId7" Type="http://schemas.openxmlformats.org/officeDocument/2006/relationships/hyperlink" Target="https://podminky.urs.cz/item/CS_URS_2024_01/369317312" TargetMode="External" /><Relationship Id="rId8" Type="http://schemas.openxmlformats.org/officeDocument/2006/relationships/hyperlink" Target="https://podminky.urs.cz/item/CS_URS_2024_01/830361811" TargetMode="External" /><Relationship Id="rId9" Type="http://schemas.openxmlformats.org/officeDocument/2006/relationships/hyperlink" Target="https://podminky.urs.cz/item/CS_URS_2024_01/830391811" TargetMode="External" /><Relationship Id="rId10" Type="http://schemas.openxmlformats.org/officeDocument/2006/relationships/hyperlink" Target="https://podminky.urs.cz/item/CS_URS_2024_01/830421811" TargetMode="External" /><Relationship Id="rId11" Type="http://schemas.openxmlformats.org/officeDocument/2006/relationships/hyperlink" Target="https://podminky.urs.cz/item/CS_URS_2024_01/899103211" TargetMode="External" /><Relationship Id="rId12" Type="http://schemas.openxmlformats.org/officeDocument/2006/relationships/hyperlink" Target="https://podminky.urs.cz/item/CS_URS_2024_01/981513114" TargetMode="External" /><Relationship Id="rId13" Type="http://schemas.openxmlformats.org/officeDocument/2006/relationships/hyperlink" Target="https://podminky.urs.cz/item/CS_URS_2024_01/981513116" TargetMode="External" /><Relationship Id="rId14" Type="http://schemas.openxmlformats.org/officeDocument/2006/relationships/hyperlink" Target="https://podminky.urs.cz/item/CS_URS_2024_01/997231111" TargetMode="External" /><Relationship Id="rId15" Type="http://schemas.openxmlformats.org/officeDocument/2006/relationships/hyperlink" Target="https://podminky.urs.cz/item/CS_URS_2024_01/997231119" TargetMode="External" /><Relationship Id="rId16" Type="http://schemas.openxmlformats.org/officeDocument/2006/relationships/hyperlink" Target="https://podminky.urs.cz/item/CS_URS_2024_01/997231511" TargetMode="External" /><Relationship Id="rId17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18</v>
      </c>
    </row>
    <row r="7" s="1" customFormat="1" ht="12" customHeight="1">
      <c r="B7" s="24"/>
      <c r="C7" s="25"/>
      <c r="D7" s="35" t="s">
        <v>19</v>
      </c>
      <c r="E7" s="25"/>
      <c r="F7" s="25"/>
      <c r="G7" s="25"/>
      <c r="H7" s="25"/>
      <c r="I7" s="25"/>
      <c r="J7" s="25"/>
      <c r="K7" s="30" t="s">
        <v>20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21</v>
      </c>
      <c r="AL7" s="25"/>
      <c r="AM7" s="25"/>
      <c r="AN7" s="30" t="s">
        <v>22</v>
      </c>
      <c r="AO7" s="25"/>
      <c r="AP7" s="25"/>
      <c r="AQ7" s="25"/>
      <c r="AR7" s="23"/>
      <c r="BE7" s="34"/>
      <c r="BS7" s="20" t="s">
        <v>23</v>
      </c>
    </row>
    <row r="8" s="1" customFormat="1" ht="12" customHeight="1">
      <c r="B8" s="24"/>
      <c r="C8" s="25"/>
      <c r="D8" s="35" t="s">
        <v>24</v>
      </c>
      <c r="E8" s="25"/>
      <c r="F8" s="25"/>
      <c r="G8" s="25"/>
      <c r="H8" s="25"/>
      <c r="I8" s="25"/>
      <c r="J8" s="25"/>
      <c r="K8" s="30" t="s">
        <v>25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26</v>
      </c>
      <c r="AL8" s="25"/>
      <c r="AM8" s="25"/>
      <c r="AN8" s="36" t="s">
        <v>27</v>
      </c>
      <c r="AO8" s="25"/>
      <c r="AP8" s="25"/>
      <c r="AQ8" s="25"/>
      <c r="AR8" s="23"/>
      <c r="BE8" s="34"/>
      <c r="BS8" s="20" t="s">
        <v>28</v>
      </c>
    </row>
    <row r="9" s="1" customFormat="1" ht="29.28" customHeight="1">
      <c r="B9" s="24"/>
      <c r="C9" s="25"/>
      <c r="D9" s="29" t="s">
        <v>29</v>
      </c>
      <c r="E9" s="25"/>
      <c r="F9" s="25"/>
      <c r="G9" s="25"/>
      <c r="H9" s="25"/>
      <c r="I9" s="25"/>
      <c r="J9" s="25"/>
      <c r="K9" s="37" t="s">
        <v>30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31</v>
      </c>
      <c r="AL9" s="25"/>
      <c r="AM9" s="25"/>
      <c r="AN9" s="37" t="s">
        <v>32</v>
      </c>
      <c r="AO9" s="25"/>
      <c r="AP9" s="25"/>
      <c r="AQ9" s="25"/>
      <c r="AR9" s="23"/>
      <c r="BE9" s="34"/>
      <c r="BS9" s="20" t="s">
        <v>33</v>
      </c>
    </row>
    <row r="10" s="1" customFormat="1" ht="12" customHeight="1">
      <c r="B10" s="24"/>
      <c r="C10" s="25"/>
      <c r="D10" s="35" t="s">
        <v>34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35</v>
      </c>
      <c r="AL10" s="25"/>
      <c r="AM10" s="25"/>
      <c r="AN10" s="30" t="s">
        <v>36</v>
      </c>
      <c r="AO10" s="25"/>
      <c r="AP10" s="25"/>
      <c r="AQ10" s="25"/>
      <c r="AR10" s="23"/>
      <c r="BE10" s="34"/>
      <c r="BS10" s="20" t="s">
        <v>18</v>
      </c>
    </row>
    <row r="11" s="1" customFormat="1" ht="18.48" customHeight="1">
      <c r="B11" s="24"/>
      <c r="C11" s="25"/>
      <c r="D11" s="25"/>
      <c r="E11" s="30" t="s">
        <v>37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38</v>
      </c>
      <c r="AL11" s="25"/>
      <c r="AM11" s="25"/>
      <c r="AN11" s="30" t="s">
        <v>39</v>
      </c>
      <c r="AO11" s="25"/>
      <c r="AP11" s="25"/>
      <c r="AQ11" s="25"/>
      <c r="AR11" s="23"/>
      <c r="BE11" s="34"/>
      <c r="BS11" s="20" t="s">
        <v>18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18</v>
      </c>
    </row>
    <row r="13" s="1" customFormat="1" ht="12" customHeight="1">
      <c r="B13" s="24"/>
      <c r="C13" s="25"/>
      <c r="D13" s="35" t="s">
        <v>40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35</v>
      </c>
      <c r="AL13" s="25"/>
      <c r="AM13" s="25"/>
      <c r="AN13" s="38" t="s">
        <v>41</v>
      </c>
      <c r="AO13" s="25"/>
      <c r="AP13" s="25"/>
      <c r="AQ13" s="25"/>
      <c r="AR13" s="23"/>
      <c r="BE13" s="34"/>
      <c r="BS13" s="20" t="s">
        <v>18</v>
      </c>
    </row>
    <row r="14">
      <c r="B14" s="24"/>
      <c r="C14" s="25"/>
      <c r="D14" s="25"/>
      <c r="E14" s="38" t="s">
        <v>41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5" t="s">
        <v>38</v>
      </c>
      <c r="AL14" s="25"/>
      <c r="AM14" s="25"/>
      <c r="AN14" s="38" t="s">
        <v>41</v>
      </c>
      <c r="AO14" s="25"/>
      <c r="AP14" s="25"/>
      <c r="AQ14" s="25"/>
      <c r="AR14" s="23"/>
      <c r="BE14" s="34"/>
      <c r="BS14" s="20" t="s">
        <v>18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42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35</v>
      </c>
      <c r="AL16" s="25"/>
      <c r="AM16" s="25"/>
      <c r="AN16" s="30" t="s">
        <v>43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44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38</v>
      </c>
      <c r="AL17" s="25"/>
      <c r="AM17" s="25"/>
      <c r="AN17" s="30" t="s">
        <v>45</v>
      </c>
      <c r="AO17" s="25"/>
      <c r="AP17" s="25"/>
      <c r="AQ17" s="25"/>
      <c r="AR17" s="23"/>
      <c r="BE17" s="34"/>
      <c r="BS17" s="20" t="s">
        <v>46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47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35</v>
      </c>
      <c r="AL19" s="25"/>
      <c r="AM19" s="25"/>
      <c r="AN19" s="30" t="s">
        <v>48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44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38</v>
      </c>
      <c r="AL20" s="25"/>
      <c r="AM20" s="25"/>
      <c r="AN20" s="30" t="s">
        <v>48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49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40" t="s">
        <v>50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5"/>
      <c r="AQ25" s="25"/>
      <c r="AR25" s="23"/>
      <c r="BE25" s="34"/>
    </row>
    <row r="26" s="2" customFormat="1" ht="25.92" customHeight="1">
      <c r="A26" s="42"/>
      <c r="B26" s="43"/>
      <c r="C26" s="44"/>
      <c r="D26" s="45" t="s">
        <v>51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4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4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52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53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54</v>
      </c>
      <c r="AL28" s="49"/>
      <c r="AM28" s="49"/>
      <c r="AN28" s="49"/>
      <c r="AO28" s="49"/>
      <c r="AP28" s="44"/>
      <c r="AQ28" s="44"/>
      <c r="AR28" s="48"/>
      <c r="BE28" s="34"/>
    </row>
    <row r="29" s="3" customFormat="1" ht="14.4" customHeight="1">
      <c r="A29" s="3"/>
      <c r="B29" s="50"/>
      <c r="C29" s="51"/>
      <c r="D29" s="35" t="s">
        <v>55</v>
      </c>
      <c r="E29" s="51"/>
      <c r="F29" s="35" t="s">
        <v>56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5" t="s">
        <v>57</v>
      </c>
      <c r="G30" s="51"/>
      <c r="H30" s="51"/>
      <c r="I30" s="51"/>
      <c r="J30" s="51"/>
      <c r="K30" s="51"/>
      <c r="L30" s="52">
        <v>0.12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5" t="s">
        <v>58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5" t="s">
        <v>59</v>
      </c>
      <c r="G32" s="51"/>
      <c r="H32" s="51"/>
      <c r="I32" s="51"/>
      <c r="J32" s="51"/>
      <c r="K32" s="51"/>
      <c r="L32" s="52">
        <v>0.12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5" t="s">
        <v>60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61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62</v>
      </c>
      <c r="U35" s="58"/>
      <c r="V35" s="58"/>
      <c r="W35" s="58"/>
      <c r="X35" s="60" t="s">
        <v>63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6" t="s">
        <v>64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5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1-1-F08-00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DPS - Rekonstrukce oddělovače OK 1B Praha 7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5" t="s">
        <v>24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Praha 7 - Holešovice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5" t="s">
        <v>26</v>
      </c>
      <c r="AJ47" s="44"/>
      <c r="AK47" s="44"/>
      <c r="AL47" s="44"/>
      <c r="AM47" s="76" t="str">
        <f>IF(AN8= "","",AN8)</f>
        <v>16. 8. 2024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15.15" customHeight="1">
      <c r="A49" s="42"/>
      <c r="B49" s="43"/>
      <c r="C49" s="35" t="s">
        <v>34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Pražská vodohospodářská společnost a.s.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5" t="s">
        <v>42</v>
      </c>
      <c r="AJ49" s="44"/>
      <c r="AK49" s="44"/>
      <c r="AL49" s="44"/>
      <c r="AM49" s="77" t="str">
        <f>IF(E17="","",E17)</f>
        <v>Sweco a.s.</v>
      </c>
      <c r="AN49" s="68"/>
      <c r="AO49" s="68"/>
      <c r="AP49" s="68"/>
      <c r="AQ49" s="44"/>
      <c r="AR49" s="48"/>
      <c r="AS49" s="78" t="s">
        <v>65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5" t="s">
        <v>40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5" t="s">
        <v>47</v>
      </c>
      <c r="AJ50" s="44"/>
      <c r="AK50" s="44"/>
      <c r="AL50" s="44"/>
      <c r="AM50" s="77" t="str">
        <f>IF(E20="","",E20)</f>
        <v>Sweco a.s.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66</v>
      </c>
      <c r="D52" s="91"/>
      <c r="E52" s="91"/>
      <c r="F52" s="91"/>
      <c r="G52" s="91"/>
      <c r="H52" s="92"/>
      <c r="I52" s="93" t="s">
        <v>67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68</v>
      </c>
      <c r="AH52" s="91"/>
      <c r="AI52" s="91"/>
      <c r="AJ52" s="91"/>
      <c r="AK52" s="91"/>
      <c r="AL52" s="91"/>
      <c r="AM52" s="91"/>
      <c r="AN52" s="93" t="s">
        <v>69</v>
      </c>
      <c r="AO52" s="91"/>
      <c r="AP52" s="91"/>
      <c r="AQ52" s="95" t="s">
        <v>70</v>
      </c>
      <c r="AR52" s="48"/>
      <c r="AS52" s="96" t="s">
        <v>71</v>
      </c>
      <c r="AT52" s="97" t="s">
        <v>72</v>
      </c>
      <c r="AU52" s="97" t="s">
        <v>73</v>
      </c>
      <c r="AV52" s="97" t="s">
        <v>74</v>
      </c>
      <c r="AW52" s="97" t="s">
        <v>75</v>
      </c>
      <c r="AX52" s="97" t="s">
        <v>76</v>
      </c>
      <c r="AY52" s="97" t="s">
        <v>77</v>
      </c>
      <c r="AZ52" s="97" t="s">
        <v>78</v>
      </c>
      <c r="BA52" s="97" t="s">
        <v>79</v>
      </c>
      <c r="BB52" s="97" t="s">
        <v>80</v>
      </c>
      <c r="BC52" s="97" t="s">
        <v>81</v>
      </c>
      <c r="BD52" s="98" t="s">
        <v>82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83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ROUND(AG55+AG64+AG80+AG81,2)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48</v>
      </c>
      <c r="AR54" s="108"/>
      <c r="AS54" s="109">
        <f>ROUND(AS55+AS64+AS80+AS81,2)</f>
        <v>0</v>
      </c>
      <c r="AT54" s="110">
        <f>ROUND(SUM(AV54:AW54),2)</f>
        <v>0</v>
      </c>
      <c r="AU54" s="111">
        <f>ROUND(AU55+AU64+AU80+AU81,5)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ROUND(AZ55+AZ64+AZ80+AZ81,2)</f>
        <v>0</v>
      </c>
      <c r="BA54" s="110">
        <f>ROUND(BA55+BA64+BA80+BA81,2)</f>
        <v>0</v>
      </c>
      <c r="BB54" s="110">
        <f>ROUND(BB55+BB64+BB80+BB81,2)</f>
        <v>0</v>
      </c>
      <c r="BC54" s="110">
        <f>ROUND(BC55+BC64+BC80+BC81,2)</f>
        <v>0</v>
      </c>
      <c r="BD54" s="112">
        <f>ROUND(BD55+BD64+BD80+BD81,2)</f>
        <v>0</v>
      </c>
      <c r="BE54" s="6"/>
      <c r="BS54" s="113" t="s">
        <v>84</v>
      </c>
      <c r="BT54" s="113" t="s">
        <v>85</v>
      </c>
      <c r="BU54" s="114" t="s">
        <v>86</v>
      </c>
      <c r="BV54" s="113" t="s">
        <v>87</v>
      </c>
      <c r="BW54" s="113" t="s">
        <v>5</v>
      </c>
      <c r="BX54" s="113" t="s">
        <v>88</v>
      </c>
      <c r="CL54" s="113" t="s">
        <v>20</v>
      </c>
    </row>
    <row r="55" s="7" customFormat="1" ht="16.5" customHeight="1">
      <c r="A55" s="7"/>
      <c r="B55" s="115"/>
      <c r="C55" s="116"/>
      <c r="D55" s="117" t="s">
        <v>89</v>
      </c>
      <c r="E55" s="117"/>
      <c r="F55" s="117"/>
      <c r="G55" s="117"/>
      <c r="H55" s="117"/>
      <c r="I55" s="118"/>
      <c r="J55" s="117" t="s">
        <v>90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ROUND(AG56+AG57+AG60+AG63,2)</f>
        <v>0</v>
      </c>
      <c r="AH55" s="118"/>
      <c r="AI55" s="118"/>
      <c r="AJ55" s="118"/>
      <c r="AK55" s="118"/>
      <c r="AL55" s="118"/>
      <c r="AM55" s="118"/>
      <c r="AN55" s="120">
        <f>SUM(AG55,AT55)</f>
        <v>0</v>
      </c>
      <c r="AO55" s="118"/>
      <c r="AP55" s="118"/>
      <c r="AQ55" s="121" t="s">
        <v>91</v>
      </c>
      <c r="AR55" s="122"/>
      <c r="AS55" s="123">
        <f>ROUND(AS56+AS57+AS60+AS63,2)</f>
        <v>0</v>
      </c>
      <c r="AT55" s="124">
        <f>ROUND(SUM(AV55:AW55),2)</f>
        <v>0</v>
      </c>
      <c r="AU55" s="125">
        <f>ROUND(AU56+AU57+AU60+AU63,5)</f>
        <v>0</v>
      </c>
      <c r="AV55" s="124">
        <f>ROUND(AZ55*L29,2)</f>
        <v>0</v>
      </c>
      <c r="AW55" s="124">
        <f>ROUND(BA55*L30,2)</f>
        <v>0</v>
      </c>
      <c r="AX55" s="124">
        <f>ROUND(BB55*L29,2)</f>
        <v>0</v>
      </c>
      <c r="AY55" s="124">
        <f>ROUND(BC55*L30,2)</f>
        <v>0</v>
      </c>
      <c r="AZ55" s="124">
        <f>ROUND(AZ56+AZ57+AZ60+AZ63,2)</f>
        <v>0</v>
      </c>
      <c r="BA55" s="124">
        <f>ROUND(BA56+BA57+BA60+BA63,2)</f>
        <v>0</v>
      </c>
      <c r="BB55" s="124">
        <f>ROUND(BB56+BB57+BB60+BB63,2)</f>
        <v>0</v>
      </c>
      <c r="BC55" s="124">
        <f>ROUND(BC56+BC57+BC60+BC63,2)</f>
        <v>0</v>
      </c>
      <c r="BD55" s="126">
        <f>ROUND(BD56+BD57+BD60+BD63,2)</f>
        <v>0</v>
      </c>
      <c r="BE55" s="7"/>
      <c r="BS55" s="127" t="s">
        <v>84</v>
      </c>
      <c r="BT55" s="127" t="s">
        <v>23</v>
      </c>
      <c r="BU55" s="127" t="s">
        <v>86</v>
      </c>
      <c r="BV55" s="127" t="s">
        <v>87</v>
      </c>
      <c r="BW55" s="127" t="s">
        <v>92</v>
      </c>
      <c r="BX55" s="127" t="s">
        <v>5</v>
      </c>
      <c r="CL55" s="127" t="s">
        <v>20</v>
      </c>
      <c r="CM55" s="127" t="s">
        <v>93</v>
      </c>
    </row>
    <row r="56" s="4" customFormat="1" ht="16.5" customHeight="1">
      <c r="A56" s="128" t="s">
        <v>94</v>
      </c>
      <c r="B56" s="67"/>
      <c r="C56" s="129"/>
      <c r="D56" s="129"/>
      <c r="E56" s="130" t="s">
        <v>95</v>
      </c>
      <c r="F56" s="130"/>
      <c r="G56" s="130"/>
      <c r="H56" s="130"/>
      <c r="I56" s="130"/>
      <c r="J56" s="129"/>
      <c r="K56" s="130" t="s">
        <v>96</v>
      </c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1">
        <f>'Kom - Obnova komunikace'!J32</f>
        <v>0</v>
      </c>
      <c r="AH56" s="129"/>
      <c r="AI56" s="129"/>
      <c r="AJ56" s="129"/>
      <c r="AK56" s="129"/>
      <c r="AL56" s="129"/>
      <c r="AM56" s="129"/>
      <c r="AN56" s="131">
        <f>SUM(AG56,AT56)</f>
        <v>0</v>
      </c>
      <c r="AO56" s="129"/>
      <c r="AP56" s="129"/>
      <c r="AQ56" s="132" t="s">
        <v>97</v>
      </c>
      <c r="AR56" s="69"/>
      <c r="AS56" s="133">
        <v>0</v>
      </c>
      <c r="AT56" s="134">
        <f>ROUND(SUM(AV56:AW56),2)</f>
        <v>0</v>
      </c>
      <c r="AU56" s="135">
        <f>'Kom - Obnova komunikace'!P94</f>
        <v>0</v>
      </c>
      <c r="AV56" s="134">
        <f>'Kom - Obnova komunikace'!J35</f>
        <v>0</v>
      </c>
      <c r="AW56" s="134">
        <f>'Kom - Obnova komunikace'!J36</f>
        <v>0</v>
      </c>
      <c r="AX56" s="134">
        <f>'Kom - Obnova komunikace'!J37</f>
        <v>0</v>
      </c>
      <c r="AY56" s="134">
        <f>'Kom - Obnova komunikace'!J38</f>
        <v>0</v>
      </c>
      <c r="AZ56" s="134">
        <f>'Kom - Obnova komunikace'!F35</f>
        <v>0</v>
      </c>
      <c r="BA56" s="134">
        <f>'Kom - Obnova komunikace'!F36</f>
        <v>0</v>
      </c>
      <c r="BB56" s="134">
        <f>'Kom - Obnova komunikace'!F37</f>
        <v>0</v>
      </c>
      <c r="BC56" s="134">
        <f>'Kom - Obnova komunikace'!F38</f>
        <v>0</v>
      </c>
      <c r="BD56" s="136">
        <f>'Kom - Obnova komunikace'!F39</f>
        <v>0</v>
      </c>
      <c r="BE56" s="4"/>
      <c r="BT56" s="137" t="s">
        <v>93</v>
      </c>
      <c r="BV56" s="137" t="s">
        <v>87</v>
      </c>
      <c r="BW56" s="137" t="s">
        <v>98</v>
      </c>
      <c r="BX56" s="137" t="s">
        <v>92</v>
      </c>
      <c r="CL56" s="137" t="s">
        <v>48</v>
      </c>
    </row>
    <row r="57" s="4" customFormat="1" ht="16.5" customHeight="1">
      <c r="A57" s="4"/>
      <c r="B57" s="67"/>
      <c r="C57" s="129"/>
      <c r="D57" s="129"/>
      <c r="E57" s="130" t="s">
        <v>99</v>
      </c>
      <c r="F57" s="130"/>
      <c r="G57" s="130"/>
      <c r="H57" s="130"/>
      <c r="I57" s="130"/>
      <c r="J57" s="129"/>
      <c r="K57" s="130" t="s">
        <v>100</v>
      </c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8">
        <f>ROUND(SUM(AG58:AG59),2)</f>
        <v>0</v>
      </c>
      <c r="AH57" s="129"/>
      <c r="AI57" s="129"/>
      <c r="AJ57" s="129"/>
      <c r="AK57" s="129"/>
      <c r="AL57" s="129"/>
      <c r="AM57" s="129"/>
      <c r="AN57" s="131">
        <f>SUM(AG57,AT57)</f>
        <v>0</v>
      </c>
      <c r="AO57" s="129"/>
      <c r="AP57" s="129"/>
      <c r="AQ57" s="132" t="s">
        <v>97</v>
      </c>
      <c r="AR57" s="69"/>
      <c r="AS57" s="133">
        <f>ROUND(SUM(AS58:AS59),2)</f>
        <v>0</v>
      </c>
      <c r="AT57" s="134">
        <f>ROUND(SUM(AV57:AW57),2)</f>
        <v>0</v>
      </c>
      <c r="AU57" s="135">
        <f>ROUND(SUM(AU58:AU59),5)</f>
        <v>0</v>
      </c>
      <c r="AV57" s="134">
        <f>ROUND(AZ57*L29,2)</f>
        <v>0</v>
      </c>
      <c r="AW57" s="134">
        <f>ROUND(BA57*L30,2)</f>
        <v>0</v>
      </c>
      <c r="AX57" s="134">
        <f>ROUND(BB57*L29,2)</f>
        <v>0</v>
      </c>
      <c r="AY57" s="134">
        <f>ROUND(BC57*L30,2)</f>
        <v>0</v>
      </c>
      <c r="AZ57" s="134">
        <f>ROUND(SUM(AZ58:AZ59),2)</f>
        <v>0</v>
      </c>
      <c r="BA57" s="134">
        <f>ROUND(SUM(BA58:BA59),2)</f>
        <v>0</v>
      </c>
      <c r="BB57" s="134">
        <f>ROUND(SUM(BB58:BB59),2)</f>
        <v>0</v>
      </c>
      <c r="BC57" s="134">
        <f>ROUND(SUM(BC58:BC59),2)</f>
        <v>0</v>
      </c>
      <c r="BD57" s="136">
        <f>ROUND(SUM(BD58:BD59),2)</f>
        <v>0</v>
      </c>
      <c r="BE57" s="4"/>
      <c r="BS57" s="137" t="s">
        <v>84</v>
      </c>
      <c r="BT57" s="137" t="s">
        <v>93</v>
      </c>
      <c r="BU57" s="137" t="s">
        <v>86</v>
      </c>
      <c r="BV57" s="137" t="s">
        <v>87</v>
      </c>
      <c r="BW57" s="137" t="s">
        <v>101</v>
      </c>
      <c r="BX57" s="137" t="s">
        <v>92</v>
      </c>
      <c r="CL57" s="137" t="s">
        <v>20</v>
      </c>
    </row>
    <row r="58" s="4" customFormat="1" ht="16.5" customHeight="1">
      <c r="A58" s="128" t="s">
        <v>94</v>
      </c>
      <c r="B58" s="67"/>
      <c r="C58" s="129"/>
      <c r="D58" s="129"/>
      <c r="E58" s="129"/>
      <c r="F58" s="130" t="s">
        <v>102</v>
      </c>
      <c r="G58" s="130"/>
      <c r="H58" s="130"/>
      <c r="I58" s="130"/>
      <c r="J58" s="130"/>
      <c r="K58" s="129"/>
      <c r="L58" s="130" t="s">
        <v>103</v>
      </c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1">
        <f>'SO 03.1 - VO - Š1 vč. Š1 ...'!J34</f>
        <v>0</v>
      </c>
      <c r="AH58" s="129"/>
      <c r="AI58" s="129"/>
      <c r="AJ58" s="129"/>
      <c r="AK58" s="129"/>
      <c r="AL58" s="129"/>
      <c r="AM58" s="129"/>
      <c r="AN58" s="131">
        <f>SUM(AG58,AT58)</f>
        <v>0</v>
      </c>
      <c r="AO58" s="129"/>
      <c r="AP58" s="129"/>
      <c r="AQ58" s="132" t="s">
        <v>97</v>
      </c>
      <c r="AR58" s="69"/>
      <c r="AS58" s="133">
        <v>0</v>
      </c>
      <c r="AT58" s="134">
        <f>ROUND(SUM(AV58:AW58),2)</f>
        <v>0</v>
      </c>
      <c r="AU58" s="135">
        <f>'SO 03.1 - VO - Š1 vč. Š1 ...'!P107</f>
        <v>0</v>
      </c>
      <c r="AV58" s="134">
        <f>'SO 03.1 - VO - Š1 vč. Š1 ...'!J37</f>
        <v>0</v>
      </c>
      <c r="AW58" s="134">
        <f>'SO 03.1 - VO - Š1 vč. Š1 ...'!J38</f>
        <v>0</v>
      </c>
      <c r="AX58" s="134">
        <f>'SO 03.1 - VO - Š1 vč. Š1 ...'!J39</f>
        <v>0</v>
      </c>
      <c r="AY58" s="134">
        <f>'SO 03.1 - VO - Š1 vč. Š1 ...'!J40</f>
        <v>0</v>
      </c>
      <c r="AZ58" s="134">
        <f>'SO 03.1 - VO - Š1 vč. Š1 ...'!F37</f>
        <v>0</v>
      </c>
      <c r="BA58" s="134">
        <f>'SO 03.1 - VO - Š1 vč. Š1 ...'!F38</f>
        <v>0</v>
      </c>
      <c r="BB58" s="134">
        <f>'SO 03.1 - VO - Š1 vč. Š1 ...'!F39</f>
        <v>0</v>
      </c>
      <c r="BC58" s="134">
        <f>'SO 03.1 - VO - Š1 vč. Š1 ...'!F40</f>
        <v>0</v>
      </c>
      <c r="BD58" s="136">
        <f>'SO 03.1 - VO - Š1 vč. Š1 ...'!F41</f>
        <v>0</v>
      </c>
      <c r="BE58" s="4"/>
      <c r="BT58" s="137" t="s">
        <v>104</v>
      </c>
      <c r="BV58" s="137" t="s">
        <v>87</v>
      </c>
      <c r="BW58" s="137" t="s">
        <v>105</v>
      </c>
      <c r="BX58" s="137" t="s">
        <v>101</v>
      </c>
      <c r="CL58" s="137" t="s">
        <v>48</v>
      </c>
    </row>
    <row r="59" s="4" customFormat="1" ht="23.25" customHeight="1">
      <c r="A59" s="128" t="s">
        <v>94</v>
      </c>
      <c r="B59" s="67"/>
      <c r="C59" s="129"/>
      <c r="D59" s="129"/>
      <c r="E59" s="129"/>
      <c r="F59" s="130" t="s">
        <v>106</v>
      </c>
      <c r="G59" s="130"/>
      <c r="H59" s="130"/>
      <c r="I59" s="130"/>
      <c r="J59" s="130"/>
      <c r="K59" s="129"/>
      <c r="L59" s="130" t="s">
        <v>107</v>
      </c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1">
        <f>'SO 03.2 - Uliční vpusti (...'!J34</f>
        <v>0</v>
      </c>
      <c r="AH59" s="129"/>
      <c r="AI59" s="129"/>
      <c r="AJ59" s="129"/>
      <c r="AK59" s="129"/>
      <c r="AL59" s="129"/>
      <c r="AM59" s="129"/>
      <c r="AN59" s="131">
        <f>SUM(AG59,AT59)</f>
        <v>0</v>
      </c>
      <c r="AO59" s="129"/>
      <c r="AP59" s="129"/>
      <c r="AQ59" s="132" t="s">
        <v>97</v>
      </c>
      <c r="AR59" s="69"/>
      <c r="AS59" s="133">
        <v>0</v>
      </c>
      <c r="AT59" s="134">
        <f>ROUND(SUM(AV59:AW59),2)</f>
        <v>0</v>
      </c>
      <c r="AU59" s="135">
        <f>'SO 03.2 - Uliční vpusti (...'!P94</f>
        <v>0</v>
      </c>
      <c r="AV59" s="134">
        <f>'SO 03.2 - Uliční vpusti (...'!J37</f>
        <v>0</v>
      </c>
      <c r="AW59" s="134">
        <f>'SO 03.2 - Uliční vpusti (...'!J38</f>
        <v>0</v>
      </c>
      <c r="AX59" s="134">
        <f>'SO 03.2 - Uliční vpusti (...'!J39</f>
        <v>0</v>
      </c>
      <c r="AY59" s="134">
        <f>'SO 03.2 - Uliční vpusti (...'!J40</f>
        <v>0</v>
      </c>
      <c r="AZ59" s="134">
        <f>'SO 03.2 - Uliční vpusti (...'!F37</f>
        <v>0</v>
      </c>
      <c r="BA59" s="134">
        <f>'SO 03.2 - Uliční vpusti (...'!F38</f>
        <v>0</v>
      </c>
      <c r="BB59" s="134">
        <f>'SO 03.2 - Uliční vpusti (...'!F39</f>
        <v>0</v>
      </c>
      <c r="BC59" s="134">
        <f>'SO 03.2 - Uliční vpusti (...'!F40</f>
        <v>0</v>
      </c>
      <c r="BD59" s="136">
        <f>'SO 03.2 - Uliční vpusti (...'!F41</f>
        <v>0</v>
      </c>
      <c r="BE59" s="4"/>
      <c r="BT59" s="137" t="s">
        <v>104</v>
      </c>
      <c r="BV59" s="137" t="s">
        <v>87</v>
      </c>
      <c r="BW59" s="137" t="s">
        <v>108</v>
      </c>
      <c r="BX59" s="137" t="s">
        <v>101</v>
      </c>
      <c r="CL59" s="137" t="s">
        <v>48</v>
      </c>
    </row>
    <row r="60" s="4" customFormat="1" ht="23.25" customHeight="1">
      <c r="A60" s="4"/>
      <c r="B60" s="67"/>
      <c r="C60" s="129"/>
      <c r="D60" s="129"/>
      <c r="E60" s="130" t="s">
        <v>109</v>
      </c>
      <c r="F60" s="130"/>
      <c r="G60" s="130"/>
      <c r="H60" s="130"/>
      <c r="I60" s="130"/>
      <c r="J60" s="129"/>
      <c r="K60" s="130" t="s">
        <v>110</v>
      </c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8">
        <f>ROUND(SUM(AG61:AG62),2)</f>
        <v>0</v>
      </c>
      <c r="AH60" s="129"/>
      <c r="AI60" s="129"/>
      <c r="AJ60" s="129"/>
      <c r="AK60" s="129"/>
      <c r="AL60" s="129"/>
      <c r="AM60" s="129"/>
      <c r="AN60" s="131">
        <f>SUM(AG60,AT60)</f>
        <v>0</v>
      </c>
      <c r="AO60" s="129"/>
      <c r="AP60" s="129"/>
      <c r="AQ60" s="132" t="s">
        <v>97</v>
      </c>
      <c r="AR60" s="69"/>
      <c r="AS60" s="133">
        <f>ROUND(SUM(AS61:AS62),2)</f>
        <v>0</v>
      </c>
      <c r="AT60" s="134">
        <f>ROUND(SUM(AV60:AW60),2)</f>
        <v>0</v>
      </c>
      <c r="AU60" s="135">
        <f>ROUND(SUM(AU61:AU62),5)</f>
        <v>0</v>
      </c>
      <c r="AV60" s="134">
        <f>ROUND(AZ60*L29,2)</f>
        <v>0</v>
      </c>
      <c r="AW60" s="134">
        <f>ROUND(BA60*L30,2)</f>
        <v>0</v>
      </c>
      <c r="AX60" s="134">
        <f>ROUND(BB60*L29,2)</f>
        <v>0</v>
      </c>
      <c r="AY60" s="134">
        <f>ROUND(BC60*L30,2)</f>
        <v>0</v>
      </c>
      <c r="AZ60" s="134">
        <f>ROUND(SUM(AZ61:AZ62),2)</f>
        <v>0</v>
      </c>
      <c r="BA60" s="134">
        <f>ROUND(SUM(BA61:BA62),2)</f>
        <v>0</v>
      </c>
      <c r="BB60" s="134">
        <f>ROUND(SUM(BB61:BB62),2)</f>
        <v>0</v>
      </c>
      <c r="BC60" s="134">
        <f>ROUND(SUM(BC61:BC62),2)</f>
        <v>0</v>
      </c>
      <c r="BD60" s="136">
        <f>ROUND(SUM(BD61:BD62),2)</f>
        <v>0</v>
      </c>
      <c r="BE60" s="4"/>
      <c r="BS60" s="137" t="s">
        <v>84</v>
      </c>
      <c r="BT60" s="137" t="s">
        <v>93</v>
      </c>
      <c r="BU60" s="137" t="s">
        <v>86</v>
      </c>
      <c r="BV60" s="137" t="s">
        <v>87</v>
      </c>
      <c r="BW60" s="137" t="s">
        <v>111</v>
      </c>
      <c r="BX60" s="137" t="s">
        <v>92</v>
      </c>
      <c r="CL60" s="137" t="s">
        <v>20</v>
      </c>
    </row>
    <row r="61" s="4" customFormat="1" ht="35.25" customHeight="1">
      <c r="A61" s="128" t="s">
        <v>94</v>
      </c>
      <c r="B61" s="67"/>
      <c r="C61" s="129"/>
      <c r="D61" s="129"/>
      <c r="E61" s="129"/>
      <c r="F61" s="130" t="s">
        <v>112</v>
      </c>
      <c r="G61" s="130"/>
      <c r="H61" s="130"/>
      <c r="I61" s="130"/>
      <c r="J61" s="130"/>
      <c r="K61" s="129"/>
      <c r="L61" s="130" t="s">
        <v>113</v>
      </c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1">
        <f>'SO 08.4 - Provizorní obto...'!J34</f>
        <v>0</v>
      </c>
      <c r="AH61" s="129"/>
      <c r="AI61" s="129"/>
      <c r="AJ61" s="129"/>
      <c r="AK61" s="129"/>
      <c r="AL61" s="129"/>
      <c r="AM61" s="129"/>
      <c r="AN61" s="131">
        <f>SUM(AG61,AT61)</f>
        <v>0</v>
      </c>
      <c r="AO61" s="129"/>
      <c r="AP61" s="129"/>
      <c r="AQ61" s="132" t="s">
        <v>97</v>
      </c>
      <c r="AR61" s="69"/>
      <c r="AS61" s="133">
        <v>0</v>
      </c>
      <c r="AT61" s="134">
        <f>ROUND(SUM(AV61:AW61),2)</f>
        <v>0</v>
      </c>
      <c r="AU61" s="135">
        <f>'SO 08.4 - Provizorní obto...'!P101</f>
        <v>0</v>
      </c>
      <c r="AV61" s="134">
        <f>'SO 08.4 - Provizorní obto...'!J37</f>
        <v>0</v>
      </c>
      <c r="AW61" s="134">
        <f>'SO 08.4 - Provizorní obto...'!J38</f>
        <v>0</v>
      </c>
      <c r="AX61" s="134">
        <f>'SO 08.4 - Provizorní obto...'!J39</f>
        <v>0</v>
      </c>
      <c r="AY61" s="134">
        <f>'SO 08.4 - Provizorní obto...'!J40</f>
        <v>0</v>
      </c>
      <c r="AZ61" s="134">
        <f>'SO 08.4 - Provizorní obto...'!F37</f>
        <v>0</v>
      </c>
      <c r="BA61" s="134">
        <f>'SO 08.4 - Provizorní obto...'!F38</f>
        <v>0</v>
      </c>
      <c r="BB61" s="134">
        <f>'SO 08.4 - Provizorní obto...'!F39</f>
        <v>0</v>
      </c>
      <c r="BC61" s="134">
        <f>'SO 08.4 - Provizorní obto...'!F40</f>
        <v>0</v>
      </c>
      <c r="BD61" s="136">
        <f>'SO 08.4 - Provizorní obto...'!F41</f>
        <v>0</v>
      </c>
      <c r="BE61" s="4"/>
      <c r="BT61" s="137" t="s">
        <v>104</v>
      </c>
      <c r="BV61" s="137" t="s">
        <v>87</v>
      </c>
      <c r="BW61" s="137" t="s">
        <v>114</v>
      </c>
      <c r="BX61" s="137" t="s">
        <v>111</v>
      </c>
      <c r="CL61" s="137" t="s">
        <v>48</v>
      </c>
    </row>
    <row r="62" s="4" customFormat="1" ht="16.5" customHeight="1">
      <c r="A62" s="128" t="s">
        <v>94</v>
      </c>
      <c r="B62" s="67"/>
      <c r="C62" s="129"/>
      <c r="D62" s="129"/>
      <c r="E62" s="129"/>
      <c r="F62" s="130" t="s">
        <v>115</v>
      </c>
      <c r="G62" s="130"/>
      <c r="H62" s="130"/>
      <c r="I62" s="130"/>
      <c r="J62" s="130"/>
      <c r="K62" s="129"/>
      <c r="L62" s="130" t="s">
        <v>116</v>
      </c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1">
        <f>'SO 08.5 - Likvidace provi...'!J34</f>
        <v>0</v>
      </c>
      <c r="AH62" s="129"/>
      <c r="AI62" s="129"/>
      <c r="AJ62" s="129"/>
      <c r="AK62" s="129"/>
      <c r="AL62" s="129"/>
      <c r="AM62" s="129"/>
      <c r="AN62" s="131">
        <f>SUM(AG62,AT62)</f>
        <v>0</v>
      </c>
      <c r="AO62" s="129"/>
      <c r="AP62" s="129"/>
      <c r="AQ62" s="132" t="s">
        <v>97</v>
      </c>
      <c r="AR62" s="69"/>
      <c r="AS62" s="133">
        <v>0</v>
      </c>
      <c r="AT62" s="134">
        <f>ROUND(SUM(AV62:AW62),2)</f>
        <v>0</v>
      </c>
      <c r="AU62" s="135">
        <f>'SO 08.5 - Likvidace provi...'!P96</f>
        <v>0</v>
      </c>
      <c r="AV62" s="134">
        <f>'SO 08.5 - Likvidace provi...'!J37</f>
        <v>0</v>
      </c>
      <c r="AW62" s="134">
        <f>'SO 08.5 - Likvidace provi...'!J38</f>
        <v>0</v>
      </c>
      <c r="AX62" s="134">
        <f>'SO 08.5 - Likvidace provi...'!J39</f>
        <v>0</v>
      </c>
      <c r="AY62" s="134">
        <f>'SO 08.5 - Likvidace provi...'!J40</f>
        <v>0</v>
      </c>
      <c r="AZ62" s="134">
        <f>'SO 08.5 - Likvidace provi...'!F37</f>
        <v>0</v>
      </c>
      <c r="BA62" s="134">
        <f>'SO 08.5 - Likvidace provi...'!F38</f>
        <v>0</v>
      </c>
      <c r="BB62" s="134">
        <f>'SO 08.5 - Likvidace provi...'!F39</f>
        <v>0</v>
      </c>
      <c r="BC62" s="134">
        <f>'SO 08.5 - Likvidace provi...'!F40</f>
        <v>0</v>
      </c>
      <c r="BD62" s="136">
        <f>'SO 08.5 - Likvidace provi...'!F41</f>
        <v>0</v>
      </c>
      <c r="BE62" s="4"/>
      <c r="BT62" s="137" t="s">
        <v>104</v>
      </c>
      <c r="BV62" s="137" t="s">
        <v>87</v>
      </c>
      <c r="BW62" s="137" t="s">
        <v>117</v>
      </c>
      <c r="BX62" s="137" t="s">
        <v>111</v>
      </c>
      <c r="CL62" s="137" t="s">
        <v>48</v>
      </c>
    </row>
    <row r="63" s="4" customFormat="1" ht="16.5" customHeight="1">
      <c r="A63" s="128" t="s">
        <v>94</v>
      </c>
      <c r="B63" s="67"/>
      <c r="C63" s="129"/>
      <c r="D63" s="129"/>
      <c r="E63" s="130" t="s">
        <v>118</v>
      </c>
      <c r="F63" s="130"/>
      <c r="G63" s="130"/>
      <c r="H63" s="130"/>
      <c r="I63" s="130"/>
      <c r="J63" s="129"/>
      <c r="K63" s="130" t="s">
        <v>119</v>
      </c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1">
        <f>'SO 91 - Pažení stavební j...'!J32</f>
        <v>0</v>
      </c>
      <c r="AH63" s="129"/>
      <c r="AI63" s="129"/>
      <c r="AJ63" s="129"/>
      <c r="AK63" s="129"/>
      <c r="AL63" s="129"/>
      <c r="AM63" s="129"/>
      <c r="AN63" s="131">
        <f>SUM(AG63,AT63)</f>
        <v>0</v>
      </c>
      <c r="AO63" s="129"/>
      <c r="AP63" s="129"/>
      <c r="AQ63" s="132" t="s">
        <v>97</v>
      </c>
      <c r="AR63" s="69"/>
      <c r="AS63" s="133">
        <v>0</v>
      </c>
      <c r="AT63" s="134">
        <f>ROUND(SUM(AV63:AW63),2)</f>
        <v>0</v>
      </c>
      <c r="AU63" s="135">
        <f>'SO 91 - Pažení stavební j...'!P92</f>
        <v>0</v>
      </c>
      <c r="AV63" s="134">
        <f>'SO 91 - Pažení stavební j...'!J35</f>
        <v>0</v>
      </c>
      <c r="AW63" s="134">
        <f>'SO 91 - Pažení stavební j...'!J36</f>
        <v>0</v>
      </c>
      <c r="AX63" s="134">
        <f>'SO 91 - Pažení stavební j...'!J37</f>
        <v>0</v>
      </c>
      <c r="AY63" s="134">
        <f>'SO 91 - Pažení stavební j...'!J38</f>
        <v>0</v>
      </c>
      <c r="AZ63" s="134">
        <f>'SO 91 - Pažení stavební j...'!F35</f>
        <v>0</v>
      </c>
      <c r="BA63" s="134">
        <f>'SO 91 - Pažení stavební j...'!F36</f>
        <v>0</v>
      </c>
      <c r="BB63" s="134">
        <f>'SO 91 - Pažení stavební j...'!F37</f>
        <v>0</v>
      </c>
      <c r="BC63" s="134">
        <f>'SO 91 - Pažení stavební j...'!F38</f>
        <v>0</v>
      </c>
      <c r="BD63" s="136">
        <f>'SO 91 - Pažení stavební j...'!F39</f>
        <v>0</v>
      </c>
      <c r="BE63" s="4"/>
      <c r="BT63" s="137" t="s">
        <v>93</v>
      </c>
      <c r="BV63" s="137" t="s">
        <v>87</v>
      </c>
      <c r="BW63" s="137" t="s">
        <v>120</v>
      </c>
      <c r="BX63" s="137" t="s">
        <v>92</v>
      </c>
      <c r="CL63" s="137" t="s">
        <v>121</v>
      </c>
    </row>
    <row r="64" s="7" customFormat="1" ht="24.75" customHeight="1">
      <c r="A64" s="7"/>
      <c r="B64" s="115"/>
      <c r="C64" s="116"/>
      <c r="D64" s="117" t="s">
        <v>122</v>
      </c>
      <c r="E64" s="117"/>
      <c r="F64" s="117"/>
      <c r="G64" s="117"/>
      <c r="H64" s="117"/>
      <c r="I64" s="118"/>
      <c r="J64" s="117" t="s">
        <v>123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ROUND(AG65+AG66+AG70+SUM(AG73:AG75)+AG77,2)</f>
        <v>0</v>
      </c>
      <c r="AH64" s="118"/>
      <c r="AI64" s="118"/>
      <c r="AJ64" s="118"/>
      <c r="AK64" s="118"/>
      <c r="AL64" s="118"/>
      <c r="AM64" s="118"/>
      <c r="AN64" s="120">
        <f>SUM(AG64,AT64)</f>
        <v>0</v>
      </c>
      <c r="AO64" s="118"/>
      <c r="AP64" s="118"/>
      <c r="AQ64" s="121" t="s">
        <v>91</v>
      </c>
      <c r="AR64" s="122"/>
      <c r="AS64" s="123">
        <f>ROUND(AS65+AS66+AS70+SUM(AS73:AS75)+AS77,2)</f>
        <v>0</v>
      </c>
      <c r="AT64" s="124">
        <f>ROUND(SUM(AV64:AW64),2)</f>
        <v>0</v>
      </c>
      <c r="AU64" s="125">
        <f>ROUND(AU65+AU66+AU70+SUM(AU73:AU75)+AU77,5)</f>
        <v>0</v>
      </c>
      <c r="AV64" s="124">
        <f>ROUND(AZ64*L29,2)</f>
        <v>0</v>
      </c>
      <c r="AW64" s="124">
        <f>ROUND(BA64*L30,2)</f>
        <v>0</v>
      </c>
      <c r="AX64" s="124">
        <f>ROUND(BB64*L29,2)</f>
        <v>0</v>
      </c>
      <c r="AY64" s="124">
        <f>ROUND(BC64*L30,2)</f>
        <v>0</v>
      </c>
      <c r="AZ64" s="124">
        <f>ROUND(AZ65+AZ66+AZ70+SUM(AZ73:AZ75)+AZ77,2)</f>
        <v>0</v>
      </c>
      <c r="BA64" s="124">
        <f>ROUND(BA65+BA66+BA70+SUM(BA73:BA75)+BA77,2)</f>
        <v>0</v>
      </c>
      <c r="BB64" s="124">
        <f>ROUND(BB65+BB66+BB70+SUM(BB73:BB75)+BB77,2)</f>
        <v>0</v>
      </c>
      <c r="BC64" s="124">
        <f>ROUND(BC65+BC66+BC70+SUM(BC73:BC75)+BC77,2)</f>
        <v>0</v>
      </c>
      <c r="BD64" s="126">
        <f>ROUND(BD65+BD66+BD70+SUM(BD73:BD75)+BD77,2)</f>
        <v>0</v>
      </c>
      <c r="BE64" s="7"/>
      <c r="BS64" s="127" t="s">
        <v>84</v>
      </c>
      <c r="BT64" s="127" t="s">
        <v>23</v>
      </c>
      <c r="BU64" s="127" t="s">
        <v>86</v>
      </c>
      <c r="BV64" s="127" t="s">
        <v>87</v>
      </c>
      <c r="BW64" s="127" t="s">
        <v>124</v>
      </c>
      <c r="BX64" s="127" t="s">
        <v>5</v>
      </c>
      <c r="CL64" s="127" t="s">
        <v>20</v>
      </c>
      <c r="CM64" s="127" t="s">
        <v>93</v>
      </c>
    </row>
    <row r="65" s="4" customFormat="1" ht="16.5" customHeight="1">
      <c r="A65" s="128" t="s">
        <v>94</v>
      </c>
      <c r="B65" s="67"/>
      <c r="C65" s="129"/>
      <c r="D65" s="129"/>
      <c r="E65" s="130" t="s">
        <v>95</v>
      </c>
      <c r="F65" s="130"/>
      <c r="G65" s="130"/>
      <c r="H65" s="130"/>
      <c r="I65" s="130"/>
      <c r="J65" s="129"/>
      <c r="K65" s="130" t="s">
        <v>96</v>
      </c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1">
        <f>'Kom - Obnova komunikace_01'!J32</f>
        <v>0</v>
      </c>
      <c r="AH65" s="129"/>
      <c r="AI65" s="129"/>
      <c r="AJ65" s="129"/>
      <c r="AK65" s="129"/>
      <c r="AL65" s="129"/>
      <c r="AM65" s="129"/>
      <c r="AN65" s="131">
        <f>SUM(AG65,AT65)</f>
        <v>0</v>
      </c>
      <c r="AO65" s="129"/>
      <c r="AP65" s="129"/>
      <c r="AQ65" s="132" t="s">
        <v>97</v>
      </c>
      <c r="AR65" s="69"/>
      <c r="AS65" s="133">
        <v>0</v>
      </c>
      <c r="AT65" s="134">
        <f>ROUND(SUM(AV65:AW65),2)</f>
        <v>0</v>
      </c>
      <c r="AU65" s="135">
        <f>'Kom - Obnova komunikace_01'!P93</f>
        <v>0</v>
      </c>
      <c r="AV65" s="134">
        <f>'Kom - Obnova komunikace_01'!J35</f>
        <v>0</v>
      </c>
      <c r="AW65" s="134">
        <f>'Kom - Obnova komunikace_01'!J36</f>
        <v>0</v>
      </c>
      <c r="AX65" s="134">
        <f>'Kom - Obnova komunikace_01'!J37</f>
        <v>0</v>
      </c>
      <c r="AY65" s="134">
        <f>'Kom - Obnova komunikace_01'!J38</f>
        <v>0</v>
      </c>
      <c r="AZ65" s="134">
        <f>'Kom - Obnova komunikace_01'!F35</f>
        <v>0</v>
      </c>
      <c r="BA65" s="134">
        <f>'Kom - Obnova komunikace_01'!F36</f>
        <v>0</v>
      </c>
      <c r="BB65" s="134">
        <f>'Kom - Obnova komunikace_01'!F37</f>
        <v>0</v>
      </c>
      <c r="BC65" s="134">
        <f>'Kom - Obnova komunikace_01'!F38</f>
        <v>0</v>
      </c>
      <c r="BD65" s="136">
        <f>'Kom - Obnova komunikace_01'!F39</f>
        <v>0</v>
      </c>
      <c r="BE65" s="4"/>
      <c r="BT65" s="137" t="s">
        <v>93</v>
      </c>
      <c r="BV65" s="137" t="s">
        <v>87</v>
      </c>
      <c r="BW65" s="137" t="s">
        <v>125</v>
      </c>
      <c r="BX65" s="137" t="s">
        <v>124</v>
      </c>
      <c r="CL65" s="137" t="s">
        <v>48</v>
      </c>
    </row>
    <row r="66" s="4" customFormat="1" ht="16.5" customHeight="1">
      <c r="A66" s="4"/>
      <c r="B66" s="67"/>
      <c r="C66" s="129"/>
      <c r="D66" s="129"/>
      <c r="E66" s="130" t="s">
        <v>99</v>
      </c>
      <c r="F66" s="130"/>
      <c r="G66" s="130"/>
      <c r="H66" s="130"/>
      <c r="I66" s="130"/>
      <c r="J66" s="129"/>
      <c r="K66" s="130" t="s">
        <v>126</v>
      </c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8">
        <f>ROUND(SUM(AG67:AG69),2)</f>
        <v>0</v>
      </c>
      <c r="AH66" s="129"/>
      <c r="AI66" s="129"/>
      <c r="AJ66" s="129"/>
      <c r="AK66" s="129"/>
      <c r="AL66" s="129"/>
      <c r="AM66" s="129"/>
      <c r="AN66" s="131">
        <f>SUM(AG66,AT66)</f>
        <v>0</v>
      </c>
      <c r="AO66" s="129"/>
      <c r="AP66" s="129"/>
      <c r="AQ66" s="132" t="s">
        <v>97</v>
      </c>
      <c r="AR66" s="69"/>
      <c r="AS66" s="133">
        <f>ROUND(SUM(AS67:AS69),2)</f>
        <v>0</v>
      </c>
      <c r="AT66" s="134">
        <f>ROUND(SUM(AV66:AW66),2)</f>
        <v>0</v>
      </c>
      <c r="AU66" s="135">
        <f>ROUND(SUM(AU67:AU69),5)</f>
        <v>0</v>
      </c>
      <c r="AV66" s="134">
        <f>ROUND(AZ66*L29,2)</f>
        <v>0</v>
      </c>
      <c r="AW66" s="134">
        <f>ROUND(BA66*L30,2)</f>
        <v>0</v>
      </c>
      <c r="AX66" s="134">
        <f>ROUND(BB66*L29,2)</f>
        <v>0</v>
      </c>
      <c r="AY66" s="134">
        <f>ROUND(BC66*L30,2)</f>
        <v>0</v>
      </c>
      <c r="AZ66" s="134">
        <f>ROUND(SUM(AZ67:AZ69),2)</f>
        <v>0</v>
      </c>
      <c r="BA66" s="134">
        <f>ROUND(SUM(BA67:BA69),2)</f>
        <v>0</v>
      </c>
      <c r="BB66" s="134">
        <f>ROUND(SUM(BB67:BB69),2)</f>
        <v>0</v>
      </c>
      <c r="BC66" s="134">
        <f>ROUND(SUM(BC67:BC69),2)</f>
        <v>0</v>
      </c>
      <c r="BD66" s="136">
        <f>ROUND(SUM(BD67:BD69),2)</f>
        <v>0</v>
      </c>
      <c r="BE66" s="4"/>
      <c r="BS66" s="137" t="s">
        <v>84</v>
      </c>
      <c r="BT66" s="137" t="s">
        <v>93</v>
      </c>
      <c r="BU66" s="137" t="s">
        <v>86</v>
      </c>
      <c r="BV66" s="137" t="s">
        <v>87</v>
      </c>
      <c r="BW66" s="137" t="s">
        <v>127</v>
      </c>
      <c r="BX66" s="137" t="s">
        <v>124</v>
      </c>
      <c r="CL66" s="137" t="s">
        <v>20</v>
      </c>
    </row>
    <row r="67" s="4" customFormat="1" ht="23.25" customHeight="1">
      <c r="A67" s="128" t="s">
        <v>94</v>
      </c>
      <c r="B67" s="67"/>
      <c r="C67" s="129"/>
      <c r="D67" s="129"/>
      <c r="E67" s="129"/>
      <c r="F67" s="130" t="s">
        <v>102</v>
      </c>
      <c r="G67" s="130"/>
      <c r="H67" s="130"/>
      <c r="I67" s="130"/>
      <c r="J67" s="130"/>
      <c r="K67" s="129"/>
      <c r="L67" s="130" t="s">
        <v>128</v>
      </c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1">
        <f>'SO 03.1 - Š1 - Š3 (Odlech...'!J34</f>
        <v>0</v>
      </c>
      <c r="AH67" s="129"/>
      <c r="AI67" s="129"/>
      <c r="AJ67" s="129"/>
      <c r="AK67" s="129"/>
      <c r="AL67" s="129"/>
      <c r="AM67" s="129"/>
      <c r="AN67" s="131">
        <f>SUM(AG67,AT67)</f>
        <v>0</v>
      </c>
      <c r="AO67" s="129"/>
      <c r="AP67" s="129"/>
      <c r="AQ67" s="132" t="s">
        <v>97</v>
      </c>
      <c r="AR67" s="69"/>
      <c r="AS67" s="133">
        <v>0</v>
      </c>
      <c r="AT67" s="134">
        <f>ROUND(SUM(AV67:AW67),2)</f>
        <v>0</v>
      </c>
      <c r="AU67" s="135">
        <f>'SO 03.1 - Š1 - Š3 (Odlech...'!P102</f>
        <v>0</v>
      </c>
      <c r="AV67" s="134">
        <f>'SO 03.1 - Š1 - Š3 (Odlech...'!J37</f>
        <v>0</v>
      </c>
      <c r="AW67" s="134">
        <f>'SO 03.1 - Š1 - Š3 (Odlech...'!J38</f>
        <v>0</v>
      </c>
      <c r="AX67" s="134">
        <f>'SO 03.1 - Š1 - Š3 (Odlech...'!J39</f>
        <v>0</v>
      </c>
      <c r="AY67" s="134">
        <f>'SO 03.1 - Š1 - Š3 (Odlech...'!J40</f>
        <v>0</v>
      </c>
      <c r="AZ67" s="134">
        <f>'SO 03.1 - Š1 - Š3 (Odlech...'!F37</f>
        <v>0</v>
      </c>
      <c r="BA67" s="134">
        <f>'SO 03.1 - Š1 - Š3 (Odlech...'!F38</f>
        <v>0</v>
      </c>
      <c r="BB67" s="134">
        <f>'SO 03.1 - Š1 - Š3 (Odlech...'!F39</f>
        <v>0</v>
      </c>
      <c r="BC67" s="134">
        <f>'SO 03.1 - Š1 - Š3 (Odlech...'!F40</f>
        <v>0</v>
      </c>
      <c r="BD67" s="136">
        <f>'SO 03.1 - Š1 - Š3 (Odlech...'!F41</f>
        <v>0</v>
      </c>
      <c r="BE67" s="4"/>
      <c r="BT67" s="137" t="s">
        <v>104</v>
      </c>
      <c r="BV67" s="137" t="s">
        <v>87</v>
      </c>
      <c r="BW67" s="137" t="s">
        <v>129</v>
      </c>
      <c r="BX67" s="137" t="s">
        <v>127</v>
      </c>
      <c r="CL67" s="137" t="s">
        <v>48</v>
      </c>
    </row>
    <row r="68" s="4" customFormat="1" ht="16.5" customHeight="1">
      <c r="A68" s="128" t="s">
        <v>94</v>
      </c>
      <c r="B68" s="67"/>
      <c r="C68" s="129"/>
      <c r="D68" s="129"/>
      <c r="E68" s="129"/>
      <c r="F68" s="130" t="s">
        <v>106</v>
      </c>
      <c r="G68" s="130"/>
      <c r="H68" s="130"/>
      <c r="I68" s="130"/>
      <c r="J68" s="130"/>
      <c r="K68" s="129"/>
      <c r="L68" s="130" t="s">
        <v>130</v>
      </c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1">
        <f>'SO 03.2 - UV 02-07'!J34</f>
        <v>0</v>
      </c>
      <c r="AH68" s="129"/>
      <c r="AI68" s="129"/>
      <c r="AJ68" s="129"/>
      <c r="AK68" s="129"/>
      <c r="AL68" s="129"/>
      <c r="AM68" s="129"/>
      <c r="AN68" s="131">
        <f>SUM(AG68,AT68)</f>
        <v>0</v>
      </c>
      <c r="AO68" s="129"/>
      <c r="AP68" s="129"/>
      <c r="AQ68" s="132" t="s">
        <v>97</v>
      </c>
      <c r="AR68" s="69"/>
      <c r="AS68" s="133">
        <v>0</v>
      </c>
      <c r="AT68" s="134">
        <f>ROUND(SUM(AV68:AW68),2)</f>
        <v>0</v>
      </c>
      <c r="AU68" s="135">
        <f>'SO 03.2 - UV 02-07'!P98</f>
        <v>0</v>
      </c>
      <c r="AV68" s="134">
        <f>'SO 03.2 - UV 02-07'!J37</f>
        <v>0</v>
      </c>
      <c r="AW68" s="134">
        <f>'SO 03.2 - UV 02-07'!J38</f>
        <v>0</v>
      </c>
      <c r="AX68" s="134">
        <f>'SO 03.2 - UV 02-07'!J39</f>
        <v>0</v>
      </c>
      <c r="AY68" s="134">
        <f>'SO 03.2 - UV 02-07'!J40</f>
        <v>0</v>
      </c>
      <c r="AZ68" s="134">
        <f>'SO 03.2 - UV 02-07'!F37</f>
        <v>0</v>
      </c>
      <c r="BA68" s="134">
        <f>'SO 03.2 - UV 02-07'!F38</f>
        <v>0</v>
      </c>
      <c r="BB68" s="134">
        <f>'SO 03.2 - UV 02-07'!F39</f>
        <v>0</v>
      </c>
      <c r="BC68" s="134">
        <f>'SO 03.2 - UV 02-07'!F40</f>
        <v>0</v>
      </c>
      <c r="BD68" s="136">
        <f>'SO 03.2 - UV 02-07'!F41</f>
        <v>0</v>
      </c>
      <c r="BE68" s="4"/>
      <c r="BT68" s="137" t="s">
        <v>104</v>
      </c>
      <c r="BV68" s="137" t="s">
        <v>87</v>
      </c>
      <c r="BW68" s="137" t="s">
        <v>131</v>
      </c>
      <c r="BX68" s="137" t="s">
        <v>127</v>
      </c>
      <c r="CL68" s="137" t="s">
        <v>48</v>
      </c>
    </row>
    <row r="69" s="4" customFormat="1" ht="16.5" customHeight="1">
      <c r="A69" s="128" t="s">
        <v>94</v>
      </c>
      <c r="B69" s="67"/>
      <c r="C69" s="129"/>
      <c r="D69" s="129"/>
      <c r="E69" s="129"/>
      <c r="F69" s="130" t="s">
        <v>132</v>
      </c>
      <c r="G69" s="130"/>
      <c r="H69" s="130"/>
      <c r="I69" s="130"/>
      <c r="J69" s="130"/>
      <c r="K69" s="129"/>
      <c r="L69" s="130" t="s">
        <v>133</v>
      </c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1">
        <f>'SO 03.3 - Dendrologické p...'!J34</f>
        <v>0</v>
      </c>
      <c r="AH69" s="129"/>
      <c r="AI69" s="129"/>
      <c r="AJ69" s="129"/>
      <c r="AK69" s="129"/>
      <c r="AL69" s="129"/>
      <c r="AM69" s="129"/>
      <c r="AN69" s="131">
        <f>SUM(AG69,AT69)</f>
        <v>0</v>
      </c>
      <c r="AO69" s="129"/>
      <c r="AP69" s="129"/>
      <c r="AQ69" s="132" t="s">
        <v>97</v>
      </c>
      <c r="AR69" s="69"/>
      <c r="AS69" s="133">
        <v>0</v>
      </c>
      <c r="AT69" s="134">
        <f>ROUND(SUM(AV69:AW69),2)</f>
        <v>0</v>
      </c>
      <c r="AU69" s="135">
        <f>'SO 03.3 - Dendrologické p...'!P93</f>
        <v>0</v>
      </c>
      <c r="AV69" s="134">
        <f>'SO 03.3 - Dendrologické p...'!J37</f>
        <v>0</v>
      </c>
      <c r="AW69" s="134">
        <f>'SO 03.3 - Dendrologické p...'!J38</f>
        <v>0</v>
      </c>
      <c r="AX69" s="134">
        <f>'SO 03.3 - Dendrologické p...'!J39</f>
        <v>0</v>
      </c>
      <c r="AY69" s="134">
        <f>'SO 03.3 - Dendrologické p...'!J40</f>
        <v>0</v>
      </c>
      <c r="AZ69" s="134">
        <f>'SO 03.3 - Dendrologické p...'!F37</f>
        <v>0</v>
      </c>
      <c r="BA69" s="134">
        <f>'SO 03.3 - Dendrologické p...'!F38</f>
        <v>0</v>
      </c>
      <c r="BB69" s="134">
        <f>'SO 03.3 - Dendrologické p...'!F39</f>
        <v>0</v>
      </c>
      <c r="BC69" s="134">
        <f>'SO 03.3 - Dendrologické p...'!F40</f>
        <v>0</v>
      </c>
      <c r="BD69" s="136">
        <f>'SO 03.3 - Dendrologické p...'!F41</f>
        <v>0</v>
      </c>
      <c r="BE69" s="4"/>
      <c r="BT69" s="137" t="s">
        <v>104</v>
      </c>
      <c r="BV69" s="137" t="s">
        <v>87</v>
      </c>
      <c r="BW69" s="137" t="s">
        <v>134</v>
      </c>
      <c r="BX69" s="137" t="s">
        <v>127</v>
      </c>
      <c r="CL69" s="137" t="s">
        <v>48</v>
      </c>
    </row>
    <row r="70" s="4" customFormat="1" ht="16.5" customHeight="1">
      <c r="A70" s="4"/>
      <c r="B70" s="67"/>
      <c r="C70" s="129"/>
      <c r="D70" s="129"/>
      <c r="E70" s="130" t="s">
        <v>135</v>
      </c>
      <c r="F70" s="130"/>
      <c r="G70" s="130"/>
      <c r="H70" s="130"/>
      <c r="I70" s="130"/>
      <c r="J70" s="129"/>
      <c r="K70" s="130" t="s">
        <v>136</v>
      </c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8">
        <f>ROUND(SUM(AG71:AG72),2)</f>
        <v>0</v>
      </c>
      <c r="AH70" s="129"/>
      <c r="AI70" s="129"/>
      <c r="AJ70" s="129"/>
      <c r="AK70" s="129"/>
      <c r="AL70" s="129"/>
      <c r="AM70" s="129"/>
      <c r="AN70" s="131">
        <f>SUM(AG70,AT70)</f>
        <v>0</v>
      </c>
      <c r="AO70" s="129"/>
      <c r="AP70" s="129"/>
      <c r="AQ70" s="132" t="s">
        <v>97</v>
      </c>
      <c r="AR70" s="69"/>
      <c r="AS70" s="133">
        <f>ROUND(SUM(AS71:AS72),2)</f>
        <v>0</v>
      </c>
      <c r="AT70" s="134">
        <f>ROUND(SUM(AV70:AW70),2)</f>
        <v>0</v>
      </c>
      <c r="AU70" s="135">
        <f>ROUND(SUM(AU71:AU72),5)</f>
        <v>0</v>
      </c>
      <c r="AV70" s="134">
        <f>ROUND(AZ70*L29,2)</f>
        <v>0</v>
      </c>
      <c r="AW70" s="134">
        <f>ROUND(BA70*L30,2)</f>
        <v>0</v>
      </c>
      <c r="AX70" s="134">
        <f>ROUND(BB70*L29,2)</f>
        <v>0</v>
      </c>
      <c r="AY70" s="134">
        <f>ROUND(BC70*L30,2)</f>
        <v>0</v>
      </c>
      <c r="AZ70" s="134">
        <f>ROUND(SUM(AZ71:AZ72),2)</f>
        <v>0</v>
      </c>
      <c r="BA70" s="134">
        <f>ROUND(SUM(BA71:BA72),2)</f>
        <v>0</v>
      </c>
      <c r="BB70" s="134">
        <f>ROUND(SUM(BB71:BB72),2)</f>
        <v>0</v>
      </c>
      <c r="BC70" s="134">
        <f>ROUND(SUM(BC71:BC72),2)</f>
        <v>0</v>
      </c>
      <c r="BD70" s="136">
        <f>ROUND(SUM(BD71:BD72),2)</f>
        <v>0</v>
      </c>
      <c r="BE70" s="4"/>
      <c r="BS70" s="137" t="s">
        <v>84</v>
      </c>
      <c r="BT70" s="137" t="s">
        <v>93</v>
      </c>
      <c r="BU70" s="137" t="s">
        <v>86</v>
      </c>
      <c r="BV70" s="137" t="s">
        <v>87</v>
      </c>
      <c r="BW70" s="137" t="s">
        <v>137</v>
      </c>
      <c r="BX70" s="137" t="s">
        <v>124</v>
      </c>
      <c r="CL70" s="137" t="s">
        <v>48</v>
      </c>
    </row>
    <row r="71" s="4" customFormat="1" ht="16.5" customHeight="1">
      <c r="A71" s="128" t="s">
        <v>94</v>
      </c>
      <c r="B71" s="67"/>
      <c r="C71" s="129"/>
      <c r="D71" s="129"/>
      <c r="E71" s="129"/>
      <c r="F71" s="130" t="s">
        <v>138</v>
      </c>
      <c r="G71" s="130"/>
      <c r="H71" s="130"/>
      <c r="I71" s="130"/>
      <c r="J71" s="130"/>
      <c r="K71" s="129"/>
      <c r="L71" s="130" t="s">
        <v>139</v>
      </c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1">
        <f>'SO 05.1 - DN 500'!J34</f>
        <v>0</v>
      </c>
      <c r="AH71" s="129"/>
      <c r="AI71" s="129"/>
      <c r="AJ71" s="129"/>
      <c r="AK71" s="129"/>
      <c r="AL71" s="129"/>
      <c r="AM71" s="129"/>
      <c r="AN71" s="131">
        <f>SUM(AG71,AT71)</f>
        <v>0</v>
      </c>
      <c r="AO71" s="129"/>
      <c r="AP71" s="129"/>
      <c r="AQ71" s="132" t="s">
        <v>97</v>
      </c>
      <c r="AR71" s="69"/>
      <c r="AS71" s="133">
        <v>0</v>
      </c>
      <c r="AT71" s="134">
        <f>ROUND(SUM(AV71:AW71),2)</f>
        <v>0</v>
      </c>
      <c r="AU71" s="135">
        <f>'SO 05.1 - DN 500'!P98</f>
        <v>0</v>
      </c>
      <c r="AV71" s="134">
        <f>'SO 05.1 - DN 500'!J37</f>
        <v>0</v>
      </c>
      <c r="AW71" s="134">
        <f>'SO 05.1 - DN 500'!J38</f>
        <v>0</v>
      </c>
      <c r="AX71" s="134">
        <f>'SO 05.1 - DN 500'!J39</f>
        <v>0</v>
      </c>
      <c r="AY71" s="134">
        <f>'SO 05.1 - DN 500'!J40</f>
        <v>0</v>
      </c>
      <c r="AZ71" s="134">
        <f>'SO 05.1 - DN 500'!F37</f>
        <v>0</v>
      </c>
      <c r="BA71" s="134">
        <f>'SO 05.1 - DN 500'!F38</f>
        <v>0</v>
      </c>
      <c r="BB71" s="134">
        <f>'SO 05.1 - DN 500'!F39</f>
        <v>0</v>
      </c>
      <c r="BC71" s="134">
        <f>'SO 05.1 - DN 500'!F40</f>
        <v>0</v>
      </c>
      <c r="BD71" s="136">
        <f>'SO 05.1 - DN 500'!F41</f>
        <v>0</v>
      </c>
      <c r="BE71" s="4"/>
      <c r="BT71" s="137" t="s">
        <v>104</v>
      </c>
      <c r="BV71" s="137" t="s">
        <v>87</v>
      </c>
      <c r="BW71" s="137" t="s">
        <v>140</v>
      </c>
      <c r="BX71" s="137" t="s">
        <v>137</v>
      </c>
      <c r="CL71" s="137" t="s">
        <v>48</v>
      </c>
    </row>
    <row r="72" s="4" customFormat="1" ht="16.5" customHeight="1">
      <c r="A72" s="128" t="s">
        <v>94</v>
      </c>
      <c r="B72" s="67"/>
      <c r="C72" s="129"/>
      <c r="D72" s="129"/>
      <c r="E72" s="129"/>
      <c r="F72" s="130" t="s">
        <v>141</v>
      </c>
      <c r="G72" s="130"/>
      <c r="H72" s="130"/>
      <c r="I72" s="130"/>
      <c r="J72" s="130"/>
      <c r="K72" s="129"/>
      <c r="L72" s="130" t="s">
        <v>142</v>
      </c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1">
        <f>'SO 05.3 - stoka DN 250 vč...'!J34</f>
        <v>0</v>
      </c>
      <c r="AH72" s="129"/>
      <c r="AI72" s="129"/>
      <c r="AJ72" s="129"/>
      <c r="AK72" s="129"/>
      <c r="AL72" s="129"/>
      <c r="AM72" s="129"/>
      <c r="AN72" s="131">
        <f>SUM(AG72,AT72)</f>
        <v>0</v>
      </c>
      <c r="AO72" s="129"/>
      <c r="AP72" s="129"/>
      <c r="AQ72" s="132" t="s">
        <v>97</v>
      </c>
      <c r="AR72" s="69"/>
      <c r="AS72" s="133">
        <v>0</v>
      </c>
      <c r="AT72" s="134">
        <f>ROUND(SUM(AV72:AW72),2)</f>
        <v>0</v>
      </c>
      <c r="AU72" s="135">
        <f>'SO 05.3 - stoka DN 250 vč...'!P98</f>
        <v>0</v>
      </c>
      <c r="AV72" s="134">
        <f>'SO 05.3 - stoka DN 250 vč...'!J37</f>
        <v>0</v>
      </c>
      <c r="AW72" s="134">
        <f>'SO 05.3 - stoka DN 250 vč...'!J38</f>
        <v>0</v>
      </c>
      <c r="AX72" s="134">
        <f>'SO 05.3 - stoka DN 250 vč...'!J39</f>
        <v>0</v>
      </c>
      <c r="AY72" s="134">
        <f>'SO 05.3 - stoka DN 250 vč...'!J40</f>
        <v>0</v>
      </c>
      <c r="AZ72" s="134">
        <f>'SO 05.3 - stoka DN 250 vč...'!F37</f>
        <v>0</v>
      </c>
      <c r="BA72" s="134">
        <f>'SO 05.3 - stoka DN 250 vč...'!F38</f>
        <v>0</v>
      </c>
      <c r="BB72" s="134">
        <f>'SO 05.3 - stoka DN 250 vč...'!F39</f>
        <v>0</v>
      </c>
      <c r="BC72" s="134">
        <f>'SO 05.3 - stoka DN 250 vč...'!F40</f>
        <v>0</v>
      </c>
      <c r="BD72" s="136">
        <f>'SO 05.3 - stoka DN 250 vč...'!F41</f>
        <v>0</v>
      </c>
      <c r="BE72" s="4"/>
      <c r="BT72" s="137" t="s">
        <v>104</v>
      </c>
      <c r="BV72" s="137" t="s">
        <v>87</v>
      </c>
      <c r="BW72" s="137" t="s">
        <v>143</v>
      </c>
      <c r="BX72" s="137" t="s">
        <v>137</v>
      </c>
      <c r="CL72" s="137" t="s">
        <v>48</v>
      </c>
    </row>
    <row r="73" s="4" customFormat="1" ht="16.5" customHeight="1">
      <c r="A73" s="128" t="s">
        <v>94</v>
      </c>
      <c r="B73" s="67"/>
      <c r="C73" s="129"/>
      <c r="D73" s="129"/>
      <c r="E73" s="130" t="s">
        <v>144</v>
      </c>
      <c r="F73" s="130"/>
      <c r="G73" s="130"/>
      <c r="H73" s="130"/>
      <c r="I73" s="130"/>
      <c r="J73" s="129"/>
      <c r="K73" s="130" t="s">
        <v>145</v>
      </c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1">
        <f>'SO 07 - Přeložky sítí'!J32</f>
        <v>0</v>
      </c>
      <c r="AH73" s="129"/>
      <c r="AI73" s="129"/>
      <c r="AJ73" s="129"/>
      <c r="AK73" s="129"/>
      <c r="AL73" s="129"/>
      <c r="AM73" s="129"/>
      <c r="AN73" s="131">
        <f>SUM(AG73,AT73)</f>
        <v>0</v>
      </c>
      <c r="AO73" s="129"/>
      <c r="AP73" s="129"/>
      <c r="AQ73" s="132" t="s">
        <v>97</v>
      </c>
      <c r="AR73" s="69"/>
      <c r="AS73" s="133">
        <v>0</v>
      </c>
      <c r="AT73" s="134">
        <f>ROUND(SUM(AV73:AW73),2)</f>
        <v>0</v>
      </c>
      <c r="AU73" s="135">
        <f>'SO 07 - Přeložky sítí'!P86</f>
        <v>0</v>
      </c>
      <c r="AV73" s="134">
        <f>'SO 07 - Přeložky sítí'!J35</f>
        <v>0</v>
      </c>
      <c r="AW73" s="134">
        <f>'SO 07 - Přeložky sítí'!J36</f>
        <v>0</v>
      </c>
      <c r="AX73" s="134">
        <f>'SO 07 - Přeložky sítí'!J37</f>
        <v>0</v>
      </c>
      <c r="AY73" s="134">
        <f>'SO 07 - Přeložky sítí'!J38</f>
        <v>0</v>
      </c>
      <c r="AZ73" s="134">
        <f>'SO 07 - Přeložky sítí'!F35</f>
        <v>0</v>
      </c>
      <c r="BA73" s="134">
        <f>'SO 07 - Přeložky sítí'!F36</f>
        <v>0</v>
      </c>
      <c r="BB73" s="134">
        <f>'SO 07 - Přeložky sítí'!F37</f>
        <v>0</v>
      </c>
      <c r="BC73" s="134">
        <f>'SO 07 - Přeložky sítí'!F38</f>
        <v>0</v>
      </c>
      <c r="BD73" s="136">
        <f>'SO 07 - Přeložky sítí'!F39</f>
        <v>0</v>
      </c>
      <c r="BE73" s="4"/>
      <c r="BT73" s="137" t="s">
        <v>93</v>
      </c>
      <c r="BV73" s="137" t="s">
        <v>87</v>
      </c>
      <c r="BW73" s="137" t="s">
        <v>146</v>
      </c>
      <c r="BX73" s="137" t="s">
        <v>124</v>
      </c>
      <c r="CL73" s="137" t="s">
        <v>48</v>
      </c>
    </row>
    <row r="74" s="4" customFormat="1" ht="23.25" customHeight="1">
      <c r="A74" s="128" t="s">
        <v>94</v>
      </c>
      <c r="B74" s="67"/>
      <c r="C74" s="129"/>
      <c r="D74" s="129"/>
      <c r="E74" s="130" t="s">
        <v>118</v>
      </c>
      <c r="F74" s="130"/>
      <c r="G74" s="130"/>
      <c r="H74" s="130"/>
      <c r="I74" s="130"/>
      <c r="J74" s="129"/>
      <c r="K74" s="130" t="s">
        <v>147</v>
      </c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1">
        <f>'SO 91 - Pažení stavební j..._01'!J32</f>
        <v>0</v>
      </c>
      <c r="AH74" s="129"/>
      <c r="AI74" s="129"/>
      <c r="AJ74" s="129"/>
      <c r="AK74" s="129"/>
      <c r="AL74" s="129"/>
      <c r="AM74" s="129"/>
      <c r="AN74" s="131">
        <f>SUM(AG74,AT74)</f>
        <v>0</v>
      </c>
      <c r="AO74" s="129"/>
      <c r="AP74" s="129"/>
      <c r="AQ74" s="132" t="s">
        <v>97</v>
      </c>
      <c r="AR74" s="69"/>
      <c r="AS74" s="133">
        <v>0</v>
      </c>
      <c r="AT74" s="134">
        <f>ROUND(SUM(AV74:AW74),2)</f>
        <v>0</v>
      </c>
      <c r="AU74" s="135">
        <f>'SO 91 - Pažení stavební j..._01'!P92</f>
        <v>0</v>
      </c>
      <c r="AV74" s="134">
        <f>'SO 91 - Pažení stavební j..._01'!J35</f>
        <v>0</v>
      </c>
      <c r="AW74" s="134">
        <f>'SO 91 - Pažení stavební j..._01'!J36</f>
        <v>0</v>
      </c>
      <c r="AX74" s="134">
        <f>'SO 91 - Pažení stavební j..._01'!J37</f>
        <v>0</v>
      </c>
      <c r="AY74" s="134">
        <f>'SO 91 - Pažení stavební j..._01'!J38</f>
        <v>0</v>
      </c>
      <c r="AZ74" s="134">
        <f>'SO 91 - Pažení stavební j..._01'!F35</f>
        <v>0</v>
      </c>
      <c r="BA74" s="134">
        <f>'SO 91 - Pažení stavební j..._01'!F36</f>
        <v>0</v>
      </c>
      <c r="BB74" s="134">
        <f>'SO 91 - Pažení stavební j..._01'!F37</f>
        <v>0</v>
      </c>
      <c r="BC74" s="134">
        <f>'SO 91 - Pažení stavební j..._01'!F38</f>
        <v>0</v>
      </c>
      <c r="BD74" s="136">
        <f>'SO 91 - Pažení stavební j..._01'!F39</f>
        <v>0</v>
      </c>
      <c r="BE74" s="4"/>
      <c r="BT74" s="137" t="s">
        <v>93</v>
      </c>
      <c r="BV74" s="137" t="s">
        <v>87</v>
      </c>
      <c r="BW74" s="137" t="s">
        <v>148</v>
      </c>
      <c r="BX74" s="137" t="s">
        <v>124</v>
      </c>
      <c r="CL74" s="137" t="s">
        <v>121</v>
      </c>
    </row>
    <row r="75" s="4" customFormat="1" ht="16.5" customHeight="1">
      <c r="A75" s="4"/>
      <c r="B75" s="67"/>
      <c r="C75" s="129"/>
      <c r="D75" s="129"/>
      <c r="E75" s="130" t="s">
        <v>109</v>
      </c>
      <c r="F75" s="130"/>
      <c r="G75" s="130"/>
      <c r="H75" s="130"/>
      <c r="I75" s="130"/>
      <c r="J75" s="129"/>
      <c r="K75" s="130" t="s">
        <v>149</v>
      </c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8">
        <f>ROUND(AG76,2)</f>
        <v>0</v>
      </c>
      <c r="AH75" s="129"/>
      <c r="AI75" s="129"/>
      <c r="AJ75" s="129"/>
      <c r="AK75" s="129"/>
      <c r="AL75" s="129"/>
      <c r="AM75" s="129"/>
      <c r="AN75" s="131">
        <f>SUM(AG75,AT75)</f>
        <v>0</v>
      </c>
      <c r="AO75" s="129"/>
      <c r="AP75" s="129"/>
      <c r="AQ75" s="132" t="s">
        <v>97</v>
      </c>
      <c r="AR75" s="69"/>
      <c r="AS75" s="133">
        <f>ROUND(AS76,2)</f>
        <v>0</v>
      </c>
      <c r="AT75" s="134">
        <f>ROUND(SUM(AV75:AW75),2)</f>
        <v>0</v>
      </c>
      <c r="AU75" s="135">
        <f>ROUND(AU76,5)</f>
        <v>0</v>
      </c>
      <c r="AV75" s="134">
        <f>ROUND(AZ75*L29,2)</f>
        <v>0</v>
      </c>
      <c r="AW75" s="134">
        <f>ROUND(BA75*L30,2)</f>
        <v>0</v>
      </c>
      <c r="AX75" s="134">
        <f>ROUND(BB75*L29,2)</f>
        <v>0</v>
      </c>
      <c r="AY75" s="134">
        <f>ROUND(BC75*L30,2)</f>
        <v>0</v>
      </c>
      <c r="AZ75" s="134">
        <f>ROUND(AZ76,2)</f>
        <v>0</v>
      </c>
      <c r="BA75" s="134">
        <f>ROUND(BA76,2)</f>
        <v>0</v>
      </c>
      <c r="BB75" s="134">
        <f>ROUND(BB76,2)</f>
        <v>0</v>
      </c>
      <c r="BC75" s="134">
        <f>ROUND(BC76,2)</f>
        <v>0</v>
      </c>
      <c r="BD75" s="136">
        <f>ROUND(BD76,2)</f>
        <v>0</v>
      </c>
      <c r="BE75" s="4"/>
      <c r="BS75" s="137" t="s">
        <v>84</v>
      </c>
      <c r="BT75" s="137" t="s">
        <v>93</v>
      </c>
      <c r="BU75" s="137" t="s">
        <v>86</v>
      </c>
      <c r="BV75" s="137" t="s">
        <v>87</v>
      </c>
      <c r="BW75" s="137" t="s">
        <v>150</v>
      </c>
      <c r="BX75" s="137" t="s">
        <v>124</v>
      </c>
      <c r="CL75" s="137" t="s">
        <v>20</v>
      </c>
    </row>
    <row r="76" s="4" customFormat="1" ht="23.25" customHeight="1">
      <c r="A76" s="128" t="s">
        <v>94</v>
      </c>
      <c r="B76" s="67"/>
      <c r="C76" s="129"/>
      <c r="D76" s="129"/>
      <c r="E76" s="129"/>
      <c r="F76" s="130" t="s">
        <v>151</v>
      </c>
      <c r="G76" s="130"/>
      <c r="H76" s="130"/>
      <c r="I76" s="130"/>
      <c r="J76" s="130"/>
      <c r="K76" s="129"/>
      <c r="L76" s="130" t="s">
        <v>152</v>
      </c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1">
        <f>'SO 08.6 - Provizorní potr...'!J34</f>
        <v>0</v>
      </c>
      <c r="AH76" s="129"/>
      <c r="AI76" s="129"/>
      <c r="AJ76" s="129"/>
      <c r="AK76" s="129"/>
      <c r="AL76" s="129"/>
      <c r="AM76" s="129"/>
      <c r="AN76" s="131">
        <f>SUM(AG76,AT76)</f>
        <v>0</v>
      </c>
      <c r="AO76" s="129"/>
      <c r="AP76" s="129"/>
      <c r="AQ76" s="132" t="s">
        <v>97</v>
      </c>
      <c r="AR76" s="69"/>
      <c r="AS76" s="133">
        <v>0</v>
      </c>
      <c r="AT76" s="134">
        <f>ROUND(SUM(AV76:AW76),2)</f>
        <v>0</v>
      </c>
      <c r="AU76" s="135">
        <f>'SO 08.6 - Provizorní potr...'!P95</f>
        <v>0</v>
      </c>
      <c r="AV76" s="134">
        <f>'SO 08.6 - Provizorní potr...'!J37</f>
        <v>0</v>
      </c>
      <c r="AW76" s="134">
        <f>'SO 08.6 - Provizorní potr...'!J38</f>
        <v>0</v>
      </c>
      <c r="AX76" s="134">
        <f>'SO 08.6 - Provizorní potr...'!J39</f>
        <v>0</v>
      </c>
      <c r="AY76" s="134">
        <f>'SO 08.6 - Provizorní potr...'!J40</f>
        <v>0</v>
      </c>
      <c r="AZ76" s="134">
        <f>'SO 08.6 - Provizorní potr...'!F37</f>
        <v>0</v>
      </c>
      <c r="BA76" s="134">
        <f>'SO 08.6 - Provizorní potr...'!F38</f>
        <v>0</v>
      </c>
      <c r="BB76" s="134">
        <f>'SO 08.6 - Provizorní potr...'!F39</f>
        <v>0</v>
      </c>
      <c r="BC76" s="134">
        <f>'SO 08.6 - Provizorní potr...'!F40</f>
        <v>0</v>
      </c>
      <c r="BD76" s="136">
        <f>'SO 08.6 - Provizorní potr...'!F41</f>
        <v>0</v>
      </c>
      <c r="BE76" s="4"/>
      <c r="BT76" s="137" t="s">
        <v>104</v>
      </c>
      <c r="BV76" s="137" t="s">
        <v>87</v>
      </c>
      <c r="BW76" s="137" t="s">
        <v>153</v>
      </c>
      <c r="BX76" s="137" t="s">
        <v>150</v>
      </c>
      <c r="CL76" s="137" t="s">
        <v>48</v>
      </c>
    </row>
    <row r="77" s="4" customFormat="1" ht="16.5" customHeight="1">
      <c r="A77" s="4"/>
      <c r="B77" s="67"/>
      <c r="C77" s="129"/>
      <c r="D77" s="129"/>
      <c r="E77" s="130" t="s">
        <v>154</v>
      </c>
      <c r="F77" s="130"/>
      <c r="G77" s="130"/>
      <c r="H77" s="130"/>
      <c r="I77" s="130"/>
      <c r="J77" s="129"/>
      <c r="K77" s="130" t="s">
        <v>155</v>
      </c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8">
        <f>ROUND(SUM(AG78:AG79),2)</f>
        <v>0</v>
      </c>
      <c r="AH77" s="129"/>
      <c r="AI77" s="129"/>
      <c r="AJ77" s="129"/>
      <c r="AK77" s="129"/>
      <c r="AL77" s="129"/>
      <c r="AM77" s="129"/>
      <c r="AN77" s="131">
        <f>SUM(AG77,AT77)</f>
        <v>0</v>
      </c>
      <c r="AO77" s="129"/>
      <c r="AP77" s="129"/>
      <c r="AQ77" s="132" t="s">
        <v>97</v>
      </c>
      <c r="AR77" s="69"/>
      <c r="AS77" s="133">
        <f>ROUND(SUM(AS78:AS79),2)</f>
        <v>0</v>
      </c>
      <c r="AT77" s="134">
        <f>ROUND(SUM(AV77:AW77),2)</f>
        <v>0</v>
      </c>
      <c r="AU77" s="135">
        <f>ROUND(SUM(AU78:AU79),5)</f>
        <v>0</v>
      </c>
      <c r="AV77" s="134">
        <f>ROUND(AZ77*L29,2)</f>
        <v>0</v>
      </c>
      <c r="AW77" s="134">
        <f>ROUND(BA77*L30,2)</f>
        <v>0</v>
      </c>
      <c r="AX77" s="134">
        <f>ROUND(BB77*L29,2)</f>
        <v>0</v>
      </c>
      <c r="AY77" s="134">
        <f>ROUND(BC77*L30,2)</f>
        <v>0</v>
      </c>
      <c r="AZ77" s="134">
        <f>ROUND(SUM(AZ78:AZ79),2)</f>
        <v>0</v>
      </c>
      <c r="BA77" s="134">
        <f>ROUND(SUM(BA78:BA79),2)</f>
        <v>0</v>
      </c>
      <c r="BB77" s="134">
        <f>ROUND(SUM(BB78:BB79),2)</f>
        <v>0</v>
      </c>
      <c r="BC77" s="134">
        <f>ROUND(SUM(BC78:BC79),2)</f>
        <v>0</v>
      </c>
      <c r="BD77" s="136">
        <f>ROUND(SUM(BD78:BD79),2)</f>
        <v>0</v>
      </c>
      <c r="BE77" s="4"/>
      <c r="BS77" s="137" t="s">
        <v>84</v>
      </c>
      <c r="BT77" s="137" t="s">
        <v>93</v>
      </c>
      <c r="BU77" s="137" t="s">
        <v>86</v>
      </c>
      <c r="BV77" s="137" t="s">
        <v>87</v>
      </c>
      <c r="BW77" s="137" t="s">
        <v>156</v>
      </c>
      <c r="BX77" s="137" t="s">
        <v>124</v>
      </c>
      <c r="CL77" s="137" t="s">
        <v>20</v>
      </c>
    </row>
    <row r="78" s="4" customFormat="1" ht="16.5" customHeight="1">
      <c r="A78" s="128" t="s">
        <v>94</v>
      </c>
      <c r="B78" s="67"/>
      <c r="C78" s="129"/>
      <c r="D78" s="129"/>
      <c r="E78" s="129"/>
      <c r="F78" s="130" t="s">
        <v>157</v>
      </c>
      <c r="G78" s="130"/>
      <c r="H78" s="130"/>
      <c r="I78" s="130"/>
      <c r="J78" s="130"/>
      <c r="K78" s="129"/>
      <c r="L78" s="130" t="s">
        <v>158</v>
      </c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1">
        <f>'SO 09.1 - Rušení stávajíc...'!J34</f>
        <v>0</v>
      </c>
      <c r="AH78" s="129"/>
      <c r="AI78" s="129"/>
      <c r="AJ78" s="129"/>
      <c r="AK78" s="129"/>
      <c r="AL78" s="129"/>
      <c r="AM78" s="129"/>
      <c r="AN78" s="131">
        <f>SUM(AG78,AT78)</f>
        <v>0</v>
      </c>
      <c r="AO78" s="129"/>
      <c r="AP78" s="129"/>
      <c r="AQ78" s="132" t="s">
        <v>97</v>
      </c>
      <c r="AR78" s="69"/>
      <c r="AS78" s="133">
        <v>0</v>
      </c>
      <c r="AT78" s="134">
        <f>ROUND(SUM(AV78:AW78),2)</f>
        <v>0</v>
      </c>
      <c r="AU78" s="135">
        <f>'SO 09.1 - Rušení stávajíc...'!P97</f>
        <v>0</v>
      </c>
      <c r="AV78" s="134">
        <f>'SO 09.1 - Rušení stávajíc...'!J37</f>
        <v>0</v>
      </c>
      <c r="AW78" s="134">
        <f>'SO 09.1 - Rušení stávajíc...'!J38</f>
        <v>0</v>
      </c>
      <c r="AX78" s="134">
        <f>'SO 09.1 - Rušení stávajíc...'!J39</f>
        <v>0</v>
      </c>
      <c r="AY78" s="134">
        <f>'SO 09.1 - Rušení stávajíc...'!J40</f>
        <v>0</v>
      </c>
      <c r="AZ78" s="134">
        <f>'SO 09.1 - Rušení stávajíc...'!F37</f>
        <v>0</v>
      </c>
      <c r="BA78" s="134">
        <f>'SO 09.1 - Rušení stávajíc...'!F38</f>
        <v>0</v>
      </c>
      <c r="BB78" s="134">
        <f>'SO 09.1 - Rušení stávajíc...'!F39</f>
        <v>0</v>
      </c>
      <c r="BC78" s="134">
        <f>'SO 09.1 - Rušení stávajíc...'!F40</f>
        <v>0</v>
      </c>
      <c r="BD78" s="136">
        <f>'SO 09.1 - Rušení stávajíc...'!F41</f>
        <v>0</v>
      </c>
      <c r="BE78" s="4"/>
      <c r="BT78" s="137" t="s">
        <v>104</v>
      </c>
      <c r="BV78" s="137" t="s">
        <v>87</v>
      </c>
      <c r="BW78" s="137" t="s">
        <v>159</v>
      </c>
      <c r="BX78" s="137" t="s">
        <v>156</v>
      </c>
      <c r="CL78" s="137" t="s">
        <v>48</v>
      </c>
    </row>
    <row r="79" s="4" customFormat="1" ht="16.5" customHeight="1">
      <c r="A79" s="128" t="s">
        <v>94</v>
      </c>
      <c r="B79" s="67"/>
      <c r="C79" s="129"/>
      <c r="D79" s="129"/>
      <c r="E79" s="129"/>
      <c r="F79" s="130" t="s">
        <v>160</v>
      </c>
      <c r="G79" s="130"/>
      <c r="H79" s="130"/>
      <c r="I79" s="130"/>
      <c r="J79" s="130"/>
      <c r="K79" s="129"/>
      <c r="L79" s="130" t="s">
        <v>161</v>
      </c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1">
        <f>'SO 09.2 - Rušení kabelů '!J34</f>
        <v>0</v>
      </c>
      <c r="AH79" s="129"/>
      <c r="AI79" s="129"/>
      <c r="AJ79" s="129"/>
      <c r="AK79" s="129"/>
      <c r="AL79" s="129"/>
      <c r="AM79" s="129"/>
      <c r="AN79" s="131">
        <f>SUM(AG79,AT79)</f>
        <v>0</v>
      </c>
      <c r="AO79" s="129"/>
      <c r="AP79" s="129"/>
      <c r="AQ79" s="132" t="s">
        <v>97</v>
      </c>
      <c r="AR79" s="69"/>
      <c r="AS79" s="133">
        <v>0</v>
      </c>
      <c r="AT79" s="134">
        <f>ROUND(SUM(AV79:AW79),2)</f>
        <v>0</v>
      </c>
      <c r="AU79" s="135">
        <f>'SO 09.2 - Rušení kabelů '!P92</f>
        <v>0</v>
      </c>
      <c r="AV79" s="134">
        <f>'SO 09.2 - Rušení kabelů '!J37</f>
        <v>0</v>
      </c>
      <c r="AW79" s="134">
        <f>'SO 09.2 - Rušení kabelů '!J38</f>
        <v>0</v>
      </c>
      <c r="AX79" s="134">
        <f>'SO 09.2 - Rušení kabelů '!J39</f>
        <v>0</v>
      </c>
      <c r="AY79" s="134">
        <f>'SO 09.2 - Rušení kabelů '!J40</f>
        <v>0</v>
      </c>
      <c r="AZ79" s="134">
        <f>'SO 09.2 - Rušení kabelů '!F37</f>
        <v>0</v>
      </c>
      <c r="BA79" s="134">
        <f>'SO 09.2 - Rušení kabelů '!F38</f>
        <v>0</v>
      </c>
      <c r="BB79" s="134">
        <f>'SO 09.2 - Rušení kabelů '!F39</f>
        <v>0</v>
      </c>
      <c r="BC79" s="134">
        <f>'SO 09.2 - Rušení kabelů '!F40</f>
        <v>0</v>
      </c>
      <c r="BD79" s="136">
        <f>'SO 09.2 - Rušení kabelů '!F41</f>
        <v>0</v>
      </c>
      <c r="BE79" s="4"/>
      <c r="BT79" s="137" t="s">
        <v>104</v>
      </c>
      <c r="BV79" s="137" t="s">
        <v>87</v>
      </c>
      <c r="BW79" s="137" t="s">
        <v>162</v>
      </c>
      <c r="BX79" s="137" t="s">
        <v>156</v>
      </c>
      <c r="CL79" s="137" t="s">
        <v>48</v>
      </c>
    </row>
    <row r="80" s="7" customFormat="1" ht="16.5" customHeight="1">
      <c r="A80" s="128" t="s">
        <v>94</v>
      </c>
      <c r="B80" s="115"/>
      <c r="C80" s="116"/>
      <c r="D80" s="117" t="s">
        <v>163</v>
      </c>
      <c r="E80" s="117"/>
      <c r="F80" s="117"/>
      <c r="G80" s="117"/>
      <c r="H80" s="117"/>
      <c r="I80" s="118"/>
      <c r="J80" s="117" t="s">
        <v>164</v>
      </c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20">
        <f>'ON - Ostatní náklady'!J30</f>
        <v>0</v>
      </c>
      <c r="AH80" s="118"/>
      <c r="AI80" s="118"/>
      <c r="AJ80" s="118"/>
      <c r="AK80" s="118"/>
      <c r="AL80" s="118"/>
      <c r="AM80" s="118"/>
      <c r="AN80" s="120">
        <f>SUM(AG80,AT80)</f>
        <v>0</v>
      </c>
      <c r="AO80" s="118"/>
      <c r="AP80" s="118"/>
      <c r="AQ80" s="121" t="s">
        <v>91</v>
      </c>
      <c r="AR80" s="122"/>
      <c r="AS80" s="123">
        <v>0</v>
      </c>
      <c r="AT80" s="124">
        <f>ROUND(SUM(AV80:AW80),2)</f>
        <v>0</v>
      </c>
      <c r="AU80" s="125">
        <f>'ON - Ostatní náklady'!P81</f>
        <v>0</v>
      </c>
      <c r="AV80" s="124">
        <f>'ON - Ostatní náklady'!J33</f>
        <v>0</v>
      </c>
      <c r="AW80" s="124">
        <f>'ON - Ostatní náklady'!J34</f>
        <v>0</v>
      </c>
      <c r="AX80" s="124">
        <f>'ON - Ostatní náklady'!J35</f>
        <v>0</v>
      </c>
      <c r="AY80" s="124">
        <f>'ON - Ostatní náklady'!J36</f>
        <v>0</v>
      </c>
      <c r="AZ80" s="124">
        <f>'ON - Ostatní náklady'!F33</f>
        <v>0</v>
      </c>
      <c r="BA80" s="124">
        <f>'ON - Ostatní náklady'!F34</f>
        <v>0</v>
      </c>
      <c r="BB80" s="124">
        <f>'ON - Ostatní náklady'!F35</f>
        <v>0</v>
      </c>
      <c r="BC80" s="124">
        <f>'ON - Ostatní náklady'!F36</f>
        <v>0</v>
      </c>
      <c r="BD80" s="126">
        <f>'ON - Ostatní náklady'!F37</f>
        <v>0</v>
      </c>
      <c r="BE80" s="7"/>
      <c r="BT80" s="127" t="s">
        <v>23</v>
      </c>
      <c r="BV80" s="127" t="s">
        <v>87</v>
      </c>
      <c r="BW80" s="127" t="s">
        <v>165</v>
      </c>
      <c r="BX80" s="127" t="s">
        <v>5</v>
      </c>
      <c r="CL80" s="127" t="s">
        <v>48</v>
      </c>
      <c r="CM80" s="127" t="s">
        <v>93</v>
      </c>
    </row>
    <row r="81" s="7" customFormat="1" ht="16.5" customHeight="1">
      <c r="A81" s="128" t="s">
        <v>94</v>
      </c>
      <c r="B81" s="115"/>
      <c r="C81" s="116"/>
      <c r="D81" s="117" t="s">
        <v>166</v>
      </c>
      <c r="E81" s="117"/>
      <c r="F81" s="117"/>
      <c r="G81" s="117"/>
      <c r="H81" s="117"/>
      <c r="I81" s="118"/>
      <c r="J81" s="117" t="s">
        <v>167</v>
      </c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20">
        <f>'VRN - Vedlejší rozpočtové...'!J30</f>
        <v>0</v>
      </c>
      <c r="AH81" s="118"/>
      <c r="AI81" s="118"/>
      <c r="AJ81" s="118"/>
      <c r="AK81" s="118"/>
      <c r="AL81" s="118"/>
      <c r="AM81" s="118"/>
      <c r="AN81" s="120">
        <f>SUM(AG81,AT81)</f>
        <v>0</v>
      </c>
      <c r="AO81" s="118"/>
      <c r="AP81" s="118"/>
      <c r="AQ81" s="121" t="s">
        <v>91</v>
      </c>
      <c r="AR81" s="122"/>
      <c r="AS81" s="139">
        <v>0</v>
      </c>
      <c r="AT81" s="140">
        <f>ROUND(SUM(AV81:AW81),2)</f>
        <v>0</v>
      </c>
      <c r="AU81" s="141">
        <f>'VRN - Vedlejší rozpočtové...'!P82</f>
        <v>0</v>
      </c>
      <c r="AV81" s="140">
        <f>'VRN - Vedlejší rozpočtové...'!J33</f>
        <v>0</v>
      </c>
      <c r="AW81" s="140">
        <f>'VRN - Vedlejší rozpočtové...'!J34</f>
        <v>0</v>
      </c>
      <c r="AX81" s="140">
        <f>'VRN - Vedlejší rozpočtové...'!J35</f>
        <v>0</v>
      </c>
      <c r="AY81" s="140">
        <f>'VRN - Vedlejší rozpočtové...'!J36</f>
        <v>0</v>
      </c>
      <c r="AZ81" s="140">
        <f>'VRN - Vedlejší rozpočtové...'!F33</f>
        <v>0</v>
      </c>
      <c r="BA81" s="140">
        <f>'VRN - Vedlejší rozpočtové...'!F34</f>
        <v>0</v>
      </c>
      <c r="BB81" s="140">
        <f>'VRN - Vedlejší rozpočtové...'!F35</f>
        <v>0</v>
      </c>
      <c r="BC81" s="140">
        <f>'VRN - Vedlejší rozpočtové...'!F36</f>
        <v>0</v>
      </c>
      <c r="BD81" s="142">
        <f>'VRN - Vedlejší rozpočtové...'!F37</f>
        <v>0</v>
      </c>
      <c r="BE81" s="7"/>
      <c r="BT81" s="127" t="s">
        <v>23</v>
      </c>
      <c r="BV81" s="127" t="s">
        <v>87</v>
      </c>
      <c r="BW81" s="127" t="s">
        <v>168</v>
      </c>
      <c r="BX81" s="127" t="s">
        <v>5</v>
      </c>
      <c r="CL81" s="127" t="s">
        <v>48</v>
      </c>
      <c r="CM81" s="127" t="s">
        <v>93</v>
      </c>
    </row>
    <row r="82" s="2" customFormat="1" ht="30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8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</row>
    <row r="83" s="2" customFormat="1" ht="6.96" customHeight="1">
      <c r="A83" s="42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48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</row>
  </sheetData>
  <sheetProtection sheet="1" formatColumns="0" formatRows="0" objects="1" scenarios="1" spinCount="100000" saltValue="yYPbPa31I+FZuRm3gYLHWNjvhZwtbIQDAZJsK8PVEZ7a6PV+mW2ZgdivPx1NeyJnQ+cG2VqTf5vFcE2KtkdMYQ==" hashValue="FjsjXB7N3Geq+70Ps62wpulkZY/jSgV3QYh/2hf62hhoh3k4rmSp7MZnTZrklm7sEBfQDZ1lLDnuBMQ24un/PQ==" algorithmName="SHA-512" password="CC35"/>
  <mergeCells count="146">
    <mergeCell ref="E65:I65"/>
    <mergeCell ref="K65:AF65"/>
    <mergeCell ref="E66:I66"/>
    <mergeCell ref="K66:AF66"/>
    <mergeCell ref="F67:J67"/>
    <mergeCell ref="L67:AF67"/>
    <mergeCell ref="F68:J68"/>
    <mergeCell ref="L68:AF68"/>
    <mergeCell ref="F69:J69"/>
    <mergeCell ref="L69:AF69"/>
    <mergeCell ref="E70:I70"/>
    <mergeCell ref="K70:AF70"/>
    <mergeCell ref="L71:AF71"/>
    <mergeCell ref="F71:J71"/>
    <mergeCell ref="L72:AF72"/>
    <mergeCell ref="F72:J72"/>
    <mergeCell ref="K73:AF73"/>
    <mergeCell ref="E73:I73"/>
    <mergeCell ref="K74:AF74"/>
    <mergeCell ref="E74:I74"/>
    <mergeCell ref="K75:AF75"/>
    <mergeCell ref="E75:I75"/>
    <mergeCell ref="L76:AF76"/>
    <mergeCell ref="F76:J76"/>
    <mergeCell ref="E77:I77"/>
    <mergeCell ref="K77:AF77"/>
    <mergeCell ref="F78:J78"/>
    <mergeCell ref="L78:AF78"/>
    <mergeCell ref="F79:J79"/>
    <mergeCell ref="L79:AF79"/>
    <mergeCell ref="D80:H80"/>
    <mergeCell ref="J80:AF80"/>
    <mergeCell ref="D81:H81"/>
    <mergeCell ref="J81:AF81"/>
    <mergeCell ref="AG61:AM61"/>
    <mergeCell ref="AN61:AP61"/>
    <mergeCell ref="AN62:AP62"/>
    <mergeCell ref="AG62:AM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N81:AP81"/>
    <mergeCell ref="AG81:AM81"/>
    <mergeCell ref="L45:AO45"/>
    <mergeCell ref="C52:G52"/>
    <mergeCell ref="I52:AF52"/>
    <mergeCell ref="J55:AF55"/>
    <mergeCell ref="D55:H55"/>
    <mergeCell ref="K56:AF56"/>
    <mergeCell ref="E56:I56"/>
    <mergeCell ref="K57:AF57"/>
    <mergeCell ref="E57:I57"/>
    <mergeCell ref="F58:J58"/>
    <mergeCell ref="L58:AF58"/>
    <mergeCell ref="L59:AF59"/>
    <mergeCell ref="F59:J59"/>
    <mergeCell ref="K60:AF60"/>
    <mergeCell ref="E60:I60"/>
    <mergeCell ref="L61:AF61"/>
    <mergeCell ref="F61:J61"/>
    <mergeCell ref="F62:J62"/>
    <mergeCell ref="L62:AF62"/>
    <mergeCell ref="E63:I63"/>
    <mergeCell ref="K63:AF63"/>
    <mergeCell ref="D64:H64"/>
    <mergeCell ref="J64:AF64"/>
    <mergeCell ref="AM47:AN47"/>
    <mergeCell ref="AM49:AP49"/>
    <mergeCell ref="AS49:AT51"/>
    <mergeCell ref="AM50:AP50"/>
    <mergeCell ref="AN52:AP52"/>
    <mergeCell ref="AG52:AM52"/>
    <mergeCell ref="AG55:AM55"/>
    <mergeCell ref="AN55:AP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Kom - Obnova komunikace'!C2" display="/"/>
    <hyperlink ref="A58" location="'SO 03.1 - VO - Š1 vč. Š1 ...'!C2" display="/"/>
    <hyperlink ref="A59" location="'SO 03.2 - Uliční vpusti (...'!C2" display="/"/>
    <hyperlink ref="A61" location="'SO 08.4 - Provizorní obto...'!C2" display="/"/>
    <hyperlink ref="A62" location="'SO 08.5 - Likvidace provi...'!C2" display="/"/>
    <hyperlink ref="A63" location="'SO 91 - Pažení stavební j...'!C2" display="/"/>
    <hyperlink ref="A65" location="'Kom - Obnova komunikace_01'!C2" display="/"/>
    <hyperlink ref="A67" location="'SO 03.1 - Š1 - Š3 (Odlech...'!C2" display="/"/>
    <hyperlink ref="A68" location="'SO 03.2 - UV 02-07'!C2" display="/"/>
    <hyperlink ref="A69" location="'SO 03.3 - Dendrologické p...'!C2" display="/"/>
    <hyperlink ref="A71" location="'SO 05.1 - DN 500'!C2" display="/"/>
    <hyperlink ref="A72" location="'SO 05.3 - stoka DN 250 vč...'!C2" display="/"/>
    <hyperlink ref="A73" location="'SO 07 - Přeložky sítí'!C2" display="/"/>
    <hyperlink ref="A74" location="'SO 91 - Pažení stavební j..._01'!C2" display="/"/>
    <hyperlink ref="A76" location="'SO 08.6 - Provizorní potr...'!C2" display="/"/>
    <hyperlink ref="A78" location="'SO 09.1 - Rušení stávajíc...'!C2" display="/"/>
    <hyperlink ref="A79" location="'SO 09.2 - Rušení kabelů '!C2" display="/"/>
    <hyperlink ref="A80" location="'ON - Ostatní náklady'!C2" display="/"/>
    <hyperlink ref="A81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  <c r="AZ2" s="143" t="s">
        <v>169</v>
      </c>
      <c r="BA2" s="143" t="s">
        <v>48</v>
      </c>
      <c r="BB2" s="143" t="s">
        <v>48</v>
      </c>
      <c r="BC2" s="143" t="s">
        <v>170</v>
      </c>
      <c r="BD2" s="143" t="s">
        <v>93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23"/>
      <c r="AT3" s="20" t="s">
        <v>93</v>
      </c>
      <c r="AZ3" s="143" t="s">
        <v>171</v>
      </c>
      <c r="BA3" s="143" t="s">
        <v>48</v>
      </c>
      <c r="BB3" s="143" t="s">
        <v>48</v>
      </c>
      <c r="BC3" s="143" t="s">
        <v>172</v>
      </c>
      <c r="BD3" s="143" t="s">
        <v>93</v>
      </c>
    </row>
    <row r="4" s="1" customFormat="1" ht="24.96" customHeight="1">
      <c r="B4" s="23"/>
      <c r="D4" s="146" t="s">
        <v>173</v>
      </c>
      <c r="L4" s="23"/>
      <c r="M4" s="147" t="s">
        <v>10</v>
      </c>
      <c r="AT4" s="20" t="s">
        <v>4</v>
      </c>
      <c r="AZ4" s="143" t="s">
        <v>174</v>
      </c>
      <c r="BA4" s="143" t="s">
        <v>48</v>
      </c>
      <c r="BB4" s="143" t="s">
        <v>48</v>
      </c>
      <c r="BC4" s="143" t="s">
        <v>175</v>
      </c>
      <c r="BD4" s="143" t="s">
        <v>93</v>
      </c>
    </row>
    <row r="5" s="1" customFormat="1" ht="6.96" customHeight="1">
      <c r="B5" s="23"/>
      <c r="L5" s="23"/>
      <c r="AZ5" s="143" t="s">
        <v>176</v>
      </c>
      <c r="BA5" s="143" t="s">
        <v>48</v>
      </c>
      <c r="BB5" s="143" t="s">
        <v>48</v>
      </c>
      <c r="BC5" s="143" t="s">
        <v>177</v>
      </c>
      <c r="BD5" s="143" t="s">
        <v>93</v>
      </c>
    </row>
    <row r="6" s="1" customFormat="1" ht="12" customHeight="1">
      <c r="B6" s="23"/>
      <c r="D6" s="148" t="s">
        <v>16</v>
      </c>
      <c r="L6" s="23"/>
      <c r="AZ6" s="143" t="s">
        <v>178</v>
      </c>
      <c r="BA6" s="143" t="s">
        <v>48</v>
      </c>
      <c r="BB6" s="143" t="s">
        <v>48</v>
      </c>
      <c r="BC6" s="143" t="s">
        <v>179</v>
      </c>
      <c r="BD6" s="143" t="s">
        <v>93</v>
      </c>
    </row>
    <row r="7" s="1" customFormat="1" ht="16.5" customHeight="1">
      <c r="B7" s="23"/>
      <c r="E7" s="149" t="str">
        <f>'Rekapitulace stavby'!K6</f>
        <v>DPS - Rekonstrukce oddělovače OK 1B Praha 7</v>
      </c>
      <c r="F7" s="148"/>
      <c r="G7" s="148"/>
      <c r="H7" s="148"/>
      <c r="L7" s="23"/>
      <c r="AZ7" s="143" t="s">
        <v>180</v>
      </c>
      <c r="BA7" s="143" t="s">
        <v>48</v>
      </c>
      <c r="BB7" s="143" t="s">
        <v>48</v>
      </c>
      <c r="BC7" s="143" t="s">
        <v>181</v>
      </c>
      <c r="BD7" s="143" t="s">
        <v>93</v>
      </c>
    </row>
    <row r="8" s="1" customFormat="1" ht="12" customHeight="1">
      <c r="B8" s="23"/>
      <c r="D8" s="148" t="s">
        <v>182</v>
      </c>
      <c r="L8" s="23"/>
      <c r="AZ8" s="143" t="s">
        <v>183</v>
      </c>
      <c r="BA8" s="143" t="s">
        <v>48</v>
      </c>
      <c r="BB8" s="143" t="s">
        <v>48</v>
      </c>
      <c r="BC8" s="143" t="s">
        <v>172</v>
      </c>
      <c r="BD8" s="143" t="s">
        <v>93</v>
      </c>
    </row>
    <row r="9" s="2" customFormat="1" ht="16.5" customHeight="1">
      <c r="A9" s="42"/>
      <c r="B9" s="48"/>
      <c r="C9" s="42"/>
      <c r="D9" s="42"/>
      <c r="E9" s="149" t="s">
        <v>184</v>
      </c>
      <c r="F9" s="42"/>
      <c r="G9" s="42"/>
      <c r="H9" s="42"/>
      <c r="I9" s="42"/>
      <c r="J9" s="42"/>
      <c r="K9" s="42"/>
      <c r="L9" s="150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Z9" s="143" t="s">
        <v>185</v>
      </c>
      <c r="BA9" s="143" t="s">
        <v>48</v>
      </c>
      <c r="BB9" s="143" t="s">
        <v>48</v>
      </c>
      <c r="BC9" s="143" t="s">
        <v>186</v>
      </c>
      <c r="BD9" s="143" t="s">
        <v>93</v>
      </c>
    </row>
    <row r="10" s="2" customFormat="1" ht="12" customHeight="1">
      <c r="A10" s="42"/>
      <c r="B10" s="48"/>
      <c r="C10" s="42"/>
      <c r="D10" s="148" t="s">
        <v>187</v>
      </c>
      <c r="E10" s="42"/>
      <c r="F10" s="42"/>
      <c r="G10" s="42"/>
      <c r="H10" s="42"/>
      <c r="I10" s="42"/>
      <c r="J10" s="42"/>
      <c r="K10" s="42"/>
      <c r="L10" s="150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Z10" s="143" t="s">
        <v>188</v>
      </c>
      <c r="BA10" s="143" t="s">
        <v>48</v>
      </c>
      <c r="BB10" s="143" t="s">
        <v>48</v>
      </c>
      <c r="BC10" s="143" t="s">
        <v>189</v>
      </c>
      <c r="BD10" s="143" t="s">
        <v>93</v>
      </c>
    </row>
    <row r="11" s="2" customFormat="1" ht="16.5" customHeight="1">
      <c r="A11" s="42"/>
      <c r="B11" s="48"/>
      <c r="C11" s="42"/>
      <c r="D11" s="42"/>
      <c r="E11" s="151" t="s">
        <v>190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Z11" s="143" t="s">
        <v>191</v>
      </c>
      <c r="BA11" s="143" t="s">
        <v>48</v>
      </c>
      <c r="BB11" s="143" t="s">
        <v>192</v>
      </c>
      <c r="BC11" s="143" t="s">
        <v>193</v>
      </c>
      <c r="BD11" s="143" t="s">
        <v>93</v>
      </c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Z12" s="143" t="s">
        <v>194</v>
      </c>
      <c r="BA12" s="143" t="s">
        <v>48</v>
      </c>
      <c r="BB12" s="143" t="s">
        <v>48</v>
      </c>
      <c r="BC12" s="143" t="s">
        <v>195</v>
      </c>
      <c r="BD12" s="143" t="s">
        <v>93</v>
      </c>
    </row>
    <row r="13" s="2" customFormat="1" ht="12" customHeight="1">
      <c r="A13" s="42"/>
      <c r="B13" s="48"/>
      <c r="C13" s="42"/>
      <c r="D13" s="148" t="s">
        <v>19</v>
      </c>
      <c r="E13" s="42"/>
      <c r="F13" s="137" t="s">
        <v>48</v>
      </c>
      <c r="G13" s="42"/>
      <c r="H13" s="42"/>
      <c r="I13" s="148" t="s">
        <v>21</v>
      </c>
      <c r="J13" s="137" t="s">
        <v>48</v>
      </c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Z13" s="143" t="s">
        <v>196</v>
      </c>
      <c r="BA13" s="143" t="s">
        <v>48</v>
      </c>
      <c r="BB13" s="143" t="s">
        <v>48</v>
      </c>
      <c r="BC13" s="143" t="s">
        <v>197</v>
      </c>
      <c r="BD13" s="143" t="s">
        <v>93</v>
      </c>
    </row>
    <row r="14" s="2" customFormat="1" ht="12" customHeight="1">
      <c r="A14" s="42"/>
      <c r="B14" s="48"/>
      <c r="C14" s="42"/>
      <c r="D14" s="148" t="s">
        <v>24</v>
      </c>
      <c r="E14" s="42"/>
      <c r="F14" s="137" t="s">
        <v>25</v>
      </c>
      <c r="G14" s="42"/>
      <c r="H14" s="42"/>
      <c r="I14" s="148" t="s">
        <v>26</v>
      </c>
      <c r="J14" s="152" t="str">
        <f>'Rekapitulace stavby'!AN8</f>
        <v>16. 8. 2024</v>
      </c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Z14" s="143" t="s">
        <v>198</v>
      </c>
      <c r="BA14" s="143" t="s">
        <v>48</v>
      </c>
      <c r="BB14" s="143" t="s">
        <v>48</v>
      </c>
      <c r="BC14" s="143" t="s">
        <v>199</v>
      </c>
      <c r="BD14" s="143" t="s">
        <v>93</v>
      </c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Z15" s="143" t="s">
        <v>200</v>
      </c>
      <c r="BA15" s="143" t="s">
        <v>48</v>
      </c>
      <c r="BB15" s="143" t="s">
        <v>48</v>
      </c>
      <c r="BC15" s="143" t="s">
        <v>201</v>
      </c>
      <c r="BD15" s="143" t="s">
        <v>93</v>
      </c>
    </row>
    <row r="16" s="2" customFormat="1" ht="12" customHeight="1">
      <c r="A16" s="42"/>
      <c r="B16" s="48"/>
      <c r="C16" s="42"/>
      <c r="D16" s="148" t="s">
        <v>34</v>
      </c>
      <c r="E16" s="42"/>
      <c r="F16" s="42"/>
      <c r="G16" s="42"/>
      <c r="H16" s="42"/>
      <c r="I16" s="148" t="s">
        <v>35</v>
      </c>
      <c r="J16" s="137" t="s">
        <v>36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Z16" s="143" t="s">
        <v>202</v>
      </c>
      <c r="BA16" s="143" t="s">
        <v>48</v>
      </c>
      <c r="BB16" s="143" t="s">
        <v>48</v>
      </c>
      <c r="BC16" s="143" t="s">
        <v>203</v>
      </c>
      <c r="BD16" s="143" t="s">
        <v>93</v>
      </c>
    </row>
    <row r="17" s="2" customFormat="1" ht="18" customHeight="1">
      <c r="A17" s="42"/>
      <c r="B17" s="48"/>
      <c r="C17" s="42"/>
      <c r="D17" s="42"/>
      <c r="E17" s="137" t="s">
        <v>37</v>
      </c>
      <c r="F17" s="42"/>
      <c r="G17" s="42"/>
      <c r="H17" s="42"/>
      <c r="I17" s="148" t="s">
        <v>38</v>
      </c>
      <c r="J17" s="137" t="s">
        <v>39</v>
      </c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Z17" s="143" t="s">
        <v>204</v>
      </c>
      <c r="BA17" s="143" t="s">
        <v>48</v>
      </c>
      <c r="BB17" s="143" t="s">
        <v>48</v>
      </c>
      <c r="BC17" s="143" t="s">
        <v>205</v>
      </c>
      <c r="BD17" s="143" t="s">
        <v>93</v>
      </c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Z18" s="143" t="s">
        <v>206</v>
      </c>
      <c r="BA18" s="143" t="s">
        <v>48</v>
      </c>
      <c r="BB18" s="143" t="s">
        <v>48</v>
      </c>
      <c r="BC18" s="143" t="s">
        <v>207</v>
      </c>
      <c r="BD18" s="143" t="s">
        <v>93</v>
      </c>
    </row>
    <row r="19" s="2" customFormat="1" ht="12" customHeight="1">
      <c r="A19" s="42"/>
      <c r="B19" s="48"/>
      <c r="C19" s="42"/>
      <c r="D19" s="148" t="s">
        <v>40</v>
      </c>
      <c r="E19" s="42"/>
      <c r="F19" s="42"/>
      <c r="G19" s="42"/>
      <c r="H19" s="42"/>
      <c r="I19" s="148" t="s">
        <v>35</v>
      </c>
      <c r="J19" s="36" t="str">
        <f>'Rekapitulace stavby'!AN13</f>
        <v>Vyplň údaj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Z19" s="143" t="s">
        <v>208</v>
      </c>
      <c r="BA19" s="143" t="s">
        <v>48</v>
      </c>
      <c r="BB19" s="143" t="s">
        <v>48</v>
      </c>
      <c r="BC19" s="143" t="s">
        <v>209</v>
      </c>
      <c r="BD19" s="143" t="s">
        <v>93</v>
      </c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8" t="s">
        <v>38</v>
      </c>
      <c r="J20" s="36" t="str">
        <f>'Rekapitulace stavby'!AN14</f>
        <v>Vyplň údaj</v>
      </c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Z20" s="143" t="s">
        <v>210</v>
      </c>
      <c r="BA20" s="143" t="s">
        <v>48</v>
      </c>
      <c r="BB20" s="143" t="s">
        <v>48</v>
      </c>
      <c r="BC20" s="143" t="s">
        <v>211</v>
      </c>
      <c r="BD20" s="143" t="s">
        <v>93</v>
      </c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Z21" s="143" t="s">
        <v>212</v>
      </c>
      <c r="BA21" s="143" t="s">
        <v>48</v>
      </c>
      <c r="BB21" s="143" t="s">
        <v>48</v>
      </c>
      <c r="BC21" s="143" t="s">
        <v>203</v>
      </c>
      <c r="BD21" s="143" t="s">
        <v>93</v>
      </c>
    </row>
    <row r="22" s="2" customFormat="1" ht="12" customHeight="1">
      <c r="A22" s="42"/>
      <c r="B22" s="48"/>
      <c r="C22" s="42"/>
      <c r="D22" s="148" t="s">
        <v>42</v>
      </c>
      <c r="E22" s="42"/>
      <c r="F22" s="42"/>
      <c r="G22" s="42"/>
      <c r="H22" s="42"/>
      <c r="I22" s="148" t="s">
        <v>35</v>
      </c>
      <c r="J22" s="137" t="s">
        <v>43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Z22" s="143" t="s">
        <v>213</v>
      </c>
      <c r="BA22" s="143" t="s">
        <v>48</v>
      </c>
      <c r="BB22" s="143" t="s">
        <v>48</v>
      </c>
      <c r="BC22" s="143" t="s">
        <v>214</v>
      </c>
      <c r="BD22" s="143" t="s">
        <v>93</v>
      </c>
    </row>
    <row r="23" s="2" customFormat="1" ht="18" customHeight="1">
      <c r="A23" s="42"/>
      <c r="B23" s="48"/>
      <c r="C23" s="42"/>
      <c r="D23" s="42"/>
      <c r="E23" s="137" t="s">
        <v>44</v>
      </c>
      <c r="F23" s="42"/>
      <c r="G23" s="42"/>
      <c r="H23" s="42"/>
      <c r="I23" s="148" t="s">
        <v>38</v>
      </c>
      <c r="J23" s="137" t="s">
        <v>45</v>
      </c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Z23" s="143" t="s">
        <v>215</v>
      </c>
      <c r="BA23" s="143" t="s">
        <v>48</v>
      </c>
      <c r="BB23" s="143" t="s">
        <v>48</v>
      </c>
      <c r="BC23" s="143" t="s">
        <v>216</v>
      </c>
      <c r="BD23" s="143" t="s">
        <v>93</v>
      </c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Z24" s="143" t="s">
        <v>217</v>
      </c>
      <c r="BA24" s="143" t="s">
        <v>48</v>
      </c>
      <c r="BB24" s="143" t="s">
        <v>48</v>
      </c>
      <c r="BC24" s="143" t="s">
        <v>218</v>
      </c>
      <c r="BD24" s="143" t="s">
        <v>93</v>
      </c>
    </row>
    <row r="25" s="2" customFormat="1" ht="12" customHeight="1">
      <c r="A25" s="42"/>
      <c r="B25" s="48"/>
      <c r="C25" s="42"/>
      <c r="D25" s="148" t="s">
        <v>47</v>
      </c>
      <c r="E25" s="42"/>
      <c r="F25" s="42"/>
      <c r="G25" s="42"/>
      <c r="H25" s="42"/>
      <c r="I25" s="148" t="s">
        <v>35</v>
      </c>
      <c r="J25" s="137" t="s">
        <v>48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Z25" s="143" t="s">
        <v>219</v>
      </c>
      <c r="BA25" s="143" t="s">
        <v>48</v>
      </c>
      <c r="BB25" s="143" t="s">
        <v>48</v>
      </c>
      <c r="BC25" s="143" t="s">
        <v>220</v>
      </c>
      <c r="BD25" s="143" t="s">
        <v>93</v>
      </c>
    </row>
    <row r="26" s="2" customFormat="1" ht="18" customHeight="1">
      <c r="A26" s="42"/>
      <c r="B26" s="48"/>
      <c r="C26" s="42"/>
      <c r="D26" s="42"/>
      <c r="E26" s="137" t="s">
        <v>44</v>
      </c>
      <c r="F26" s="42"/>
      <c r="G26" s="42"/>
      <c r="H26" s="42"/>
      <c r="I26" s="148" t="s">
        <v>38</v>
      </c>
      <c r="J26" s="137" t="s">
        <v>48</v>
      </c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Z26" s="143" t="s">
        <v>221</v>
      </c>
      <c r="BA26" s="143" t="s">
        <v>48</v>
      </c>
      <c r="BB26" s="143" t="s">
        <v>48</v>
      </c>
      <c r="BC26" s="143" t="s">
        <v>222</v>
      </c>
      <c r="BD26" s="143" t="s">
        <v>93</v>
      </c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Z27" s="143" t="s">
        <v>223</v>
      </c>
      <c r="BA27" s="143" t="s">
        <v>48</v>
      </c>
      <c r="BB27" s="143" t="s">
        <v>48</v>
      </c>
      <c r="BC27" s="143" t="s">
        <v>224</v>
      </c>
      <c r="BD27" s="143" t="s">
        <v>93</v>
      </c>
    </row>
    <row r="28" s="2" customFormat="1" ht="12" customHeight="1">
      <c r="A28" s="42"/>
      <c r="B28" s="48"/>
      <c r="C28" s="42"/>
      <c r="D28" s="148" t="s">
        <v>49</v>
      </c>
      <c r="E28" s="42"/>
      <c r="F28" s="42"/>
      <c r="G28" s="42"/>
      <c r="H28" s="42"/>
      <c r="I28" s="42"/>
      <c r="J28" s="42"/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47.25" customHeight="1">
      <c r="A29" s="153"/>
      <c r="B29" s="154"/>
      <c r="C29" s="153"/>
      <c r="D29" s="153"/>
      <c r="E29" s="155" t="s">
        <v>225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50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51</v>
      </c>
      <c r="E32" s="42"/>
      <c r="F32" s="42"/>
      <c r="G32" s="42"/>
      <c r="H32" s="42"/>
      <c r="I32" s="42"/>
      <c r="J32" s="159">
        <f>ROUND(J94, 2)</f>
        <v>0</v>
      </c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53</v>
      </c>
      <c r="G34" s="42"/>
      <c r="H34" s="42"/>
      <c r="I34" s="160" t="s">
        <v>52</v>
      </c>
      <c r="J34" s="160" t="s">
        <v>54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55</v>
      </c>
      <c r="E35" s="148" t="s">
        <v>56</v>
      </c>
      <c r="F35" s="162">
        <f>ROUND((SUM(BE94:BE510)),  2)</f>
        <v>0</v>
      </c>
      <c r="G35" s="42"/>
      <c r="H35" s="42"/>
      <c r="I35" s="163">
        <v>0.20999999999999999</v>
      </c>
      <c r="J35" s="162">
        <f>ROUND(((SUM(BE94:BE510))*I35),  2)</f>
        <v>0</v>
      </c>
      <c r="K35" s="42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8" t="s">
        <v>57</v>
      </c>
      <c r="F36" s="162">
        <f>ROUND((SUM(BF94:BF510)),  2)</f>
        <v>0</v>
      </c>
      <c r="G36" s="42"/>
      <c r="H36" s="42"/>
      <c r="I36" s="163">
        <v>0.12</v>
      </c>
      <c r="J36" s="162">
        <f>ROUND(((SUM(BF94:BF510))*I36),  2)</f>
        <v>0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8" t="s">
        <v>58</v>
      </c>
      <c r="F37" s="162">
        <f>ROUND((SUM(BG94:BG510)),  2)</f>
        <v>0</v>
      </c>
      <c r="G37" s="42"/>
      <c r="H37" s="42"/>
      <c r="I37" s="163">
        <v>0.20999999999999999</v>
      </c>
      <c r="J37" s="162">
        <f>0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8" t="s">
        <v>59</v>
      </c>
      <c r="F38" s="162">
        <f>ROUND((SUM(BH94:BH510)),  2)</f>
        <v>0</v>
      </c>
      <c r="G38" s="42"/>
      <c r="H38" s="42"/>
      <c r="I38" s="163">
        <v>0.12</v>
      </c>
      <c r="J38" s="162">
        <f>0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8" t="s">
        <v>60</v>
      </c>
      <c r="F39" s="162">
        <f>ROUND((SUM(BI94:BI510)),  2)</f>
        <v>0</v>
      </c>
      <c r="G39" s="42"/>
      <c r="H39" s="42"/>
      <c r="I39" s="163">
        <v>0</v>
      </c>
      <c r="J39" s="162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61</v>
      </c>
      <c r="E41" s="166"/>
      <c r="F41" s="166"/>
      <c r="G41" s="167" t="s">
        <v>62</v>
      </c>
      <c r="H41" s="168" t="s">
        <v>63</v>
      </c>
      <c r="I41" s="166"/>
      <c r="J41" s="169">
        <f>SUM(J32:J39)</f>
        <v>0</v>
      </c>
      <c r="K41" s="170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50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226</v>
      </c>
      <c r="D47" s="44"/>
      <c r="E47" s="44"/>
      <c r="F47" s="44"/>
      <c r="G47" s="44"/>
      <c r="H47" s="44"/>
      <c r="I47" s="44"/>
      <c r="J47" s="44"/>
      <c r="K47" s="44"/>
      <c r="L47" s="150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5" t="str">
        <f>E7</f>
        <v>DPS - Rekonstrukce oddělovače OK 1B Praha 7</v>
      </c>
      <c r="F50" s="35"/>
      <c r="G50" s="35"/>
      <c r="H50" s="35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182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184</v>
      </c>
      <c r="F52" s="44"/>
      <c r="G52" s="44"/>
      <c r="H52" s="44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187</v>
      </c>
      <c r="D53" s="44"/>
      <c r="E53" s="44"/>
      <c r="F53" s="44"/>
      <c r="G53" s="44"/>
      <c r="H53" s="44"/>
      <c r="I53" s="44"/>
      <c r="J53" s="44"/>
      <c r="K53" s="44"/>
      <c r="L53" s="150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Kom - Obnova komunikace</v>
      </c>
      <c r="F54" s="44"/>
      <c r="G54" s="44"/>
      <c r="H54" s="44"/>
      <c r="I54" s="44"/>
      <c r="J54" s="44"/>
      <c r="K54" s="44"/>
      <c r="L54" s="150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50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24</v>
      </c>
      <c r="D56" s="44"/>
      <c r="E56" s="44"/>
      <c r="F56" s="30" t="str">
        <f>F14</f>
        <v>Praha 7 - Holešovice</v>
      </c>
      <c r="G56" s="44"/>
      <c r="H56" s="44"/>
      <c r="I56" s="35" t="s">
        <v>26</v>
      </c>
      <c r="J56" s="76" t="str">
        <f>IF(J14="","",J14)</f>
        <v>16. 8. 2024</v>
      </c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34</v>
      </c>
      <c r="D58" s="44"/>
      <c r="E58" s="44"/>
      <c r="F58" s="30" t="str">
        <f>E17</f>
        <v>Pražská vodohospodářská společnost a.s.</v>
      </c>
      <c r="G58" s="44"/>
      <c r="H58" s="44"/>
      <c r="I58" s="35" t="s">
        <v>42</v>
      </c>
      <c r="J58" s="40" t="str">
        <f>E23</f>
        <v>Sweco a.s.</v>
      </c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40</v>
      </c>
      <c r="D59" s="44"/>
      <c r="E59" s="44"/>
      <c r="F59" s="30" t="str">
        <f>IF(E20="","",E20)</f>
        <v>Vyplň údaj</v>
      </c>
      <c r="G59" s="44"/>
      <c r="H59" s="44"/>
      <c r="I59" s="35" t="s">
        <v>47</v>
      </c>
      <c r="J59" s="40" t="str">
        <f>E26</f>
        <v>Sweco a.s.</v>
      </c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227</v>
      </c>
      <c r="D61" s="177"/>
      <c r="E61" s="177"/>
      <c r="F61" s="177"/>
      <c r="G61" s="177"/>
      <c r="H61" s="177"/>
      <c r="I61" s="177"/>
      <c r="J61" s="178" t="s">
        <v>228</v>
      </c>
      <c r="K61" s="177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83</v>
      </c>
      <c r="D63" s="44"/>
      <c r="E63" s="44"/>
      <c r="F63" s="44"/>
      <c r="G63" s="44"/>
      <c r="H63" s="44"/>
      <c r="I63" s="44"/>
      <c r="J63" s="106">
        <f>J94</f>
        <v>0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229</v>
      </c>
    </row>
    <row r="64" s="9" customFormat="1" ht="24.96" customHeight="1">
      <c r="A64" s="9"/>
      <c r="B64" s="180"/>
      <c r="C64" s="181"/>
      <c r="D64" s="182" t="s">
        <v>230</v>
      </c>
      <c r="E64" s="183"/>
      <c r="F64" s="183"/>
      <c r="G64" s="183"/>
      <c r="H64" s="183"/>
      <c r="I64" s="183"/>
      <c r="J64" s="184">
        <f>J95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9"/>
      <c r="D65" s="187" t="s">
        <v>231</v>
      </c>
      <c r="E65" s="188"/>
      <c r="F65" s="188"/>
      <c r="G65" s="188"/>
      <c r="H65" s="188"/>
      <c r="I65" s="188"/>
      <c r="J65" s="189">
        <f>J96</f>
        <v>0</v>
      </c>
      <c r="K65" s="129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9"/>
      <c r="D66" s="187" t="s">
        <v>232</v>
      </c>
      <c r="E66" s="188"/>
      <c r="F66" s="188"/>
      <c r="G66" s="188"/>
      <c r="H66" s="188"/>
      <c r="I66" s="188"/>
      <c r="J66" s="189">
        <f>J281</f>
        <v>0</v>
      </c>
      <c r="K66" s="129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9"/>
      <c r="D67" s="187" t="s">
        <v>233</v>
      </c>
      <c r="E67" s="188"/>
      <c r="F67" s="188"/>
      <c r="G67" s="188"/>
      <c r="H67" s="188"/>
      <c r="I67" s="188"/>
      <c r="J67" s="189">
        <f>J291</f>
        <v>0</v>
      </c>
      <c r="K67" s="129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9"/>
      <c r="D68" s="187" t="s">
        <v>234</v>
      </c>
      <c r="E68" s="188"/>
      <c r="F68" s="188"/>
      <c r="G68" s="188"/>
      <c r="H68" s="188"/>
      <c r="I68" s="188"/>
      <c r="J68" s="189">
        <f>J297</f>
        <v>0</v>
      </c>
      <c r="K68" s="129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9"/>
      <c r="D69" s="187" t="s">
        <v>235</v>
      </c>
      <c r="E69" s="188"/>
      <c r="F69" s="188"/>
      <c r="G69" s="188"/>
      <c r="H69" s="188"/>
      <c r="I69" s="188"/>
      <c r="J69" s="189">
        <f>J374</f>
        <v>0</v>
      </c>
      <c r="K69" s="129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9"/>
      <c r="D70" s="187" t="s">
        <v>236</v>
      </c>
      <c r="E70" s="188"/>
      <c r="F70" s="188"/>
      <c r="G70" s="188"/>
      <c r="H70" s="188"/>
      <c r="I70" s="188"/>
      <c r="J70" s="189">
        <f>J424</f>
        <v>0</v>
      </c>
      <c r="K70" s="129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9"/>
      <c r="D71" s="187" t="s">
        <v>237</v>
      </c>
      <c r="E71" s="188"/>
      <c r="F71" s="188"/>
      <c r="G71" s="188"/>
      <c r="H71" s="188"/>
      <c r="I71" s="188"/>
      <c r="J71" s="189">
        <f>J480</f>
        <v>0</v>
      </c>
      <c r="K71" s="129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9"/>
      <c r="D72" s="187" t="s">
        <v>238</v>
      </c>
      <c r="E72" s="188"/>
      <c r="F72" s="188"/>
      <c r="G72" s="188"/>
      <c r="H72" s="188"/>
      <c r="I72" s="188"/>
      <c r="J72" s="189">
        <f>J483</f>
        <v>0</v>
      </c>
      <c r="K72" s="129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50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50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239</v>
      </c>
      <c r="D79" s="44"/>
      <c r="E79" s="44"/>
      <c r="F79" s="44"/>
      <c r="G79" s="44"/>
      <c r="H79" s="44"/>
      <c r="I79" s="44"/>
      <c r="J79" s="44"/>
      <c r="K79" s="44"/>
      <c r="L79" s="15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50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50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175" t="str">
        <f>E7</f>
        <v>DPS - Rekonstrukce oddělovače OK 1B Praha 7</v>
      </c>
      <c r="F82" s="35"/>
      <c r="G82" s="35"/>
      <c r="H82" s="35"/>
      <c r="I82" s="44"/>
      <c r="J82" s="44"/>
      <c r="K82" s="44"/>
      <c r="L82" s="150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" customFormat="1" ht="12" customHeight="1">
      <c r="B83" s="24"/>
      <c r="C83" s="35" t="s">
        <v>182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2"/>
      <c r="B84" s="43"/>
      <c r="C84" s="44"/>
      <c r="D84" s="44"/>
      <c r="E84" s="175" t="s">
        <v>184</v>
      </c>
      <c r="F84" s="44"/>
      <c r="G84" s="44"/>
      <c r="H84" s="44"/>
      <c r="I84" s="44"/>
      <c r="J84" s="44"/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187</v>
      </c>
      <c r="D85" s="44"/>
      <c r="E85" s="44"/>
      <c r="F85" s="44"/>
      <c r="G85" s="44"/>
      <c r="H85" s="44"/>
      <c r="I85" s="44"/>
      <c r="J85" s="44"/>
      <c r="K85" s="4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6.5" customHeight="1">
      <c r="A86" s="42"/>
      <c r="B86" s="43"/>
      <c r="C86" s="44"/>
      <c r="D86" s="44"/>
      <c r="E86" s="73" t="str">
        <f>E11</f>
        <v>Kom - Obnova komunikace</v>
      </c>
      <c r="F86" s="44"/>
      <c r="G86" s="44"/>
      <c r="H86" s="44"/>
      <c r="I86" s="44"/>
      <c r="J86" s="44"/>
      <c r="K86" s="44"/>
      <c r="L86" s="150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50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2" customHeight="1">
      <c r="A88" s="42"/>
      <c r="B88" s="43"/>
      <c r="C88" s="35" t="s">
        <v>24</v>
      </c>
      <c r="D88" s="44"/>
      <c r="E88" s="44"/>
      <c r="F88" s="30" t="str">
        <f>F14</f>
        <v>Praha 7 - Holešovice</v>
      </c>
      <c r="G88" s="44"/>
      <c r="H88" s="44"/>
      <c r="I88" s="35" t="s">
        <v>26</v>
      </c>
      <c r="J88" s="76" t="str">
        <f>IF(J14="","",J14)</f>
        <v>16. 8. 2024</v>
      </c>
      <c r="K88" s="44"/>
      <c r="L88" s="150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50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5.15" customHeight="1">
      <c r="A90" s="42"/>
      <c r="B90" s="43"/>
      <c r="C90" s="35" t="s">
        <v>34</v>
      </c>
      <c r="D90" s="44"/>
      <c r="E90" s="44"/>
      <c r="F90" s="30" t="str">
        <f>E17</f>
        <v>Pražská vodohospodářská společnost a.s.</v>
      </c>
      <c r="G90" s="44"/>
      <c r="H90" s="44"/>
      <c r="I90" s="35" t="s">
        <v>42</v>
      </c>
      <c r="J90" s="40" t="str">
        <f>E23</f>
        <v>Sweco a.s.</v>
      </c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5.15" customHeight="1">
      <c r="A91" s="42"/>
      <c r="B91" s="43"/>
      <c r="C91" s="35" t="s">
        <v>40</v>
      </c>
      <c r="D91" s="44"/>
      <c r="E91" s="44"/>
      <c r="F91" s="30" t="str">
        <f>IF(E20="","",E20)</f>
        <v>Vyplň údaj</v>
      </c>
      <c r="G91" s="44"/>
      <c r="H91" s="44"/>
      <c r="I91" s="35" t="s">
        <v>47</v>
      </c>
      <c r="J91" s="40" t="str">
        <f>E26</f>
        <v>Sweco a.s.</v>
      </c>
      <c r="K91" s="44"/>
      <c r="L91" s="150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0.32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50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11" customFormat="1" ht="29.28" customHeight="1">
      <c r="A93" s="191"/>
      <c r="B93" s="192"/>
      <c r="C93" s="193" t="s">
        <v>240</v>
      </c>
      <c r="D93" s="194" t="s">
        <v>70</v>
      </c>
      <c r="E93" s="194" t="s">
        <v>66</v>
      </c>
      <c r="F93" s="194" t="s">
        <v>67</v>
      </c>
      <c r="G93" s="194" t="s">
        <v>241</v>
      </c>
      <c r="H93" s="194" t="s">
        <v>242</v>
      </c>
      <c r="I93" s="194" t="s">
        <v>243</v>
      </c>
      <c r="J93" s="194" t="s">
        <v>228</v>
      </c>
      <c r="K93" s="195" t="s">
        <v>244</v>
      </c>
      <c r="L93" s="196"/>
      <c r="M93" s="96" t="s">
        <v>48</v>
      </c>
      <c r="N93" s="97" t="s">
        <v>55</v>
      </c>
      <c r="O93" s="97" t="s">
        <v>245</v>
      </c>
      <c r="P93" s="97" t="s">
        <v>246</v>
      </c>
      <c r="Q93" s="97" t="s">
        <v>247</v>
      </c>
      <c r="R93" s="97" t="s">
        <v>248</v>
      </c>
      <c r="S93" s="97" t="s">
        <v>249</v>
      </c>
      <c r="T93" s="98" t="s">
        <v>250</v>
      </c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</row>
    <row r="94" s="2" customFormat="1" ht="22.8" customHeight="1">
      <c r="A94" s="42"/>
      <c r="B94" s="43"/>
      <c r="C94" s="103" t="s">
        <v>251</v>
      </c>
      <c r="D94" s="44"/>
      <c r="E94" s="44"/>
      <c r="F94" s="44"/>
      <c r="G94" s="44"/>
      <c r="H94" s="44"/>
      <c r="I94" s="44"/>
      <c r="J94" s="197">
        <f>BK94</f>
        <v>0</v>
      </c>
      <c r="K94" s="44"/>
      <c r="L94" s="48"/>
      <c r="M94" s="99"/>
      <c r="N94" s="198"/>
      <c r="O94" s="100"/>
      <c r="P94" s="199">
        <f>P95</f>
        <v>0</v>
      </c>
      <c r="Q94" s="100"/>
      <c r="R94" s="199">
        <f>R95</f>
        <v>517.29613999999992</v>
      </c>
      <c r="S94" s="100"/>
      <c r="T94" s="200">
        <f>T95</f>
        <v>476.69800000000004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84</v>
      </c>
      <c r="AU94" s="20" t="s">
        <v>229</v>
      </c>
      <c r="BK94" s="201">
        <f>BK95</f>
        <v>0</v>
      </c>
    </row>
    <row r="95" s="12" customFormat="1" ht="25.92" customHeight="1">
      <c r="A95" s="12"/>
      <c r="B95" s="202"/>
      <c r="C95" s="203"/>
      <c r="D95" s="204" t="s">
        <v>84</v>
      </c>
      <c r="E95" s="205" t="s">
        <v>252</v>
      </c>
      <c r="F95" s="205" t="s">
        <v>253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P96+P281+P291+P297+P374+P424+P480+P483</f>
        <v>0</v>
      </c>
      <c r="Q95" s="210"/>
      <c r="R95" s="211">
        <f>R96+R281+R291+R297+R374+R424+R480+R483</f>
        <v>517.29613999999992</v>
      </c>
      <c r="S95" s="210"/>
      <c r="T95" s="212">
        <f>T96+T281+T291+T297+T374+T424+T480+T483</f>
        <v>476.69800000000004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23</v>
      </c>
      <c r="AT95" s="214" t="s">
        <v>84</v>
      </c>
      <c r="AU95" s="214" t="s">
        <v>85</v>
      </c>
      <c r="AY95" s="213" t="s">
        <v>254</v>
      </c>
      <c r="BK95" s="215">
        <f>BK96+BK281+BK291+BK297+BK374+BK424+BK480+BK483</f>
        <v>0</v>
      </c>
    </row>
    <row r="96" s="12" customFormat="1" ht="22.8" customHeight="1">
      <c r="A96" s="12"/>
      <c r="B96" s="202"/>
      <c r="C96" s="203"/>
      <c r="D96" s="204" t="s">
        <v>84</v>
      </c>
      <c r="E96" s="216" t="s">
        <v>23</v>
      </c>
      <c r="F96" s="216" t="s">
        <v>255</v>
      </c>
      <c r="G96" s="203"/>
      <c r="H96" s="203"/>
      <c r="I96" s="206"/>
      <c r="J96" s="217">
        <f>BK96</f>
        <v>0</v>
      </c>
      <c r="K96" s="203"/>
      <c r="L96" s="208"/>
      <c r="M96" s="209"/>
      <c r="N96" s="210"/>
      <c r="O96" s="210"/>
      <c r="P96" s="211">
        <f>SUM(P97:P280)</f>
        <v>0</v>
      </c>
      <c r="Q96" s="210"/>
      <c r="R96" s="211">
        <f>SUM(R97:R280)</f>
        <v>0.63728000000000007</v>
      </c>
      <c r="S96" s="210"/>
      <c r="T96" s="212">
        <f>SUM(T97:T280)</f>
        <v>476.69800000000004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23</v>
      </c>
      <c r="AT96" s="214" t="s">
        <v>84</v>
      </c>
      <c r="AU96" s="214" t="s">
        <v>23</v>
      </c>
      <c r="AY96" s="213" t="s">
        <v>254</v>
      </c>
      <c r="BK96" s="215">
        <f>SUM(BK97:BK280)</f>
        <v>0</v>
      </c>
    </row>
    <row r="97" s="2" customFormat="1" ht="37.8" customHeight="1">
      <c r="A97" s="42"/>
      <c r="B97" s="43"/>
      <c r="C97" s="218" t="s">
        <v>23</v>
      </c>
      <c r="D97" s="218" t="s">
        <v>256</v>
      </c>
      <c r="E97" s="219" t="s">
        <v>257</v>
      </c>
      <c r="F97" s="220" t="s">
        <v>258</v>
      </c>
      <c r="G97" s="221" t="s">
        <v>259</v>
      </c>
      <c r="H97" s="222">
        <v>98</v>
      </c>
      <c r="I97" s="223"/>
      <c r="J97" s="224">
        <f>ROUND(I97*H97,2)</f>
        <v>0</v>
      </c>
      <c r="K97" s="220" t="s">
        <v>260</v>
      </c>
      <c r="L97" s="48"/>
      <c r="M97" s="225" t="s">
        <v>48</v>
      </c>
      <c r="N97" s="226" t="s">
        <v>56</v>
      </c>
      <c r="O97" s="88"/>
      <c r="P97" s="227">
        <f>O97*H97</f>
        <v>0</v>
      </c>
      <c r="Q97" s="227">
        <v>0</v>
      </c>
      <c r="R97" s="227">
        <f>Q97*H97</f>
        <v>0</v>
      </c>
      <c r="S97" s="227">
        <v>0.23999999999999999</v>
      </c>
      <c r="T97" s="228">
        <f>S97*H97</f>
        <v>23.52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29" t="s">
        <v>261</v>
      </c>
      <c r="AT97" s="229" t="s">
        <v>256</v>
      </c>
      <c r="AU97" s="229" t="s">
        <v>93</v>
      </c>
      <c r="AY97" s="20" t="s">
        <v>254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0" t="s">
        <v>23</v>
      </c>
      <c r="BK97" s="230">
        <f>ROUND(I97*H97,2)</f>
        <v>0</v>
      </c>
      <c r="BL97" s="20" t="s">
        <v>261</v>
      </c>
      <c r="BM97" s="229" t="s">
        <v>262</v>
      </c>
    </row>
    <row r="98" s="2" customFormat="1">
      <c r="A98" s="42"/>
      <c r="B98" s="43"/>
      <c r="C98" s="44"/>
      <c r="D98" s="231" t="s">
        <v>263</v>
      </c>
      <c r="E98" s="44"/>
      <c r="F98" s="232" t="s">
        <v>264</v>
      </c>
      <c r="G98" s="44"/>
      <c r="H98" s="44"/>
      <c r="I98" s="233"/>
      <c r="J98" s="44"/>
      <c r="K98" s="44"/>
      <c r="L98" s="48"/>
      <c r="M98" s="234"/>
      <c r="N98" s="23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263</v>
      </c>
      <c r="AU98" s="20" t="s">
        <v>93</v>
      </c>
    </row>
    <row r="99" s="13" customFormat="1">
      <c r="A99" s="13"/>
      <c r="B99" s="236"/>
      <c r="C99" s="237"/>
      <c r="D99" s="238" t="s">
        <v>265</v>
      </c>
      <c r="E99" s="239" t="s">
        <v>204</v>
      </c>
      <c r="F99" s="240" t="s">
        <v>266</v>
      </c>
      <c r="G99" s="237"/>
      <c r="H99" s="241">
        <v>55</v>
      </c>
      <c r="I99" s="242"/>
      <c r="J99" s="237"/>
      <c r="K99" s="237"/>
      <c r="L99" s="243"/>
      <c r="M99" s="244"/>
      <c r="N99" s="245"/>
      <c r="O99" s="245"/>
      <c r="P99" s="245"/>
      <c r="Q99" s="245"/>
      <c r="R99" s="245"/>
      <c r="S99" s="245"/>
      <c r="T99" s="24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7" t="s">
        <v>265</v>
      </c>
      <c r="AU99" s="247" t="s">
        <v>93</v>
      </c>
      <c r="AV99" s="13" t="s">
        <v>93</v>
      </c>
      <c r="AW99" s="13" t="s">
        <v>46</v>
      </c>
      <c r="AX99" s="13" t="s">
        <v>85</v>
      </c>
      <c r="AY99" s="247" t="s">
        <v>254</v>
      </c>
    </row>
    <row r="100" s="13" customFormat="1">
      <c r="A100" s="13"/>
      <c r="B100" s="236"/>
      <c r="C100" s="237"/>
      <c r="D100" s="238" t="s">
        <v>265</v>
      </c>
      <c r="E100" s="239" t="s">
        <v>202</v>
      </c>
      <c r="F100" s="240" t="s">
        <v>267</v>
      </c>
      <c r="G100" s="237"/>
      <c r="H100" s="241">
        <v>43</v>
      </c>
      <c r="I100" s="242"/>
      <c r="J100" s="237"/>
      <c r="K100" s="237"/>
      <c r="L100" s="243"/>
      <c r="M100" s="244"/>
      <c r="N100" s="245"/>
      <c r="O100" s="245"/>
      <c r="P100" s="245"/>
      <c r="Q100" s="245"/>
      <c r="R100" s="245"/>
      <c r="S100" s="245"/>
      <c r="T100" s="24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7" t="s">
        <v>265</v>
      </c>
      <c r="AU100" s="247" t="s">
        <v>93</v>
      </c>
      <c r="AV100" s="13" t="s">
        <v>93</v>
      </c>
      <c r="AW100" s="13" t="s">
        <v>46</v>
      </c>
      <c r="AX100" s="13" t="s">
        <v>85</v>
      </c>
      <c r="AY100" s="247" t="s">
        <v>254</v>
      </c>
    </row>
    <row r="101" s="14" customFormat="1">
      <c r="A101" s="14"/>
      <c r="B101" s="248"/>
      <c r="C101" s="249"/>
      <c r="D101" s="238" t="s">
        <v>265</v>
      </c>
      <c r="E101" s="250" t="s">
        <v>169</v>
      </c>
      <c r="F101" s="251" t="s">
        <v>268</v>
      </c>
      <c r="G101" s="249"/>
      <c r="H101" s="252">
        <v>98</v>
      </c>
      <c r="I101" s="253"/>
      <c r="J101" s="249"/>
      <c r="K101" s="249"/>
      <c r="L101" s="254"/>
      <c r="M101" s="255"/>
      <c r="N101" s="256"/>
      <c r="O101" s="256"/>
      <c r="P101" s="256"/>
      <c r="Q101" s="256"/>
      <c r="R101" s="256"/>
      <c r="S101" s="256"/>
      <c r="T101" s="25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8" t="s">
        <v>265</v>
      </c>
      <c r="AU101" s="258" t="s">
        <v>93</v>
      </c>
      <c r="AV101" s="14" t="s">
        <v>261</v>
      </c>
      <c r="AW101" s="14" t="s">
        <v>46</v>
      </c>
      <c r="AX101" s="14" t="s">
        <v>23</v>
      </c>
      <c r="AY101" s="258" t="s">
        <v>254</v>
      </c>
    </row>
    <row r="102" s="2" customFormat="1" ht="37.8" customHeight="1">
      <c r="A102" s="42"/>
      <c r="B102" s="43"/>
      <c r="C102" s="218" t="s">
        <v>93</v>
      </c>
      <c r="D102" s="218" t="s">
        <v>256</v>
      </c>
      <c r="E102" s="219" t="s">
        <v>269</v>
      </c>
      <c r="F102" s="220" t="s">
        <v>270</v>
      </c>
      <c r="G102" s="221" t="s">
        <v>259</v>
      </c>
      <c r="H102" s="222">
        <v>408</v>
      </c>
      <c r="I102" s="223"/>
      <c r="J102" s="224">
        <f>ROUND(I102*H102,2)</f>
        <v>0</v>
      </c>
      <c r="K102" s="220" t="s">
        <v>260</v>
      </c>
      <c r="L102" s="48"/>
      <c r="M102" s="225" t="s">
        <v>48</v>
      </c>
      <c r="N102" s="226" t="s">
        <v>56</v>
      </c>
      <c r="O102" s="88"/>
      <c r="P102" s="227">
        <f>O102*H102</f>
        <v>0</v>
      </c>
      <c r="Q102" s="227">
        <v>0</v>
      </c>
      <c r="R102" s="227">
        <f>Q102*H102</f>
        <v>0</v>
      </c>
      <c r="S102" s="227">
        <v>0.32500000000000001</v>
      </c>
      <c r="T102" s="228">
        <f>S102*H102</f>
        <v>132.59999999999999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9" t="s">
        <v>261</v>
      </c>
      <c r="AT102" s="229" t="s">
        <v>256</v>
      </c>
      <c r="AU102" s="229" t="s">
        <v>93</v>
      </c>
      <c r="AY102" s="20" t="s">
        <v>254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23</v>
      </c>
      <c r="BK102" s="230">
        <f>ROUND(I102*H102,2)</f>
        <v>0</v>
      </c>
      <c r="BL102" s="20" t="s">
        <v>261</v>
      </c>
      <c r="BM102" s="229" t="s">
        <v>271</v>
      </c>
    </row>
    <row r="103" s="2" customFormat="1">
      <c r="A103" s="42"/>
      <c r="B103" s="43"/>
      <c r="C103" s="44"/>
      <c r="D103" s="231" t="s">
        <v>263</v>
      </c>
      <c r="E103" s="44"/>
      <c r="F103" s="232" t="s">
        <v>272</v>
      </c>
      <c r="G103" s="44"/>
      <c r="H103" s="44"/>
      <c r="I103" s="233"/>
      <c r="J103" s="44"/>
      <c r="K103" s="44"/>
      <c r="L103" s="48"/>
      <c r="M103" s="234"/>
      <c r="N103" s="23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263</v>
      </c>
      <c r="AU103" s="20" t="s">
        <v>93</v>
      </c>
    </row>
    <row r="104" s="15" customFormat="1">
      <c r="A104" s="15"/>
      <c r="B104" s="259"/>
      <c r="C104" s="260"/>
      <c r="D104" s="238" t="s">
        <v>265</v>
      </c>
      <c r="E104" s="261" t="s">
        <v>48</v>
      </c>
      <c r="F104" s="262" t="s">
        <v>273</v>
      </c>
      <c r="G104" s="260"/>
      <c r="H104" s="261" t="s">
        <v>48</v>
      </c>
      <c r="I104" s="263"/>
      <c r="J104" s="260"/>
      <c r="K104" s="260"/>
      <c r="L104" s="264"/>
      <c r="M104" s="265"/>
      <c r="N104" s="266"/>
      <c r="O104" s="266"/>
      <c r="P104" s="266"/>
      <c r="Q104" s="266"/>
      <c r="R104" s="266"/>
      <c r="S104" s="266"/>
      <c r="T104" s="26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8" t="s">
        <v>265</v>
      </c>
      <c r="AU104" s="268" t="s">
        <v>93</v>
      </c>
      <c r="AV104" s="15" t="s">
        <v>23</v>
      </c>
      <c r="AW104" s="15" t="s">
        <v>46</v>
      </c>
      <c r="AX104" s="15" t="s">
        <v>85</v>
      </c>
      <c r="AY104" s="268" t="s">
        <v>254</v>
      </c>
    </row>
    <row r="105" s="13" customFormat="1">
      <c r="A105" s="13"/>
      <c r="B105" s="236"/>
      <c r="C105" s="237"/>
      <c r="D105" s="238" t="s">
        <v>265</v>
      </c>
      <c r="E105" s="239" t="s">
        <v>48</v>
      </c>
      <c r="F105" s="240" t="s">
        <v>201</v>
      </c>
      <c r="G105" s="237"/>
      <c r="H105" s="241">
        <v>408</v>
      </c>
      <c r="I105" s="242"/>
      <c r="J105" s="237"/>
      <c r="K105" s="237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265</v>
      </c>
      <c r="AU105" s="247" t="s">
        <v>93</v>
      </c>
      <c r="AV105" s="13" t="s">
        <v>93</v>
      </c>
      <c r="AW105" s="13" t="s">
        <v>46</v>
      </c>
      <c r="AX105" s="13" t="s">
        <v>85</v>
      </c>
      <c r="AY105" s="247" t="s">
        <v>254</v>
      </c>
    </row>
    <row r="106" s="14" customFormat="1">
      <c r="A106" s="14"/>
      <c r="B106" s="248"/>
      <c r="C106" s="249"/>
      <c r="D106" s="238" t="s">
        <v>265</v>
      </c>
      <c r="E106" s="250" t="s">
        <v>200</v>
      </c>
      <c r="F106" s="251" t="s">
        <v>268</v>
      </c>
      <c r="G106" s="249"/>
      <c r="H106" s="252">
        <v>408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8" t="s">
        <v>265</v>
      </c>
      <c r="AU106" s="258" t="s">
        <v>93</v>
      </c>
      <c r="AV106" s="14" t="s">
        <v>261</v>
      </c>
      <c r="AW106" s="14" t="s">
        <v>46</v>
      </c>
      <c r="AX106" s="14" t="s">
        <v>23</v>
      </c>
      <c r="AY106" s="258" t="s">
        <v>254</v>
      </c>
    </row>
    <row r="107" s="2" customFormat="1" ht="37.8" customHeight="1">
      <c r="A107" s="42"/>
      <c r="B107" s="43"/>
      <c r="C107" s="218" t="s">
        <v>104</v>
      </c>
      <c r="D107" s="218" t="s">
        <v>256</v>
      </c>
      <c r="E107" s="219" t="s">
        <v>274</v>
      </c>
      <c r="F107" s="220" t="s">
        <v>275</v>
      </c>
      <c r="G107" s="221" t="s">
        <v>259</v>
      </c>
      <c r="H107" s="222">
        <v>506</v>
      </c>
      <c r="I107" s="223"/>
      <c r="J107" s="224">
        <f>ROUND(I107*H107,2)</f>
        <v>0</v>
      </c>
      <c r="K107" s="220" t="s">
        <v>260</v>
      </c>
      <c r="L107" s="48"/>
      <c r="M107" s="225" t="s">
        <v>48</v>
      </c>
      <c r="N107" s="226" t="s">
        <v>56</v>
      </c>
      <c r="O107" s="88"/>
      <c r="P107" s="227">
        <f>O107*H107</f>
        <v>0</v>
      </c>
      <c r="Q107" s="227">
        <v>0</v>
      </c>
      <c r="R107" s="227">
        <f>Q107*H107</f>
        <v>0</v>
      </c>
      <c r="S107" s="227">
        <v>0.28999999999999998</v>
      </c>
      <c r="T107" s="228">
        <f>S107*H107</f>
        <v>146.73999999999998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9" t="s">
        <v>261</v>
      </c>
      <c r="AT107" s="229" t="s">
        <v>256</v>
      </c>
      <c r="AU107" s="229" t="s">
        <v>93</v>
      </c>
      <c r="AY107" s="20" t="s">
        <v>254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23</v>
      </c>
      <c r="BK107" s="230">
        <f>ROUND(I107*H107,2)</f>
        <v>0</v>
      </c>
      <c r="BL107" s="20" t="s">
        <v>261</v>
      </c>
      <c r="BM107" s="229" t="s">
        <v>276</v>
      </c>
    </row>
    <row r="108" s="2" customFormat="1">
      <c r="A108" s="42"/>
      <c r="B108" s="43"/>
      <c r="C108" s="44"/>
      <c r="D108" s="231" t="s">
        <v>263</v>
      </c>
      <c r="E108" s="44"/>
      <c r="F108" s="232" t="s">
        <v>277</v>
      </c>
      <c r="G108" s="44"/>
      <c r="H108" s="44"/>
      <c r="I108" s="233"/>
      <c r="J108" s="44"/>
      <c r="K108" s="44"/>
      <c r="L108" s="48"/>
      <c r="M108" s="234"/>
      <c r="N108" s="23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263</v>
      </c>
      <c r="AU108" s="20" t="s">
        <v>93</v>
      </c>
    </row>
    <row r="109" s="13" customFormat="1">
      <c r="A109" s="13"/>
      <c r="B109" s="236"/>
      <c r="C109" s="237"/>
      <c r="D109" s="238" t="s">
        <v>265</v>
      </c>
      <c r="E109" s="239" t="s">
        <v>48</v>
      </c>
      <c r="F109" s="240" t="s">
        <v>200</v>
      </c>
      <c r="G109" s="237"/>
      <c r="H109" s="241">
        <v>408</v>
      </c>
      <c r="I109" s="242"/>
      <c r="J109" s="237"/>
      <c r="K109" s="237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265</v>
      </c>
      <c r="AU109" s="247" t="s">
        <v>93</v>
      </c>
      <c r="AV109" s="13" t="s">
        <v>93</v>
      </c>
      <c r="AW109" s="13" t="s">
        <v>46</v>
      </c>
      <c r="AX109" s="13" t="s">
        <v>85</v>
      </c>
      <c r="AY109" s="247" t="s">
        <v>254</v>
      </c>
    </row>
    <row r="110" s="13" customFormat="1">
      <c r="A110" s="13"/>
      <c r="B110" s="236"/>
      <c r="C110" s="237"/>
      <c r="D110" s="238" t="s">
        <v>265</v>
      </c>
      <c r="E110" s="239" t="s">
        <v>48</v>
      </c>
      <c r="F110" s="240" t="s">
        <v>169</v>
      </c>
      <c r="G110" s="237"/>
      <c r="H110" s="241">
        <v>98</v>
      </c>
      <c r="I110" s="242"/>
      <c r="J110" s="237"/>
      <c r="K110" s="237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265</v>
      </c>
      <c r="AU110" s="247" t="s">
        <v>93</v>
      </c>
      <c r="AV110" s="13" t="s">
        <v>93</v>
      </c>
      <c r="AW110" s="13" t="s">
        <v>46</v>
      </c>
      <c r="AX110" s="13" t="s">
        <v>85</v>
      </c>
      <c r="AY110" s="247" t="s">
        <v>254</v>
      </c>
    </row>
    <row r="111" s="14" customFormat="1">
      <c r="A111" s="14"/>
      <c r="B111" s="248"/>
      <c r="C111" s="249"/>
      <c r="D111" s="238" t="s">
        <v>265</v>
      </c>
      <c r="E111" s="250" t="s">
        <v>198</v>
      </c>
      <c r="F111" s="251" t="s">
        <v>268</v>
      </c>
      <c r="G111" s="249"/>
      <c r="H111" s="252">
        <v>506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8" t="s">
        <v>265</v>
      </c>
      <c r="AU111" s="258" t="s">
        <v>93</v>
      </c>
      <c r="AV111" s="14" t="s">
        <v>261</v>
      </c>
      <c r="AW111" s="14" t="s">
        <v>46</v>
      </c>
      <c r="AX111" s="14" t="s">
        <v>23</v>
      </c>
      <c r="AY111" s="258" t="s">
        <v>254</v>
      </c>
    </row>
    <row r="112" s="2" customFormat="1">
      <c r="A112" s="42"/>
      <c r="B112" s="43"/>
      <c r="C112" s="44"/>
      <c r="D112" s="238" t="s">
        <v>278</v>
      </c>
      <c r="E112" s="44"/>
      <c r="F112" s="269" t="s">
        <v>279</v>
      </c>
      <c r="G112" s="44"/>
      <c r="H112" s="44"/>
      <c r="I112" s="44"/>
      <c r="J112" s="44"/>
      <c r="K112" s="44"/>
      <c r="L112" s="48"/>
      <c r="M112" s="234"/>
      <c r="N112" s="23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U112" s="20" t="s">
        <v>93</v>
      </c>
    </row>
    <row r="113" s="2" customFormat="1">
      <c r="A113" s="42"/>
      <c r="B113" s="43"/>
      <c r="C113" s="44"/>
      <c r="D113" s="238" t="s">
        <v>278</v>
      </c>
      <c r="E113" s="44"/>
      <c r="F113" s="270" t="s">
        <v>273</v>
      </c>
      <c r="G113" s="44"/>
      <c r="H113" s="271">
        <v>0</v>
      </c>
      <c r="I113" s="44"/>
      <c r="J113" s="44"/>
      <c r="K113" s="44"/>
      <c r="L113" s="48"/>
      <c r="M113" s="234"/>
      <c r="N113" s="23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U113" s="20" t="s">
        <v>93</v>
      </c>
    </row>
    <row r="114" s="2" customFormat="1">
      <c r="A114" s="42"/>
      <c r="B114" s="43"/>
      <c r="C114" s="44"/>
      <c r="D114" s="238" t="s">
        <v>278</v>
      </c>
      <c r="E114" s="44"/>
      <c r="F114" s="270" t="s">
        <v>201</v>
      </c>
      <c r="G114" s="44"/>
      <c r="H114" s="271">
        <v>408</v>
      </c>
      <c r="I114" s="44"/>
      <c r="J114" s="44"/>
      <c r="K114" s="44"/>
      <c r="L114" s="48"/>
      <c r="M114" s="234"/>
      <c r="N114" s="23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U114" s="20" t="s">
        <v>93</v>
      </c>
    </row>
    <row r="115" s="2" customFormat="1">
      <c r="A115" s="42"/>
      <c r="B115" s="43"/>
      <c r="C115" s="44"/>
      <c r="D115" s="238" t="s">
        <v>278</v>
      </c>
      <c r="E115" s="44"/>
      <c r="F115" s="270" t="s">
        <v>268</v>
      </c>
      <c r="G115" s="44"/>
      <c r="H115" s="271">
        <v>408</v>
      </c>
      <c r="I115" s="44"/>
      <c r="J115" s="44"/>
      <c r="K115" s="44"/>
      <c r="L115" s="48"/>
      <c r="M115" s="234"/>
      <c r="N115" s="23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U115" s="20" t="s">
        <v>93</v>
      </c>
    </row>
    <row r="116" s="2" customFormat="1">
      <c r="A116" s="42"/>
      <c r="B116" s="43"/>
      <c r="C116" s="44"/>
      <c r="D116" s="238" t="s">
        <v>278</v>
      </c>
      <c r="E116" s="44"/>
      <c r="F116" s="269" t="s">
        <v>280</v>
      </c>
      <c r="G116" s="44"/>
      <c r="H116" s="44"/>
      <c r="I116" s="44"/>
      <c r="J116" s="44"/>
      <c r="K116" s="44"/>
      <c r="L116" s="48"/>
      <c r="M116" s="234"/>
      <c r="N116" s="23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U116" s="20" t="s">
        <v>93</v>
      </c>
    </row>
    <row r="117" s="2" customFormat="1">
      <c r="A117" s="42"/>
      <c r="B117" s="43"/>
      <c r="C117" s="44"/>
      <c r="D117" s="238" t="s">
        <v>278</v>
      </c>
      <c r="E117" s="44"/>
      <c r="F117" s="270" t="s">
        <v>266</v>
      </c>
      <c r="G117" s="44"/>
      <c r="H117" s="271">
        <v>55</v>
      </c>
      <c r="I117" s="44"/>
      <c r="J117" s="44"/>
      <c r="K117" s="44"/>
      <c r="L117" s="48"/>
      <c r="M117" s="234"/>
      <c r="N117" s="23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U117" s="20" t="s">
        <v>93</v>
      </c>
    </row>
    <row r="118" s="2" customFormat="1">
      <c r="A118" s="42"/>
      <c r="B118" s="43"/>
      <c r="C118" s="44"/>
      <c r="D118" s="238" t="s">
        <v>278</v>
      </c>
      <c r="E118" s="44"/>
      <c r="F118" s="270" t="s">
        <v>267</v>
      </c>
      <c r="G118" s="44"/>
      <c r="H118" s="271">
        <v>43</v>
      </c>
      <c r="I118" s="44"/>
      <c r="J118" s="44"/>
      <c r="K118" s="44"/>
      <c r="L118" s="48"/>
      <c r="M118" s="234"/>
      <c r="N118" s="23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U118" s="20" t="s">
        <v>93</v>
      </c>
    </row>
    <row r="119" s="2" customFormat="1">
      <c r="A119" s="42"/>
      <c r="B119" s="43"/>
      <c r="C119" s="44"/>
      <c r="D119" s="238" t="s">
        <v>278</v>
      </c>
      <c r="E119" s="44"/>
      <c r="F119" s="270" t="s">
        <v>268</v>
      </c>
      <c r="G119" s="44"/>
      <c r="H119" s="271">
        <v>98</v>
      </c>
      <c r="I119" s="44"/>
      <c r="J119" s="44"/>
      <c r="K119" s="44"/>
      <c r="L119" s="48"/>
      <c r="M119" s="234"/>
      <c r="N119" s="23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U119" s="20" t="s">
        <v>93</v>
      </c>
    </row>
    <row r="120" s="2" customFormat="1" ht="33" customHeight="1">
      <c r="A120" s="42"/>
      <c r="B120" s="43"/>
      <c r="C120" s="218" t="s">
        <v>261</v>
      </c>
      <c r="D120" s="218" t="s">
        <v>256</v>
      </c>
      <c r="E120" s="219" t="s">
        <v>281</v>
      </c>
      <c r="F120" s="220" t="s">
        <v>282</v>
      </c>
      <c r="G120" s="221" t="s">
        <v>259</v>
      </c>
      <c r="H120" s="222">
        <v>86</v>
      </c>
      <c r="I120" s="223"/>
      <c r="J120" s="224">
        <f>ROUND(I120*H120,2)</f>
        <v>0</v>
      </c>
      <c r="K120" s="220" t="s">
        <v>260</v>
      </c>
      <c r="L120" s="48"/>
      <c r="M120" s="225" t="s">
        <v>48</v>
      </c>
      <c r="N120" s="226" t="s">
        <v>56</v>
      </c>
      <c r="O120" s="88"/>
      <c r="P120" s="227">
        <f>O120*H120</f>
        <v>0</v>
      </c>
      <c r="Q120" s="227">
        <v>0</v>
      </c>
      <c r="R120" s="227">
        <f>Q120*H120</f>
        <v>0</v>
      </c>
      <c r="S120" s="227">
        <v>0.098000000000000004</v>
      </c>
      <c r="T120" s="228">
        <f>S120*H120</f>
        <v>8.4280000000000008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9" t="s">
        <v>261</v>
      </c>
      <c r="AT120" s="229" t="s">
        <v>256</v>
      </c>
      <c r="AU120" s="229" t="s">
        <v>93</v>
      </c>
      <c r="AY120" s="20" t="s">
        <v>254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23</v>
      </c>
      <c r="BK120" s="230">
        <f>ROUND(I120*H120,2)</f>
        <v>0</v>
      </c>
      <c r="BL120" s="20" t="s">
        <v>261</v>
      </c>
      <c r="BM120" s="229" t="s">
        <v>283</v>
      </c>
    </row>
    <row r="121" s="2" customFormat="1">
      <c r="A121" s="42"/>
      <c r="B121" s="43"/>
      <c r="C121" s="44"/>
      <c r="D121" s="231" t="s">
        <v>263</v>
      </c>
      <c r="E121" s="44"/>
      <c r="F121" s="232" t="s">
        <v>284</v>
      </c>
      <c r="G121" s="44"/>
      <c r="H121" s="44"/>
      <c r="I121" s="233"/>
      <c r="J121" s="44"/>
      <c r="K121" s="44"/>
      <c r="L121" s="48"/>
      <c r="M121" s="234"/>
      <c r="N121" s="23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263</v>
      </c>
      <c r="AU121" s="20" t="s">
        <v>93</v>
      </c>
    </row>
    <row r="122" s="13" customFormat="1">
      <c r="A122" s="13"/>
      <c r="B122" s="236"/>
      <c r="C122" s="237"/>
      <c r="D122" s="238" t="s">
        <v>265</v>
      </c>
      <c r="E122" s="239" t="s">
        <v>48</v>
      </c>
      <c r="F122" s="240" t="s">
        <v>285</v>
      </c>
      <c r="G122" s="237"/>
      <c r="H122" s="241">
        <v>86</v>
      </c>
      <c r="I122" s="242"/>
      <c r="J122" s="237"/>
      <c r="K122" s="237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265</v>
      </c>
      <c r="AU122" s="247" t="s">
        <v>93</v>
      </c>
      <c r="AV122" s="13" t="s">
        <v>93</v>
      </c>
      <c r="AW122" s="13" t="s">
        <v>46</v>
      </c>
      <c r="AX122" s="13" t="s">
        <v>23</v>
      </c>
      <c r="AY122" s="247" t="s">
        <v>254</v>
      </c>
    </row>
    <row r="123" s="2" customFormat="1">
      <c r="A123" s="42"/>
      <c r="B123" s="43"/>
      <c r="C123" s="44"/>
      <c r="D123" s="238" t="s">
        <v>278</v>
      </c>
      <c r="E123" s="44"/>
      <c r="F123" s="269" t="s">
        <v>286</v>
      </c>
      <c r="G123" s="44"/>
      <c r="H123" s="44"/>
      <c r="I123" s="44"/>
      <c r="J123" s="44"/>
      <c r="K123" s="44"/>
      <c r="L123" s="48"/>
      <c r="M123" s="234"/>
      <c r="N123" s="23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U123" s="20" t="s">
        <v>93</v>
      </c>
    </row>
    <row r="124" s="2" customFormat="1">
      <c r="A124" s="42"/>
      <c r="B124" s="43"/>
      <c r="C124" s="44"/>
      <c r="D124" s="238" t="s">
        <v>278</v>
      </c>
      <c r="E124" s="44"/>
      <c r="F124" s="270" t="s">
        <v>267</v>
      </c>
      <c r="G124" s="44"/>
      <c r="H124" s="271">
        <v>43</v>
      </c>
      <c r="I124" s="44"/>
      <c r="J124" s="44"/>
      <c r="K124" s="44"/>
      <c r="L124" s="48"/>
      <c r="M124" s="234"/>
      <c r="N124" s="23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U124" s="20" t="s">
        <v>93</v>
      </c>
    </row>
    <row r="125" s="2" customFormat="1" ht="24.15" customHeight="1">
      <c r="A125" s="42"/>
      <c r="B125" s="43"/>
      <c r="C125" s="218" t="s">
        <v>287</v>
      </c>
      <c r="D125" s="218" t="s">
        <v>256</v>
      </c>
      <c r="E125" s="219" t="s">
        <v>288</v>
      </c>
      <c r="F125" s="220" t="s">
        <v>289</v>
      </c>
      <c r="G125" s="221" t="s">
        <v>259</v>
      </c>
      <c r="H125" s="222">
        <v>408</v>
      </c>
      <c r="I125" s="223"/>
      <c r="J125" s="224">
        <f>ROUND(I125*H125,2)</f>
        <v>0</v>
      </c>
      <c r="K125" s="220" t="s">
        <v>260</v>
      </c>
      <c r="L125" s="48"/>
      <c r="M125" s="225" t="s">
        <v>48</v>
      </c>
      <c r="N125" s="226" t="s">
        <v>56</v>
      </c>
      <c r="O125" s="88"/>
      <c r="P125" s="227">
        <f>O125*H125</f>
        <v>0</v>
      </c>
      <c r="Q125" s="227">
        <v>9.0000000000000006E-05</v>
      </c>
      <c r="R125" s="227">
        <f>Q125*H125</f>
        <v>0.036720000000000003</v>
      </c>
      <c r="S125" s="227">
        <v>0.23000000000000001</v>
      </c>
      <c r="T125" s="228">
        <f>S125*H125</f>
        <v>93.840000000000003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9" t="s">
        <v>261</v>
      </c>
      <c r="AT125" s="229" t="s">
        <v>256</v>
      </c>
      <c r="AU125" s="229" t="s">
        <v>93</v>
      </c>
      <c r="AY125" s="20" t="s">
        <v>254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0" t="s">
        <v>23</v>
      </c>
      <c r="BK125" s="230">
        <f>ROUND(I125*H125,2)</f>
        <v>0</v>
      </c>
      <c r="BL125" s="20" t="s">
        <v>261</v>
      </c>
      <c r="BM125" s="229" t="s">
        <v>290</v>
      </c>
    </row>
    <row r="126" s="2" customFormat="1">
      <c r="A126" s="42"/>
      <c r="B126" s="43"/>
      <c r="C126" s="44"/>
      <c r="D126" s="231" t="s">
        <v>263</v>
      </c>
      <c r="E126" s="44"/>
      <c r="F126" s="232" t="s">
        <v>291</v>
      </c>
      <c r="G126" s="44"/>
      <c r="H126" s="44"/>
      <c r="I126" s="233"/>
      <c r="J126" s="44"/>
      <c r="K126" s="44"/>
      <c r="L126" s="48"/>
      <c r="M126" s="234"/>
      <c r="N126" s="23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263</v>
      </c>
      <c r="AU126" s="20" t="s">
        <v>93</v>
      </c>
    </row>
    <row r="127" s="13" customFormat="1">
      <c r="A127" s="13"/>
      <c r="B127" s="236"/>
      <c r="C127" s="237"/>
      <c r="D127" s="238" t="s">
        <v>265</v>
      </c>
      <c r="E127" s="239" t="s">
        <v>48</v>
      </c>
      <c r="F127" s="240" t="s">
        <v>200</v>
      </c>
      <c r="G127" s="237"/>
      <c r="H127" s="241">
        <v>408</v>
      </c>
      <c r="I127" s="242"/>
      <c r="J127" s="237"/>
      <c r="K127" s="237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265</v>
      </c>
      <c r="AU127" s="247" t="s">
        <v>93</v>
      </c>
      <c r="AV127" s="13" t="s">
        <v>93</v>
      </c>
      <c r="AW127" s="13" t="s">
        <v>46</v>
      </c>
      <c r="AX127" s="13" t="s">
        <v>23</v>
      </c>
      <c r="AY127" s="247" t="s">
        <v>254</v>
      </c>
    </row>
    <row r="128" s="2" customFormat="1">
      <c r="A128" s="42"/>
      <c r="B128" s="43"/>
      <c r="C128" s="44"/>
      <c r="D128" s="238" t="s">
        <v>278</v>
      </c>
      <c r="E128" s="44"/>
      <c r="F128" s="269" t="s">
        <v>279</v>
      </c>
      <c r="G128" s="44"/>
      <c r="H128" s="44"/>
      <c r="I128" s="44"/>
      <c r="J128" s="44"/>
      <c r="K128" s="44"/>
      <c r="L128" s="48"/>
      <c r="M128" s="234"/>
      <c r="N128" s="23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U128" s="20" t="s">
        <v>93</v>
      </c>
    </row>
    <row r="129" s="2" customFormat="1">
      <c r="A129" s="42"/>
      <c r="B129" s="43"/>
      <c r="C129" s="44"/>
      <c r="D129" s="238" t="s">
        <v>278</v>
      </c>
      <c r="E129" s="44"/>
      <c r="F129" s="270" t="s">
        <v>273</v>
      </c>
      <c r="G129" s="44"/>
      <c r="H129" s="271">
        <v>0</v>
      </c>
      <c r="I129" s="44"/>
      <c r="J129" s="44"/>
      <c r="K129" s="44"/>
      <c r="L129" s="48"/>
      <c r="M129" s="234"/>
      <c r="N129" s="23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U129" s="20" t="s">
        <v>93</v>
      </c>
    </row>
    <row r="130" s="2" customFormat="1">
      <c r="A130" s="42"/>
      <c r="B130" s="43"/>
      <c r="C130" s="44"/>
      <c r="D130" s="238" t="s">
        <v>278</v>
      </c>
      <c r="E130" s="44"/>
      <c r="F130" s="270" t="s">
        <v>201</v>
      </c>
      <c r="G130" s="44"/>
      <c r="H130" s="271">
        <v>408</v>
      </c>
      <c r="I130" s="44"/>
      <c r="J130" s="44"/>
      <c r="K130" s="44"/>
      <c r="L130" s="48"/>
      <c r="M130" s="234"/>
      <c r="N130" s="23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U130" s="20" t="s">
        <v>93</v>
      </c>
    </row>
    <row r="131" s="2" customFormat="1">
      <c r="A131" s="42"/>
      <c r="B131" s="43"/>
      <c r="C131" s="44"/>
      <c r="D131" s="238" t="s">
        <v>278</v>
      </c>
      <c r="E131" s="44"/>
      <c r="F131" s="270" t="s">
        <v>268</v>
      </c>
      <c r="G131" s="44"/>
      <c r="H131" s="271">
        <v>408</v>
      </c>
      <c r="I131" s="44"/>
      <c r="J131" s="44"/>
      <c r="K131" s="44"/>
      <c r="L131" s="48"/>
      <c r="M131" s="234"/>
      <c r="N131" s="23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U131" s="20" t="s">
        <v>93</v>
      </c>
    </row>
    <row r="132" s="2" customFormat="1" ht="24.15" customHeight="1">
      <c r="A132" s="42"/>
      <c r="B132" s="43"/>
      <c r="C132" s="218" t="s">
        <v>292</v>
      </c>
      <c r="D132" s="218" t="s">
        <v>256</v>
      </c>
      <c r="E132" s="219" t="s">
        <v>293</v>
      </c>
      <c r="F132" s="220" t="s">
        <v>294</v>
      </c>
      <c r="G132" s="221" t="s">
        <v>259</v>
      </c>
      <c r="H132" s="222">
        <v>55</v>
      </c>
      <c r="I132" s="223"/>
      <c r="J132" s="224">
        <f>ROUND(I132*H132,2)</f>
        <v>0</v>
      </c>
      <c r="K132" s="220" t="s">
        <v>260</v>
      </c>
      <c r="L132" s="48"/>
      <c r="M132" s="225" t="s">
        <v>48</v>
      </c>
      <c r="N132" s="226" t="s">
        <v>56</v>
      </c>
      <c r="O132" s="88"/>
      <c r="P132" s="227">
        <f>O132*H132</f>
        <v>0</v>
      </c>
      <c r="Q132" s="227">
        <v>0</v>
      </c>
      <c r="R132" s="227">
        <f>Q132*H132</f>
        <v>0</v>
      </c>
      <c r="S132" s="227">
        <v>0.35499999999999998</v>
      </c>
      <c r="T132" s="228">
        <f>S132*H132</f>
        <v>19.524999999999999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9" t="s">
        <v>261</v>
      </c>
      <c r="AT132" s="229" t="s">
        <v>256</v>
      </c>
      <c r="AU132" s="229" t="s">
        <v>93</v>
      </c>
      <c r="AY132" s="20" t="s">
        <v>254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0" t="s">
        <v>23</v>
      </c>
      <c r="BK132" s="230">
        <f>ROUND(I132*H132,2)</f>
        <v>0</v>
      </c>
      <c r="BL132" s="20" t="s">
        <v>261</v>
      </c>
      <c r="BM132" s="229" t="s">
        <v>295</v>
      </c>
    </row>
    <row r="133" s="2" customFormat="1">
      <c r="A133" s="42"/>
      <c r="B133" s="43"/>
      <c r="C133" s="44"/>
      <c r="D133" s="231" t="s">
        <v>263</v>
      </c>
      <c r="E133" s="44"/>
      <c r="F133" s="232" t="s">
        <v>296</v>
      </c>
      <c r="G133" s="44"/>
      <c r="H133" s="44"/>
      <c r="I133" s="233"/>
      <c r="J133" s="44"/>
      <c r="K133" s="44"/>
      <c r="L133" s="48"/>
      <c r="M133" s="234"/>
      <c r="N133" s="23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263</v>
      </c>
      <c r="AU133" s="20" t="s">
        <v>93</v>
      </c>
    </row>
    <row r="134" s="13" customFormat="1">
      <c r="A134" s="13"/>
      <c r="B134" s="236"/>
      <c r="C134" s="237"/>
      <c r="D134" s="238" t="s">
        <v>265</v>
      </c>
      <c r="E134" s="239" t="s">
        <v>48</v>
      </c>
      <c r="F134" s="240" t="s">
        <v>204</v>
      </c>
      <c r="G134" s="237"/>
      <c r="H134" s="241">
        <v>55</v>
      </c>
      <c r="I134" s="242"/>
      <c r="J134" s="237"/>
      <c r="K134" s="237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265</v>
      </c>
      <c r="AU134" s="247" t="s">
        <v>93</v>
      </c>
      <c r="AV134" s="13" t="s">
        <v>93</v>
      </c>
      <c r="AW134" s="13" t="s">
        <v>46</v>
      </c>
      <c r="AX134" s="13" t="s">
        <v>23</v>
      </c>
      <c r="AY134" s="247" t="s">
        <v>254</v>
      </c>
    </row>
    <row r="135" s="2" customFormat="1">
      <c r="A135" s="42"/>
      <c r="B135" s="43"/>
      <c r="C135" s="44"/>
      <c r="D135" s="238" t="s">
        <v>278</v>
      </c>
      <c r="E135" s="44"/>
      <c r="F135" s="269" t="s">
        <v>297</v>
      </c>
      <c r="G135" s="44"/>
      <c r="H135" s="44"/>
      <c r="I135" s="44"/>
      <c r="J135" s="44"/>
      <c r="K135" s="44"/>
      <c r="L135" s="48"/>
      <c r="M135" s="234"/>
      <c r="N135" s="23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U135" s="20" t="s">
        <v>93</v>
      </c>
    </row>
    <row r="136" s="2" customFormat="1">
      <c r="A136" s="42"/>
      <c r="B136" s="43"/>
      <c r="C136" s="44"/>
      <c r="D136" s="238" t="s">
        <v>278</v>
      </c>
      <c r="E136" s="44"/>
      <c r="F136" s="270" t="s">
        <v>266</v>
      </c>
      <c r="G136" s="44"/>
      <c r="H136" s="271">
        <v>55</v>
      </c>
      <c r="I136" s="44"/>
      <c r="J136" s="44"/>
      <c r="K136" s="44"/>
      <c r="L136" s="48"/>
      <c r="M136" s="234"/>
      <c r="N136" s="23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U136" s="20" t="s">
        <v>93</v>
      </c>
    </row>
    <row r="137" s="2" customFormat="1" ht="24.15" customHeight="1">
      <c r="A137" s="42"/>
      <c r="B137" s="43"/>
      <c r="C137" s="218" t="s">
        <v>298</v>
      </c>
      <c r="D137" s="218" t="s">
        <v>256</v>
      </c>
      <c r="E137" s="219" t="s">
        <v>299</v>
      </c>
      <c r="F137" s="220" t="s">
        <v>300</v>
      </c>
      <c r="G137" s="221" t="s">
        <v>259</v>
      </c>
      <c r="H137" s="222">
        <v>408</v>
      </c>
      <c r="I137" s="223"/>
      <c r="J137" s="224">
        <f>ROUND(I137*H137,2)</f>
        <v>0</v>
      </c>
      <c r="K137" s="220" t="s">
        <v>260</v>
      </c>
      <c r="L137" s="48"/>
      <c r="M137" s="225" t="s">
        <v>48</v>
      </c>
      <c r="N137" s="226" t="s">
        <v>56</v>
      </c>
      <c r="O137" s="88"/>
      <c r="P137" s="227">
        <f>O137*H137</f>
        <v>0</v>
      </c>
      <c r="Q137" s="227">
        <v>5.0000000000000002E-05</v>
      </c>
      <c r="R137" s="227">
        <f>Q137*H137</f>
        <v>0.020400000000000001</v>
      </c>
      <c r="S137" s="227">
        <v>0.11500000000000001</v>
      </c>
      <c r="T137" s="228">
        <f>S137*H137</f>
        <v>46.920000000000002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9" t="s">
        <v>261</v>
      </c>
      <c r="AT137" s="229" t="s">
        <v>256</v>
      </c>
      <c r="AU137" s="229" t="s">
        <v>93</v>
      </c>
      <c r="AY137" s="20" t="s">
        <v>254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23</v>
      </c>
      <c r="BK137" s="230">
        <f>ROUND(I137*H137,2)</f>
        <v>0</v>
      </c>
      <c r="BL137" s="20" t="s">
        <v>261</v>
      </c>
      <c r="BM137" s="229" t="s">
        <v>301</v>
      </c>
    </row>
    <row r="138" s="2" customFormat="1">
      <c r="A138" s="42"/>
      <c r="B138" s="43"/>
      <c r="C138" s="44"/>
      <c r="D138" s="231" t="s">
        <v>263</v>
      </c>
      <c r="E138" s="44"/>
      <c r="F138" s="232" t="s">
        <v>302</v>
      </c>
      <c r="G138" s="44"/>
      <c r="H138" s="44"/>
      <c r="I138" s="233"/>
      <c r="J138" s="44"/>
      <c r="K138" s="44"/>
      <c r="L138" s="48"/>
      <c r="M138" s="234"/>
      <c r="N138" s="23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263</v>
      </c>
      <c r="AU138" s="20" t="s">
        <v>93</v>
      </c>
    </row>
    <row r="139" s="13" customFormat="1">
      <c r="A139" s="13"/>
      <c r="B139" s="236"/>
      <c r="C139" s="237"/>
      <c r="D139" s="238" t="s">
        <v>265</v>
      </c>
      <c r="E139" s="239" t="s">
        <v>48</v>
      </c>
      <c r="F139" s="240" t="s">
        <v>200</v>
      </c>
      <c r="G139" s="237"/>
      <c r="H139" s="241">
        <v>408</v>
      </c>
      <c r="I139" s="242"/>
      <c r="J139" s="237"/>
      <c r="K139" s="237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265</v>
      </c>
      <c r="AU139" s="247" t="s">
        <v>93</v>
      </c>
      <c r="AV139" s="13" t="s">
        <v>93</v>
      </c>
      <c r="AW139" s="13" t="s">
        <v>46</v>
      </c>
      <c r="AX139" s="13" t="s">
        <v>23</v>
      </c>
      <c r="AY139" s="247" t="s">
        <v>254</v>
      </c>
    </row>
    <row r="140" s="2" customFormat="1">
      <c r="A140" s="42"/>
      <c r="B140" s="43"/>
      <c r="C140" s="44"/>
      <c r="D140" s="238" t="s">
        <v>278</v>
      </c>
      <c r="E140" s="44"/>
      <c r="F140" s="269" t="s">
        <v>279</v>
      </c>
      <c r="G140" s="44"/>
      <c r="H140" s="44"/>
      <c r="I140" s="44"/>
      <c r="J140" s="44"/>
      <c r="K140" s="44"/>
      <c r="L140" s="48"/>
      <c r="M140" s="234"/>
      <c r="N140" s="23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U140" s="20" t="s">
        <v>93</v>
      </c>
    </row>
    <row r="141" s="2" customFormat="1">
      <c r="A141" s="42"/>
      <c r="B141" s="43"/>
      <c r="C141" s="44"/>
      <c r="D141" s="238" t="s">
        <v>278</v>
      </c>
      <c r="E141" s="44"/>
      <c r="F141" s="270" t="s">
        <v>273</v>
      </c>
      <c r="G141" s="44"/>
      <c r="H141" s="271">
        <v>0</v>
      </c>
      <c r="I141" s="44"/>
      <c r="J141" s="44"/>
      <c r="K141" s="44"/>
      <c r="L141" s="48"/>
      <c r="M141" s="234"/>
      <c r="N141" s="23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U141" s="20" t="s">
        <v>93</v>
      </c>
    </row>
    <row r="142" s="2" customFormat="1">
      <c r="A142" s="42"/>
      <c r="B142" s="43"/>
      <c r="C142" s="44"/>
      <c r="D142" s="238" t="s">
        <v>278</v>
      </c>
      <c r="E142" s="44"/>
      <c r="F142" s="270" t="s">
        <v>201</v>
      </c>
      <c r="G142" s="44"/>
      <c r="H142" s="271">
        <v>408</v>
      </c>
      <c r="I142" s="44"/>
      <c r="J142" s="44"/>
      <c r="K142" s="44"/>
      <c r="L142" s="48"/>
      <c r="M142" s="234"/>
      <c r="N142" s="23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U142" s="20" t="s">
        <v>93</v>
      </c>
    </row>
    <row r="143" s="2" customFormat="1">
      <c r="A143" s="42"/>
      <c r="B143" s="43"/>
      <c r="C143" s="44"/>
      <c r="D143" s="238" t="s">
        <v>278</v>
      </c>
      <c r="E143" s="44"/>
      <c r="F143" s="270" t="s">
        <v>268</v>
      </c>
      <c r="G143" s="44"/>
      <c r="H143" s="271">
        <v>408</v>
      </c>
      <c r="I143" s="44"/>
      <c r="J143" s="44"/>
      <c r="K143" s="44"/>
      <c r="L143" s="48"/>
      <c r="M143" s="234"/>
      <c r="N143" s="23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U143" s="20" t="s">
        <v>93</v>
      </c>
    </row>
    <row r="144" s="2" customFormat="1" ht="24.15" customHeight="1">
      <c r="A144" s="42"/>
      <c r="B144" s="43"/>
      <c r="C144" s="218" t="s">
        <v>303</v>
      </c>
      <c r="D144" s="218" t="s">
        <v>256</v>
      </c>
      <c r="E144" s="219" t="s">
        <v>304</v>
      </c>
      <c r="F144" s="220" t="s">
        <v>305</v>
      </c>
      <c r="G144" s="221" t="s">
        <v>192</v>
      </c>
      <c r="H144" s="222">
        <v>25</v>
      </c>
      <c r="I144" s="223"/>
      <c r="J144" s="224">
        <f>ROUND(I144*H144,2)</f>
        <v>0</v>
      </c>
      <c r="K144" s="220" t="s">
        <v>260</v>
      </c>
      <c r="L144" s="48"/>
      <c r="M144" s="225" t="s">
        <v>48</v>
      </c>
      <c r="N144" s="226" t="s">
        <v>56</v>
      </c>
      <c r="O144" s="88"/>
      <c r="P144" s="227">
        <f>O144*H144</f>
        <v>0</v>
      </c>
      <c r="Q144" s="227">
        <v>0</v>
      </c>
      <c r="R144" s="227">
        <f>Q144*H144</f>
        <v>0</v>
      </c>
      <c r="S144" s="227">
        <v>0.20499999999999999</v>
      </c>
      <c r="T144" s="228">
        <f>S144*H144</f>
        <v>5.125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9" t="s">
        <v>261</v>
      </c>
      <c r="AT144" s="229" t="s">
        <v>256</v>
      </c>
      <c r="AU144" s="229" t="s">
        <v>93</v>
      </c>
      <c r="AY144" s="20" t="s">
        <v>254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23</v>
      </c>
      <c r="BK144" s="230">
        <f>ROUND(I144*H144,2)</f>
        <v>0</v>
      </c>
      <c r="BL144" s="20" t="s">
        <v>261</v>
      </c>
      <c r="BM144" s="229" t="s">
        <v>306</v>
      </c>
    </row>
    <row r="145" s="2" customFormat="1">
      <c r="A145" s="42"/>
      <c r="B145" s="43"/>
      <c r="C145" s="44"/>
      <c r="D145" s="231" t="s">
        <v>263</v>
      </c>
      <c r="E145" s="44"/>
      <c r="F145" s="232" t="s">
        <v>307</v>
      </c>
      <c r="G145" s="44"/>
      <c r="H145" s="44"/>
      <c r="I145" s="233"/>
      <c r="J145" s="44"/>
      <c r="K145" s="44"/>
      <c r="L145" s="48"/>
      <c r="M145" s="234"/>
      <c r="N145" s="23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263</v>
      </c>
      <c r="AU145" s="20" t="s">
        <v>93</v>
      </c>
    </row>
    <row r="146" s="15" customFormat="1">
      <c r="A146" s="15"/>
      <c r="B146" s="259"/>
      <c r="C146" s="260"/>
      <c r="D146" s="238" t="s">
        <v>265</v>
      </c>
      <c r="E146" s="261" t="s">
        <v>48</v>
      </c>
      <c r="F146" s="262" t="s">
        <v>308</v>
      </c>
      <c r="G146" s="260"/>
      <c r="H146" s="261" t="s">
        <v>48</v>
      </c>
      <c r="I146" s="263"/>
      <c r="J146" s="260"/>
      <c r="K146" s="260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265</v>
      </c>
      <c r="AU146" s="268" t="s">
        <v>93</v>
      </c>
      <c r="AV146" s="15" t="s">
        <v>23</v>
      </c>
      <c r="AW146" s="15" t="s">
        <v>46</v>
      </c>
      <c r="AX146" s="15" t="s">
        <v>85</v>
      </c>
      <c r="AY146" s="268" t="s">
        <v>254</v>
      </c>
    </row>
    <row r="147" s="13" customFormat="1">
      <c r="A147" s="13"/>
      <c r="B147" s="236"/>
      <c r="C147" s="237"/>
      <c r="D147" s="238" t="s">
        <v>265</v>
      </c>
      <c r="E147" s="239" t="s">
        <v>48</v>
      </c>
      <c r="F147" s="240" t="s">
        <v>309</v>
      </c>
      <c r="G147" s="237"/>
      <c r="H147" s="241">
        <v>25</v>
      </c>
      <c r="I147" s="242"/>
      <c r="J147" s="237"/>
      <c r="K147" s="237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265</v>
      </c>
      <c r="AU147" s="247" t="s">
        <v>93</v>
      </c>
      <c r="AV147" s="13" t="s">
        <v>93</v>
      </c>
      <c r="AW147" s="13" t="s">
        <v>46</v>
      </c>
      <c r="AX147" s="13" t="s">
        <v>85</v>
      </c>
      <c r="AY147" s="247" t="s">
        <v>254</v>
      </c>
    </row>
    <row r="148" s="16" customFormat="1">
      <c r="A148" s="16"/>
      <c r="B148" s="272"/>
      <c r="C148" s="273"/>
      <c r="D148" s="238" t="s">
        <v>265</v>
      </c>
      <c r="E148" s="274" t="s">
        <v>191</v>
      </c>
      <c r="F148" s="275" t="s">
        <v>310</v>
      </c>
      <c r="G148" s="273"/>
      <c r="H148" s="276">
        <v>25</v>
      </c>
      <c r="I148" s="277"/>
      <c r="J148" s="273"/>
      <c r="K148" s="273"/>
      <c r="L148" s="278"/>
      <c r="M148" s="279"/>
      <c r="N148" s="280"/>
      <c r="O148" s="280"/>
      <c r="P148" s="280"/>
      <c r="Q148" s="280"/>
      <c r="R148" s="280"/>
      <c r="S148" s="280"/>
      <c r="T148" s="281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2" t="s">
        <v>265</v>
      </c>
      <c r="AU148" s="282" t="s">
        <v>93</v>
      </c>
      <c r="AV148" s="16" t="s">
        <v>104</v>
      </c>
      <c r="AW148" s="16" t="s">
        <v>46</v>
      </c>
      <c r="AX148" s="16" t="s">
        <v>23</v>
      </c>
      <c r="AY148" s="282" t="s">
        <v>254</v>
      </c>
    </row>
    <row r="149" s="2" customFormat="1" ht="24.15" customHeight="1">
      <c r="A149" s="42"/>
      <c r="B149" s="43"/>
      <c r="C149" s="218" t="s">
        <v>311</v>
      </c>
      <c r="D149" s="218" t="s">
        <v>256</v>
      </c>
      <c r="E149" s="219" t="s">
        <v>312</v>
      </c>
      <c r="F149" s="220" t="s">
        <v>313</v>
      </c>
      <c r="G149" s="221" t="s">
        <v>314</v>
      </c>
      <c r="H149" s="222">
        <v>209.30000000000001</v>
      </c>
      <c r="I149" s="223"/>
      <c r="J149" s="224">
        <f>ROUND(I149*H149,2)</f>
        <v>0</v>
      </c>
      <c r="K149" s="220" t="s">
        <v>260</v>
      </c>
      <c r="L149" s="48"/>
      <c r="M149" s="225" t="s">
        <v>48</v>
      </c>
      <c r="N149" s="226" t="s">
        <v>56</v>
      </c>
      <c r="O149" s="88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9" t="s">
        <v>261</v>
      </c>
      <c r="AT149" s="229" t="s">
        <v>256</v>
      </c>
      <c r="AU149" s="229" t="s">
        <v>93</v>
      </c>
      <c r="AY149" s="20" t="s">
        <v>254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23</v>
      </c>
      <c r="BK149" s="230">
        <f>ROUND(I149*H149,2)</f>
        <v>0</v>
      </c>
      <c r="BL149" s="20" t="s">
        <v>261</v>
      </c>
      <c r="BM149" s="229" t="s">
        <v>315</v>
      </c>
    </row>
    <row r="150" s="2" customFormat="1">
      <c r="A150" s="42"/>
      <c r="B150" s="43"/>
      <c r="C150" s="44"/>
      <c r="D150" s="231" t="s">
        <v>263</v>
      </c>
      <c r="E150" s="44"/>
      <c r="F150" s="232" t="s">
        <v>316</v>
      </c>
      <c r="G150" s="44"/>
      <c r="H150" s="44"/>
      <c r="I150" s="233"/>
      <c r="J150" s="44"/>
      <c r="K150" s="44"/>
      <c r="L150" s="48"/>
      <c r="M150" s="234"/>
      <c r="N150" s="23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263</v>
      </c>
      <c r="AU150" s="20" t="s">
        <v>93</v>
      </c>
    </row>
    <row r="151" s="13" customFormat="1">
      <c r="A151" s="13"/>
      <c r="B151" s="236"/>
      <c r="C151" s="237"/>
      <c r="D151" s="238" t="s">
        <v>265</v>
      </c>
      <c r="E151" s="239" t="s">
        <v>174</v>
      </c>
      <c r="F151" s="240" t="s">
        <v>317</v>
      </c>
      <c r="G151" s="237"/>
      <c r="H151" s="241">
        <v>209.30000000000001</v>
      </c>
      <c r="I151" s="242"/>
      <c r="J151" s="237"/>
      <c r="K151" s="237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265</v>
      </c>
      <c r="AU151" s="247" t="s">
        <v>93</v>
      </c>
      <c r="AV151" s="13" t="s">
        <v>93</v>
      </c>
      <c r="AW151" s="13" t="s">
        <v>46</v>
      </c>
      <c r="AX151" s="13" t="s">
        <v>23</v>
      </c>
      <c r="AY151" s="247" t="s">
        <v>254</v>
      </c>
    </row>
    <row r="152" s="2" customFormat="1" ht="37.8" customHeight="1">
      <c r="A152" s="42"/>
      <c r="B152" s="43"/>
      <c r="C152" s="218" t="s">
        <v>28</v>
      </c>
      <c r="D152" s="218" t="s">
        <v>256</v>
      </c>
      <c r="E152" s="219" t="s">
        <v>318</v>
      </c>
      <c r="F152" s="220" t="s">
        <v>319</v>
      </c>
      <c r="G152" s="221" t="s">
        <v>314</v>
      </c>
      <c r="H152" s="222">
        <v>566.65999999999997</v>
      </c>
      <c r="I152" s="223"/>
      <c r="J152" s="224">
        <f>ROUND(I152*H152,2)</f>
        <v>0</v>
      </c>
      <c r="K152" s="220" t="s">
        <v>260</v>
      </c>
      <c r="L152" s="48"/>
      <c r="M152" s="225" t="s">
        <v>48</v>
      </c>
      <c r="N152" s="226" t="s">
        <v>56</v>
      </c>
      <c r="O152" s="88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9" t="s">
        <v>261</v>
      </c>
      <c r="AT152" s="229" t="s">
        <v>256</v>
      </c>
      <c r="AU152" s="229" t="s">
        <v>93</v>
      </c>
      <c r="AY152" s="20" t="s">
        <v>254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23</v>
      </c>
      <c r="BK152" s="230">
        <f>ROUND(I152*H152,2)</f>
        <v>0</v>
      </c>
      <c r="BL152" s="20" t="s">
        <v>261</v>
      </c>
      <c r="BM152" s="229" t="s">
        <v>320</v>
      </c>
    </row>
    <row r="153" s="2" customFormat="1">
      <c r="A153" s="42"/>
      <c r="B153" s="43"/>
      <c r="C153" s="44"/>
      <c r="D153" s="231" t="s">
        <v>263</v>
      </c>
      <c r="E153" s="44"/>
      <c r="F153" s="232" t="s">
        <v>321</v>
      </c>
      <c r="G153" s="44"/>
      <c r="H153" s="44"/>
      <c r="I153" s="233"/>
      <c r="J153" s="44"/>
      <c r="K153" s="44"/>
      <c r="L153" s="48"/>
      <c r="M153" s="234"/>
      <c r="N153" s="23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263</v>
      </c>
      <c r="AU153" s="20" t="s">
        <v>93</v>
      </c>
    </row>
    <row r="154" s="13" customFormat="1">
      <c r="A154" s="13"/>
      <c r="B154" s="236"/>
      <c r="C154" s="237"/>
      <c r="D154" s="238" t="s">
        <v>265</v>
      </c>
      <c r="E154" s="239" t="s">
        <v>48</v>
      </c>
      <c r="F154" s="240" t="s">
        <v>322</v>
      </c>
      <c r="G154" s="237"/>
      <c r="H154" s="241">
        <v>89.599999999999994</v>
      </c>
      <c r="I154" s="242"/>
      <c r="J154" s="237"/>
      <c r="K154" s="237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265</v>
      </c>
      <c r="AU154" s="247" t="s">
        <v>93</v>
      </c>
      <c r="AV154" s="13" t="s">
        <v>93</v>
      </c>
      <c r="AW154" s="13" t="s">
        <v>46</v>
      </c>
      <c r="AX154" s="13" t="s">
        <v>85</v>
      </c>
      <c r="AY154" s="247" t="s">
        <v>254</v>
      </c>
    </row>
    <row r="155" s="13" customFormat="1">
      <c r="A155" s="13"/>
      <c r="B155" s="236"/>
      <c r="C155" s="237"/>
      <c r="D155" s="238" t="s">
        <v>265</v>
      </c>
      <c r="E155" s="239" t="s">
        <v>48</v>
      </c>
      <c r="F155" s="240" t="s">
        <v>323</v>
      </c>
      <c r="G155" s="237"/>
      <c r="H155" s="241">
        <v>238.36000000000001</v>
      </c>
      <c r="I155" s="242"/>
      <c r="J155" s="237"/>
      <c r="K155" s="237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265</v>
      </c>
      <c r="AU155" s="247" t="s">
        <v>93</v>
      </c>
      <c r="AV155" s="13" t="s">
        <v>93</v>
      </c>
      <c r="AW155" s="13" t="s">
        <v>46</v>
      </c>
      <c r="AX155" s="13" t="s">
        <v>85</v>
      </c>
      <c r="AY155" s="247" t="s">
        <v>254</v>
      </c>
    </row>
    <row r="156" s="13" customFormat="1">
      <c r="A156" s="13"/>
      <c r="B156" s="236"/>
      <c r="C156" s="237"/>
      <c r="D156" s="238" t="s">
        <v>265</v>
      </c>
      <c r="E156" s="239" t="s">
        <v>48</v>
      </c>
      <c r="F156" s="240" t="s">
        <v>180</v>
      </c>
      <c r="G156" s="237"/>
      <c r="H156" s="241">
        <v>238.69999999999999</v>
      </c>
      <c r="I156" s="242"/>
      <c r="J156" s="237"/>
      <c r="K156" s="237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265</v>
      </c>
      <c r="AU156" s="247" t="s">
        <v>93</v>
      </c>
      <c r="AV156" s="13" t="s">
        <v>93</v>
      </c>
      <c r="AW156" s="13" t="s">
        <v>46</v>
      </c>
      <c r="AX156" s="13" t="s">
        <v>85</v>
      </c>
      <c r="AY156" s="247" t="s">
        <v>254</v>
      </c>
    </row>
    <row r="157" s="14" customFormat="1">
      <c r="A157" s="14"/>
      <c r="B157" s="248"/>
      <c r="C157" s="249"/>
      <c r="D157" s="238" t="s">
        <v>265</v>
      </c>
      <c r="E157" s="250" t="s">
        <v>185</v>
      </c>
      <c r="F157" s="251" t="s">
        <v>268</v>
      </c>
      <c r="G157" s="249"/>
      <c r="H157" s="252">
        <v>566.65999999999997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8" t="s">
        <v>265</v>
      </c>
      <c r="AU157" s="258" t="s">
        <v>93</v>
      </c>
      <c r="AV157" s="14" t="s">
        <v>261</v>
      </c>
      <c r="AW157" s="14" t="s">
        <v>46</v>
      </c>
      <c r="AX157" s="14" t="s">
        <v>23</v>
      </c>
      <c r="AY157" s="258" t="s">
        <v>254</v>
      </c>
    </row>
    <row r="158" s="2" customFormat="1">
      <c r="A158" s="42"/>
      <c r="B158" s="43"/>
      <c r="C158" s="44"/>
      <c r="D158" s="238" t="s">
        <v>278</v>
      </c>
      <c r="E158" s="44"/>
      <c r="F158" s="269" t="s">
        <v>324</v>
      </c>
      <c r="G158" s="44"/>
      <c r="H158" s="44"/>
      <c r="I158" s="44"/>
      <c r="J158" s="44"/>
      <c r="K158" s="44"/>
      <c r="L158" s="48"/>
      <c r="M158" s="234"/>
      <c r="N158" s="23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U158" s="20" t="s">
        <v>93</v>
      </c>
    </row>
    <row r="159" s="2" customFormat="1">
      <c r="A159" s="42"/>
      <c r="B159" s="43"/>
      <c r="C159" s="44"/>
      <c r="D159" s="238" t="s">
        <v>278</v>
      </c>
      <c r="E159" s="44"/>
      <c r="F159" s="270" t="s">
        <v>325</v>
      </c>
      <c r="G159" s="44"/>
      <c r="H159" s="271">
        <v>448</v>
      </c>
      <c r="I159" s="44"/>
      <c r="J159" s="44"/>
      <c r="K159" s="44"/>
      <c r="L159" s="48"/>
      <c r="M159" s="234"/>
      <c r="N159" s="23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U159" s="20" t="s">
        <v>93</v>
      </c>
    </row>
    <row r="160" s="2" customFormat="1">
      <c r="A160" s="42"/>
      <c r="B160" s="43"/>
      <c r="C160" s="44"/>
      <c r="D160" s="238" t="s">
        <v>278</v>
      </c>
      <c r="E160" s="44"/>
      <c r="F160" s="270" t="s">
        <v>268</v>
      </c>
      <c r="G160" s="44"/>
      <c r="H160" s="271">
        <v>448</v>
      </c>
      <c r="I160" s="44"/>
      <c r="J160" s="44"/>
      <c r="K160" s="44"/>
      <c r="L160" s="48"/>
      <c r="M160" s="234"/>
      <c r="N160" s="23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U160" s="20" t="s">
        <v>93</v>
      </c>
    </row>
    <row r="161" s="2" customFormat="1">
      <c r="A161" s="42"/>
      <c r="B161" s="43"/>
      <c r="C161" s="44"/>
      <c r="D161" s="238" t="s">
        <v>278</v>
      </c>
      <c r="E161" s="44"/>
      <c r="F161" s="269" t="s">
        <v>326</v>
      </c>
      <c r="G161" s="44"/>
      <c r="H161" s="44"/>
      <c r="I161" s="44"/>
      <c r="J161" s="44"/>
      <c r="K161" s="44"/>
      <c r="L161" s="48"/>
      <c r="M161" s="234"/>
      <c r="N161" s="23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U161" s="20" t="s">
        <v>93</v>
      </c>
    </row>
    <row r="162" s="2" customFormat="1">
      <c r="A162" s="42"/>
      <c r="B162" s="43"/>
      <c r="C162" s="44"/>
      <c r="D162" s="238" t="s">
        <v>278</v>
      </c>
      <c r="E162" s="44"/>
      <c r="F162" s="270" t="s">
        <v>202</v>
      </c>
      <c r="G162" s="44"/>
      <c r="H162" s="271">
        <v>43</v>
      </c>
      <c r="I162" s="44"/>
      <c r="J162" s="44"/>
      <c r="K162" s="44"/>
      <c r="L162" s="48"/>
      <c r="M162" s="234"/>
      <c r="N162" s="23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U162" s="20" t="s">
        <v>93</v>
      </c>
    </row>
    <row r="163" s="2" customFormat="1">
      <c r="A163" s="42"/>
      <c r="B163" s="43"/>
      <c r="C163" s="44"/>
      <c r="D163" s="238" t="s">
        <v>278</v>
      </c>
      <c r="E163" s="44"/>
      <c r="F163" s="283" t="s">
        <v>286</v>
      </c>
      <c r="G163" s="44"/>
      <c r="H163" s="44"/>
      <c r="I163" s="44"/>
      <c r="J163" s="44"/>
      <c r="K163" s="44"/>
      <c r="L163" s="48"/>
      <c r="M163" s="234"/>
      <c r="N163" s="23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U163" s="20" t="s">
        <v>93</v>
      </c>
    </row>
    <row r="164" s="2" customFormat="1">
      <c r="A164" s="42"/>
      <c r="B164" s="43"/>
      <c r="C164" s="44"/>
      <c r="D164" s="238" t="s">
        <v>278</v>
      </c>
      <c r="E164" s="44"/>
      <c r="F164" s="284" t="s">
        <v>267</v>
      </c>
      <c r="G164" s="44"/>
      <c r="H164" s="271">
        <v>43</v>
      </c>
      <c r="I164" s="44"/>
      <c r="J164" s="44"/>
      <c r="K164" s="44"/>
      <c r="L164" s="48"/>
      <c r="M164" s="234"/>
      <c r="N164" s="23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U164" s="20" t="s">
        <v>93</v>
      </c>
    </row>
    <row r="165" s="2" customFormat="1">
      <c r="A165" s="42"/>
      <c r="B165" s="43"/>
      <c r="C165" s="44"/>
      <c r="D165" s="238" t="s">
        <v>278</v>
      </c>
      <c r="E165" s="44"/>
      <c r="F165" s="269" t="s">
        <v>327</v>
      </c>
      <c r="G165" s="44"/>
      <c r="H165" s="44"/>
      <c r="I165" s="44"/>
      <c r="J165" s="44"/>
      <c r="K165" s="44"/>
      <c r="L165" s="48"/>
      <c r="M165" s="234"/>
      <c r="N165" s="23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U165" s="20" t="s">
        <v>93</v>
      </c>
    </row>
    <row r="166" s="2" customFormat="1">
      <c r="A166" s="42"/>
      <c r="B166" s="43"/>
      <c r="C166" s="44"/>
      <c r="D166" s="238" t="s">
        <v>278</v>
      </c>
      <c r="E166" s="44"/>
      <c r="F166" s="270" t="s">
        <v>328</v>
      </c>
      <c r="G166" s="44"/>
      <c r="H166" s="271">
        <v>463</v>
      </c>
      <c r="I166" s="44"/>
      <c r="J166" s="44"/>
      <c r="K166" s="44"/>
      <c r="L166" s="48"/>
      <c r="M166" s="234"/>
      <c r="N166" s="23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U166" s="20" t="s">
        <v>93</v>
      </c>
    </row>
    <row r="167" s="2" customFormat="1">
      <c r="A167" s="42"/>
      <c r="B167" s="43"/>
      <c r="C167" s="44"/>
      <c r="D167" s="238" t="s">
        <v>278</v>
      </c>
      <c r="E167" s="44"/>
      <c r="F167" s="283" t="s">
        <v>279</v>
      </c>
      <c r="G167" s="44"/>
      <c r="H167" s="44"/>
      <c r="I167" s="44"/>
      <c r="J167" s="44"/>
      <c r="K167" s="44"/>
      <c r="L167" s="48"/>
      <c r="M167" s="234"/>
      <c r="N167" s="23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U167" s="20" t="s">
        <v>93</v>
      </c>
    </row>
    <row r="168" s="2" customFormat="1">
      <c r="A168" s="42"/>
      <c r="B168" s="43"/>
      <c r="C168" s="44"/>
      <c r="D168" s="238" t="s">
        <v>278</v>
      </c>
      <c r="E168" s="44"/>
      <c r="F168" s="284" t="s">
        <v>273</v>
      </c>
      <c r="G168" s="44"/>
      <c r="H168" s="271">
        <v>0</v>
      </c>
      <c r="I168" s="44"/>
      <c r="J168" s="44"/>
      <c r="K168" s="44"/>
      <c r="L168" s="48"/>
      <c r="M168" s="234"/>
      <c r="N168" s="23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U168" s="20" t="s">
        <v>93</v>
      </c>
    </row>
    <row r="169" s="2" customFormat="1">
      <c r="A169" s="42"/>
      <c r="B169" s="43"/>
      <c r="C169" s="44"/>
      <c r="D169" s="238" t="s">
        <v>278</v>
      </c>
      <c r="E169" s="44"/>
      <c r="F169" s="284" t="s">
        <v>201</v>
      </c>
      <c r="G169" s="44"/>
      <c r="H169" s="271">
        <v>408</v>
      </c>
      <c r="I169" s="44"/>
      <c r="J169" s="44"/>
      <c r="K169" s="44"/>
      <c r="L169" s="48"/>
      <c r="M169" s="234"/>
      <c r="N169" s="23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U169" s="20" t="s">
        <v>93</v>
      </c>
    </row>
    <row r="170" s="2" customFormat="1">
      <c r="A170" s="42"/>
      <c r="B170" s="43"/>
      <c r="C170" s="44"/>
      <c r="D170" s="238" t="s">
        <v>278</v>
      </c>
      <c r="E170" s="44"/>
      <c r="F170" s="284" t="s">
        <v>268</v>
      </c>
      <c r="G170" s="44"/>
      <c r="H170" s="271">
        <v>408</v>
      </c>
      <c r="I170" s="44"/>
      <c r="J170" s="44"/>
      <c r="K170" s="44"/>
      <c r="L170" s="48"/>
      <c r="M170" s="234"/>
      <c r="N170" s="23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U170" s="20" t="s">
        <v>93</v>
      </c>
    </row>
    <row r="171" s="2" customFormat="1">
      <c r="A171" s="42"/>
      <c r="B171" s="43"/>
      <c r="C171" s="44"/>
      <c r="D171" s="238" t="s">
        <v>278</v>
      </c>
      <c r="E171" s="44"/>
      <c r="F171" s="283" t="s">
        <v>297</v>
      </c>
      <c r="G171" s="44"/>
      <c r="H171" s="44"/>
      <c r="I171" s="44"/>
      <c r="J171" s="44"/>
      <c r="K171" s="44"/>
      <c r="L171" s="48"/>
      <c r="M171" s="234"/>
      <c r="N171" s="23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U171" s="20" t="s">
        <v>93</v>
      </c>
    </row>
    <row r="172" s="2" customFormat="1">
      <c r="A172" s="42"/>
      <c r="B172" s="43"/>
      <c r="C172" s="44"/>
      <c r="D172" s="238" t="s">
        <v>278</v>
      </c>
      <c r="E172" s="44"/>
      <c r="F172" s="284" t="s">
        <v>266</v>
      </c>
      <c r="G172" s="44"/>
      <c r="H172" s="271">
        <v>55</v>
      </c>
      <c r="I172" s="44"/>
      <c r="J172" s="44"/>
      <c r="K172" s="44"/>
      <c r="L172" s="48"/>
      <c r="M172" s="234"/>
      <c r="N172" s="23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U172" s="20" t="s">
        <v>93</v>
      </c>
    </row>
    <row r="173" s="2" customFormat="1">
      <c r="A173" s="42"/>
      <c r="B173" s="43"/>
      <c r="C173" s="44"/>
      <c r="D173" s="238" t="s">
        <v>278</v>
      </c>
      <c r="E173" s="44"/>
      <c r="F173" s="269" t="s">
        <v>329</v>
      </c>
      <c r="G173" s="44"/>
      <c r="H173" s="44"/>
      <c r="I173" s="44"/>
      <c r="J173" s="44"/>
      <c r="K173" s="44"/>
      <c r="L173" s="48"/>
      <c r="M173" s="234"/>
      <c r="N173" s="23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U173" s="20" t="s">
        <v>93</v>
      </c>
    </row>
    <row r="174" s="2" customFormat="1">
      <c r="A174" s="42"/>
      <c r="B174" s="43"/>
      <c r="C174" s="44"/>
      <c r="D174" s="238" t="s">
        <v>278</v>
      </c>
      <c r="E174" s="44"/>
      <c r="F174" s="270" t="s">
        <v>330</v>
      </c>
      <c r="G174" s="44"/>
      <c r="H174" s="271">
        <v>299</v>
      </c>
      <c r="I174" s="44"/>
      <c r="J174" s="44"/>
      <c r="K174" s="44"/>
      <c r="L174" s="48"/>
      <c r="M174" s="234"/>
      <c r="N174" s="23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U174" s="20" t="s">
        <v>93</v>
      </c>
    </row>
    <row r="175" s="2" customFormat="1">
      <c r="A175" s="42"/>
      <c r="B175" s="43"/>
      <c r="C175" s="44"/>
      <c r="D175" s="238" t="s">
        <v>278</v>
      </c>
      <c r="E175" s="44"/>
      <c r="F175" s="269" t="s">
        <v>331</v>
      </c>
      <c r="G175" s="44"/>
      <c r="H175" s="44"/>
      <c r="I175" s="44"/>
      <c r="J175" s="44"/>
      <c r="K175" s="44"/>
      <c r="L175" s="48"/>
      <c r="M175" s="234"/>
      <c r="N175" s="23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U175" s="20" t="s">
        <v>93</v>
      </c>
    </row>
    <row r="176" s="2" customFormat="1">
      <c r="A176" s="42"/>
      <c r="B176" s="43"/>
      <c r="C176" s="44"/>
      <c r="D176" s="238" t="s">
        <v>278</v>
      </c>
      <c r="E176" s="44"/>
      <c r="F176" s="270" t="s">
        <v>332</v>
      </c>
      <c r="G176" s="44"/>
      <c r="H176" s="271">
        <v>42</v>
      </c>
      <c r="I176" s="44"/>
      <c r="J176" s="44"/>
      <c r="K176" s="44"/>
      <c r="L176" s="48"/>
      <c r="M176" s="234"/>
      <c r="N176" s="23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U176" s="20" t="s">
        <v>93</v>
      </c>
    </row>
    <row r="177" s="2" customFormat="1">
      <c r="A177" s="42"/>
      <c r="B177" s="43"/>
      <c r="C177" s="44"/>
      <c r="D177" s="238" t="s">
        <v>278</v>
      </c>
      <c r="E177" s="44"/>
      <c r="F177" s="269" t="s">
        <v>333</v>
      </c>
      <c r="G177" s="44"/>
      <c r="H177" s="44"/>
      <c r="I177" s="44"/>
      <c r="J177" s="44"/>
      <c r="K177" s="44"/>
      <c r="L177" s="48"/>
      <c r="M177" s="234"/>
      <c r="N177" s="23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U177" s="20" t="s">
        <v>93</v>
      </c>
    </row>
    <row r="178" s="2" customFormat="1">
      <c r="A178" s="42"/>
      <c r="B178" s="43"/>
      <c r="C178" s="44"/>
      <c r="D178" s="238" t="s">
        <v>278</v>
      </c>
      <c r="E178" s="44"/>
      <c r="F178" s="270" t="s">
        <v>330</v>
      </c>
      <c r="G178" s="44"/>
      <c r="H178" s="271">
        <v>299</v>
      </c>
      <c r="I178" s="44"/>
      <c r="J178" s="44"/>
      <c r="K178" s="44"/>
      <c r="L178" s="48"/>
      <c r="M178" s="234"/>
      <c r="N178" s="23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U178" s="20" t="s">
        <v>93</v>
      </c>
    </row>
    <row r="179" s="2" customFormat="1">
      <c r="A179" s="42"/>
      <c r="B179" s="43"/>
      <c r="C179" s="44"/>
      <c r="D179" s="238" t="s">
        <v>278</v>
      </c>
      <c r="E179" s="44"/>
      <c r="F179" s="270" t="s">
        <v>334</v>
      </c>
      <c r="G179" s="44"/>
      <c r="H179" s="271">
        <v>42</v>
      </c>
      <c r="I179" s="44"/>
      <c r="J179" s="44"/>
      <c r="K179" s="44"/>
      <c r="L179" s="48"/>
      <c r="M179" s="234"/>
      <c r="N179" s="23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U179" s="20" t="s">
        <v>93</v>
      </c>
    </row>
    <row r="180" s="2" customFormat="1">
      <c r="A180" s="42"/>
      <c r="B180" s="43"/>
      <c r="C180" s="44"/>
      <c r="D180" s="238" t="s">
        <v>278</v>
      </c>
      <c r="E180" s="44"/>
      <c r="F180" s="270" t="s">
        <v>268</v>
      </c>
      <c r="G180" s="44"/>
      <c r="H180" s="271">
        <v>341</v>
      </c>
      <c r="I180" s="44"/>
      <c r="J180" s="44"/>
      <c r="K180" s="44"/>
      <c r="L180" s="48"/>
      <c r="M180" s="234"/>
      <c r="N180" s="23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U180" s="20" t="s">
        <v>93</v>
      </c>
    </row>
    <row r="181" s="2" customFormat="1">
      <c r="A181" s="42"/>
      <c r="B181" s="43"/>
      <c r="C181" s="44"/>
      <c r="D181" s="238" t="s">
        <v>278</v>
      </c>
      <c r="E181" s="44"/>
      <c r="F181" s="269" t="s">
        <v>335</v>
      </c>
      <c r="G181" s="44"/>
      <c r="H181" s="44"/>
      <c r="I181" s="44"/>
      <c r="J181" s="44"/>
      <c r="K181" s="44"/>
      <c r="L181" s="48"/>
      <c r="M181" s="234"/>
      <c r="N181" s="23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U181" s="20" t="s">
        <v>93</v>
      </c>
    </row>
    <row r="182" s="2" customFormat="1">
      <c r="A182" s="42"/>
      <c r="B182" s="43"/>
      <c r="C182" s="44"/>
      <c r="D182" s="238" t="s">
        <v>278</v>
      </c>
      <c r="E182" s="44"/>
      <c r="F182" s="270" t="s">
        <v>336</v>
      </c>
      <c r="G182" s="44"/>
      <c r="H182" s="271">
        <v>209.30000000000001</v>
      </c>
      <c r="I182" s="44"/>
      <c r="J182" s="44"/>
      <c r="K182" s="44"/>
      <c r="L182" s="48"/>
      <c r="M182" s="234"/>
      <c r="N182" s="23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U182" s="20" t="s">
        <v>93</v>
      </c>
    </row>
    <row r="183" s="2" customFormat="1">
      <c r="A183" s="42"/>
      <c r="B183" s="43"/>
      <c r="C183" s="44"/>
      <c r="D183" s="238" t="s">
        <v>278</v>
      </c>
      <c r="E183" s="44"/>
      <c r="F183" s="270" t="s">
        <v>337</v>
      </c>
      <c r="G183" s="44"/>
      <c r="H183" s="271">
        <v>29.399999999999999</v>
      </c>
      <c r="I183" s="44"/>
      <c r="J183" s="44"/>
      <c r="K183" s="44"/>
      <c r="L183" s="48"/>
      <c r="M183" s="234"/>
      <c r="N183" s="23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U183" s="20" t="s">
        <v>93</v>
      </c>
    </row>
    <row r="184" s="2" customFormat="1">
      <c r="A184" s="42"/>
      <c r="B184" s="43"/>
      <c r="C184" s="44"/>
      <c r="D184" s="238" t="s">
        <v>278</v>
      </c>
      <c r="E184" s="44"/>
      <c r="F184" s="270" t="s">
        <v>268</v>
      </c>
      <c r="G184" s="44"/>
      <c r="H184" s="271">
        <v>238.69999999999999</v>
      </c>
      <c r="I184" s="44"/>
      <c r="J184" s="44"/>
      <c r="K184" s="44"/>
      <c r="L184" s="48"/>
      <c r="M184" s="234"/>
      <c r="N184" s="23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U184" s="20" t="s">
        <v>93</v>
      </c>
    </row>
    <row r="185" s="2" customFormat="1" ht="37.8" customHeight="1">
      <c r="A185" s="42"/>
      <c r="B185" s="43"/>
      <c r="C185" s="218" t="s">
        <v>338</v>
      </c>
      <c r="D185" s="218" t="s">
        <v>256</v>
      </c>
      <c r="E185" s="219" t="s">
        <v>339</v>
      </c>
      <c r="F185" s="220" t="s">
        <v>340</v>
      </c>
      <c r="G185" s="221" t="s">
        <v>314</v>
      </c>
      <c r="H185" s="222">
        <v>209.30000000000001</v>
      </c>
      <c r="I185" s="223"/>
      <c r="J185" s="224">
        <f>ROUND(I185*H185,2)</f>
        <v>0</v>
      </c>
      <c r="K185" s="220" t="s">
        <v>260</v>
      </c>
      <c r="L185" s="48"/>
      <c r="M185" s="225" t="s">
        <v>48</v>
      </c>
      <c r="N185" s="226" t="s">
        <v>56</v>
      </c>
      <c r="O185" s="88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9" t="s">
        <v>261</v>
      </c>
      <c r="AT185" s="229" t="s">
        <v>256</v>
      </c>
      <c r="AU185" s="229" t="s">
        <v>93</v>
      </c>
      <c r="AY185" s="20" t="s">
        <v>254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0" t="s">
        <v>23</v>
      </c>
      <c r="BK185" s="230">
        <f>ROUND(I185*H185,2)</f>
        <v>0</v>
      </c>
      <c r="BL185" s="20" t="s">
        <v>261</v>
      </c>
      <c r="BM185" s="229" t="s">
        <v>341</v>
      </c>
    </row>
    <row r="186" s="2" customFormat="1">
      <c r="A186" s="42"/>
      <c r="B186" s="43"/>
      <c r="C186" s="44"/>
      <c r="D186" s="231" t="s">
        <v>263</v>
      </c>
      <c r="E186" s="44"/>
      <c r="F186" s="232" t="s">
        <v>342</v>
      </c>
      <c r="G186" s="44"/>
      <c r="H186" s="44"/>
      <c r="I186" s="233"/>
      <c r="J186" s="44"/>
      <c r="K186" s="44"/>
      <c r="L186" s="48"/>
      <c r="M186" s="234"/>
      <c r="N186" s="23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263</v>
      </c>
      <c r="AU186" s="20" t="s">
        <v>93</v>
      </c>
    </row>
    <row r="187" s="13" customFormat="1">
      <c r="A187" s="13"/>
      <c r="B187" s="236"/>
      <c r="C187" s="237"/>
      <c r="D187" s="238" t="s">
        <v>265</v>
      </c>
      <c r="E187" s="239" t="s">
        <v>48</v>
      </c>
      <c r="F187" s="240" t="s">
        <v>174</v>
      </c>
      <c r="G187" s="237"/>
      <c r="H187" s="241">
        <v>209.30000000000001</v>
      </c>
      <c r="I187" s="242"/>
      <c r="J187" s="237"/>
      <c r="K187" s="237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265</v>
      </c>
      <c r="AU187" s="247" t="s">
        <v>93</v>
      </c>
      <c r="AV187" s="13" t="s">
        <v>93</v>
      </c>
      <c r="AW187" s="13" t="s">
        <v>46</v>
      </c>
      <c r="AX187" s="13" t="s">
        <v>23</v>
      </c>
      <c r="AY187" s="247" t="s">
        <v>254</v>
      </c>
    </row>
    <row r="188" s="2" customFormat="1">
      <c r="A188" s="42"/>
      <c r="B188" s="43"/>
      <c r="C188" s="44"/>
      <c r="D188" s="238" t="s">
        <v>278</v>
      </c>
      <c r="E188" s="44"/>
      <c r="F188" s="269" t="s">
        <v>343</v>
      </c>
      <c r="G188" s="44"/>
      <c r="H188" s="44"/>
      <c r="I188" s="44"/>
      <c r="J188" s="44"/>
      <c r="K188" s="44"/>
      <c r="L188" s="48"/>
      <c r="M188" s="234"/>
      <c r="N188" s="23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U188" s="20" t="s">
        <v>93</v>
      </c>
    </row>
    <row r="189" s="2" customFormat="1">
      <c r="A189" s="42"/>
      <c r="B189" s="43"/>
      <c r="C189" s="44"/>
      <c r="D189" s="238" t="s">
        <v>278</v>
      </c>
      <c r="E189" s="44"/>
      <c r="F189" s="270" t="s">
        <v>317</v>
      </c>
      <c r="G189" s="44"/>
      <c r="H189" s="271">
        <v>209.30000000000001</v>
      </c>
      <c r="I189" s="44"/>
      <c r="J189" s="44"/>
      <c r="K189" s="44"/>
      <c r="L189" s="48"/>
      <c r="M189" s="234"/>
      <c r="N189" s="23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U189" s="20" t="s">
        <v>93</v>
      </c>
    </row>
    <row r="190" s="2" customFormat="1" ht="24.15" customHeight="1">
      <c r="A190" s="42"/>
      <c r="B190" s="43"/>
      <c r="C190" s="218" t="s">
        <v>8</v>
      </c>
      <c r="D190" s="218" t="s">
        <v>256</v>
      </c>
      <c r="E190" s="219" t="s">
        <v>344</v>
      </c>
      <c r="F190" s="220" t="s">
        <v>345</v>
      </c>
      <c r="G190" s="221" t="s">
        <v>314</v>
      </c>
      <c r="H190" s="222">
        <v>566.65999999999997</v>
      </c>
      <c r="I190" s="223"/>
      <c r="J190" s="224">
        <f>ROUND(I190*H190,2)</f>
        <v>0</v>
      </c>
      <c r="K190" s="220" t="s">
        <v>260</v>
      </c>
      <c r="L190" s="48"/>
      <c r="M190" s="225" t="s">
        <v>48</v>
      </c>
      <c r="N190" s="226" t="s">
        <v>56</v>
      </c>
      <c r="O190" s="88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9" t="s">
        <v>261</v>
      </c>
      <c r="AT190" s="229" t="s">
        <v>256</v>
      </c>
      <c r="AU190" s="229" t="s">
        <v>93</v>
      </c>
      <c r="AY190" s="20" t="s">
        <v>254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20" t="s">
        <v>23</v>
      </c>
      <c r="BK190" s="230">
        <f>ROUND(I190*H190,2)</f>
        <v>0</v>
      </c>
      <c r="BL190" s="20" t="s">
        <v>261</v>
      </c>
      <c r="BM190" s="229" t="s">
        <v>346</v>
      </c>
    </row>
    <row r="191" s="2" customFormat="1">
      <c r="A191" s="42"/>
      <c r="B191" s="43"/>
      <c r="C191" s="44"/>
      <c r="D191" s="231" t="s">
        <v>263</v>
      </c>
      <c r="E191" s="44"/>
      <c r="F191" s="232" t="s">
        <v>347</v>
      </c>
      <c r="G191" s="44"/>
      <c r="H191" s="44"/>
      <c r="I191" s="233"/>
      <c r="J191" s="44"/>
      <c r="K191" s="44"/>
      <c r="L191" s="48"/>
      <c r="M191" s="234"/>
      <c r="N191" s="23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263</v>
      </c>
      <c r="AU191" s="20" t="s">
        <v>93</v>
      </c>
    </row>
    <row r="192" s="13" customFormat="1">
      <c r="A192" s="13"/>
      <c r="B192" s="236"/>
      <c r="C192" s="237"/>
      <c r="D192" s="238" t="s">
        <v>265</v>
      </c>
      <c r="E192" s="239" t="s">
        <v>48</v>
      </c>
      <c r="F192" s="240" t="s">
        <v>185</v>
      </c>
      <c r="G192" s="237"/>
      <c r="H192" s="241">
        <v>566.65999999999997</v>
      </c>
      <c r="I192" s="242"/>
      <c r="J192" s="237"/>
      <c r="K192" s="237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265</v>
      </c>
      <c r="AU192" s="247" t="s">
        <v>93</v>
      </c>
      <c r="AV192" s="13" t="s">
        <v>93</v>
      </c>
      <c r="AW192" s="13" t="s">
        <v>46</v>
      </c>
      <c r="AX192" s="13" t="s">
        <v>23</v>
      </c>
      <c r="AY192" s="247" t="s">
        <v>254</v>
      </c>
    </row>
    <row r="193" s="2" customFormat="1">
      <c r="A193" s="42"/>
      <c r="B193" s="43"/>
      <c r="C193" s="44"/>
      <c r="D193" s="238" t="s">
        <v>278</v>
      </c>
      <c r="E193" s="44"/>
      <c r="F193" s="269" t="s">
        <v>348</v>
      </c>
      <c r="G193" s="44"/>
      <c r="H193" s="44"/>
      <c r="I193" s="44"/>
      <c r="J193" s="44"/>
      <c r="K193" s="44"/>
      <c r="L193" s="48"/>
      <c r="M193" s="234"/>
      <c r="N193" s="23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U193" s="20" t="s">
        <v>93</v>
      </c>
    </row>
    <row r="194" s="2" customFormat="1">
      <c r="A194" s="42"/>
      <c r="B194" s="43"/>
      <c r="C194" s="44"/>
      <c r="D194" s="238" t="s">
        <v>278</v>
      </c>
      <c r="E194" s="44"/>
      <c r="F194" s="270" t="s">
        <v>322</v>
      </c>
      <c r="G194" s="44"/>
      <c r="H194" s="271">
        <v>89.599999999999994</v>
      </c>
      <c r="I194" s="44"/>
      <c r="J194" s="44"/>
      <c r="K194" s="44"/>
      <c r="L194" s="48"/>
      <c r="M194" s="234"/>
      <c r="N194" s="23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U194" s="20" t="s">
        <v>93</v>
      </c>
    </row>
    <row r="195" s="2" customFormat="1">
      <c r="A195" s="42"/>
      <c r="B195" s="43"/>
      <c r="C195" s="44"/>
      <c r="D195" s="238" t="s">
        <v>278</v>
      </c>
      <c r="E195" s="44"/>
      <c r="F195" s="270" t="s">
        <v>323</v>
      </c>
      <c r="G195" s="44"/>
      <c r="H195" s="271">
        <v>238.36000000000001</v>
      </c>
      <c r="I195" s="44"/>
      <c r="J195" s="44"/>
      <c r="K195" s="44"/>
      <c r="L195" s="48"/>
      <c r="M195" s="234"/>
      <c r="N195" s="23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U195" s="20" t="s">
        <v>93</v>
      </c>
    </row>
    <row r="196" s="2" customFormat="1">
      <c r="A196" s="42"/>
      <c r="B196" s="43"/>
      <c r="C196" s="44"/>
      <c r="D196" s="238" t="s">
        <v>278</v>
      </c>
      <c r="E196" s="44"/>
      <c r="F196" s="270" t="s">
        <v>180</v>
      </c>
      <c r="G196" s="44"/>
      <c r="H196" s="271">
        <v>238.69999999999999</v>
      </c>
      <c r="I196" s="44"/>
      <c r="J196" s="44"/>
      <c r="K196" s="44"/>
      <c r="L196" s="48"/>
      <c r="M196" s="234"/>
      <c r="N196" s="23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U196" s="20" t="s">
        <v>93</v>
      </c>
    </row>
    <row r="197" s="2" customFormat="1">
      <c r="A197" s="42"/>
      <c r="B197" s="43"/>
      <c r="C197" s="44"/>
      <c r="D197" s="238" t="s">
        <v>278</v>
      </c>
      <c r="E197" s="44"/>
      <c r="F197" s="270" t="s">
        <v>268</v>
      </c>
      <c r="G197" s="44"/>
      <c r="H197" s="271">
        <v>566.65999999999997</v>
      </c>
      <c r="I197" s="44"/>
      <c r="J197" s="44"/>
      <c r="K197" s="44"/>
      <c r="L197" s="48"/>
      <c r="M197" s="234"/>
      <c r="N197" s="23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U197" s="20" t="s">
        <v>93</v>
      </c>
    </row>
    <row r="198" s="2" customFormat="1">
      <c r="A198" s="42"/>
      <c r="B198" s="43"/>
      <c r="C198" s="44"/>
      <c r="D198" s="238" t="s">
        <v>278</v>
      </c>
      <c r="E198" s="44"/>
      <c r="F198" s="283" t="s">
        <v>324</v>
      </c>
      <c r="G198" s="44"/>
      <c r="H198" s="44"/>
      <c r="I198" s="44"/>
      <c r="J198" s="44"/>
      <c r="K198" s="44"/>
      <c r="L198" s="48"/>
      <c r="M198" s="234"/>
      <c r="N198" s="23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U198" s="20" t="s">
        <v>93</v>
      </c>
    </row>
    <row r="199" s="2" customFormat="1">
      <c r="A199" s="42"/>
      <c r="B199" s="43"/>
      <c r="C199" s="44"/>
      <c r="D199" s="238" t="s">
        <v>278</v>
      </c>
      <c r="E199" s="44"/>
      <c r="F199" s="284" t="s">
        <v>325</v>
      </c>
      <c r="G199" s="44"/>
      <c r="H199" s="271">
        <v>448</v>
      </c>
      <c r="I199" s="44"/>
      <c r="J199" s="44"/>
      <c r="K199" s="44"/>
      <c r="L199" s="48"/>
      <c r="M199" s="234"/>
      <c r="N199" s="23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U199" s="20" t="s">
        <v>93</v>
      </c>
    </row>
    <row r="200" s="2" customFormat="1">
      <c r="A200" s="42"/>
      <c r="B200" s="43"/>
      <c r="C200" s="44"/>
      <c r="D200" s="238" t="s">
        <v>278</v>
      </c>
      <c r="E200" s="44"/>
      <c r="F200" s="284" t="s">
        <v>268</v>
      </c>
      <c r="G200" s="44"/>
      <c r="H200" s="271">
        <v>448</v>
      </c>
      <c r="I200" s="44"/>
      <c r="J200" s="44"/>
      <c r="K200" s="44"/>
      <c r="L200" s="48"/>
      <c r="M200" s="234"/>
      <c r="N200" s="23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U200" s="20" t="s">
        <v>93</v>
      </c>
    </row>
    <row r="201" s="2" customFormat="1" ht="24.15" customHeight="1">
      <c r="A201" s="42"/>
      <c r="B201" s="43"/>
      <c r="C201" s="218" t="s">
        <v>349</v>
      </c>
      <c r="D201" s="218" t="s">
        <v>256</v>
      </c>
      <c r="E201" s="219" t="s">
        <v>350</v>
      </c>
      <c r="F201" s="220" t="s">
        <v>351</v>
      </c>
      <c r="G201" s="221" t="s">
        <v>314</v>
      </c>
      <c r="H201" s="222">
        <v>566.65999999999997</v>
      </c>
      <c r="I201" s="223"/>
      <c r="J201" s="224">
        <f>ROUND(I201*H201,2)</f>
        <v>0</v>
      </c>
      <c r="K201" s="220" t="s">
        <v>260</v>
      </c>
      <c r="L201" s="48"/>
      <c r="M201" s="225" t="s">
        <v>48</v>
      </c>
      <c r="N201" s="226" t="s">
        <v>56</v>
      </c>
      <c r="O201" s="88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9" t="s">
        <v>261</v>
      </c>
      <c r="AT201" s="229" t="s">
        <v>256</v>
      </c>
      <c r="AU201" s="229" t="s">
        <v>93</v>
      </c>
      <c r="AY201" s="20" t="s">
        <v>254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0" t="s">
        <v>23</v>
      </c>
      <c r="BK201" s="230">
        <f>ROUND(I201*H201,2)</f>
        <v>0</v>
      </c>
      <c r="BL201" s="20" t="s">
        <v>261</v>
      </c>
      <c r="BM201" s="229" t="s">
        <v>352</v>
      </c>
    </row>
    <row r="202" s="2" customFormat="1">
      <c r="A202" s="42"/>
      <c r="B202" s="43"/>
      <c r="C202" s="44"/>
      <c r="D202" s="231" t="s">
        <v>263</v>
      </c>
      <c r="E202" s="44"/>
      <c r="F202" s="232" t="s">
        <v>353</v>
      </c>
      <c r="G202" s="44"/>
      <c r="H202" s="44"/>
      <c r="I202" s="233"/>
      <c r="J202" s="44"/>
      <c r="K202" s="44"/>
      <c r="L202" s="48"/>
      <c r="M202" s="234"/>
      <c r="N202" s="23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263</v>
      </c>
      <c r="AU202" s="20" t="s">
        <v>93</v>
      </c>
    </row>
    <row r="203" s="13" customFormat="1">
      <c r="A203" s="13"/>
      <c r="B203" s="236"/>
      <c r="C203" s="237"/>
      <c r="D203" s="238" t="s">
        <v>265</v>
      </c>
      <c r="E203" s="239" t="s">
        <v>48</v>
      </c>
      <c r="F203" s="240" t="s">
        <v>185</v>
      </c>
      <c r="G203" s="237"/>
      <c r="H203" s="241">
        <v>566.65999999999997</v>
      </c>
      <c r="I203" s="242"/>
      <c r="J203" s="237"/>
      <c r="K203" s="237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265</v>
      </c>
      <c r="AU203" s="247" t="s">
        <v>93</v>
      </c>
      <c r="AV203" s="13" t="s">
        <v>93</v>
      </c>
      <c r="AW203" s="13" t="s">
        <v>46</v>
      </c>
      <c r="AX203" s="13" t="s">
        <v>23</v>
      </c>
      <c r="AY203" s="247" t="s">
        <v>254</v>
      </c>
    </row>
    <row r="204" s="2" customFormat="1">
      <c r="A204" s="42"/>
      <c r="B204" s="43"/>
      <c r="C204" s="44"/>
      <c r="D204" s="238" t="s">
        <v>278</v>
      </c>
      <c r="E204" s="44"/>
      <c r="F204" s="269" t="s">
        <v>348</v>
      </c>
      <c r="G204" s="44"/>
      <c r="H204" s="44"/>
      <c r="I204" s="44"/>
      <c r="J204" s="44"/>
      <c r="K204" s="44"/>
      <c r="L204" s="48"/>
      <c r="M204" s="234"/>
      <c r="N204" s="23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U204" s="20" t="s">
        <v>93</v>
      </c>
    </row>
    <row r="205" s="2" customFormat="1">
      <c r="A205" s="42"/>
      <c r="B205" s="43"/>
      <c r="C205" s="44"/>
      <c r="D205" s="238" t="s">
        <v>278</v>
      </c>
      <c r="E205" s="44"/>
      <c r="F205" s="270" t="s">
        <v>322</v>
      </c>
      <c r="G205" s="44"/>
      <c r="H205" s="271">
        <v>89.599999999999994</v>
      </c>
      <c r="I205" s="44"/>
      <c r="J205" s="44"/>
      <c r="K205" s="44"/>
      <c r="L205" s="48"/>
      <c r="M205" s="234"/>
      <c r="N205" s="23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U205" s="20" t="s">
        <v>93</v>
      </c>
    </row>
    <row r="206" s="2" customFormat="1">
      <c r="A206" s="42"/>
      <c r="B206" s="43"/>
      <c r="C206" s="44"/>
      <c r="D206" s="238" t="s">
        <v>278</v>
      </c>
      <c r="E206" s="44"/>
      <c r="F206" s="270" t="s">
        <v>323</v>
      </c>
      <c r="G206" s="44"/>
      <c r="H206" s="271">
        <v>238.36000000000001</v>
      </c>
      <c r="I206" s="44"/>
      <c r="J206" s="44"/>
      <c r="K206" s="44"/>
      <c r="L206" s="48"/>
      <c r="M206" s="234"/>
      <c r="N206" s="23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U206" s="20" t="s">
        <v>93</v>
      </c>
    </row>
    <row r="207" s="2" customFormat="1">
      <c r="A207" s="42"/>
      <c r="B207" s="43"/>
      <c r="C207" s="44"/>
      <c r="D207" s="238" t="s">
        <v>278</v>
      </c>
      <c r="E207" s="44"/>
      <c r="F207" s="270" t="s">
        <v>180</v>
      </c>
      <c r="G207" s="44"/>
      <c r="H207" s="271">
        <v>238.69999999999999</v>
      </c>
      <c r="I207" s="44"/>
      <c r="J207" s="44"/>
      <c r="K207" s="44"/>
      <c r="L207" s="48"/>
      <c r="M207" s="234"/>
      <c r="N207" s="23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U207" s="20" t="s">
        <v>93</v>
      </c>
    </row>
    <row r="208" s="2" customFormat="1">
      <c r="A208" s="42"/>
      <c r="B208" s="43"/>
      <c r="C208" s="44"/>
      <c r="D208" s="238" t="s">
        <v>278</v>
      </c>
      <c r="E208" s="44"/>
      <c r="F208" s="270" t="s">
        <v>268</v>
      </c>
      <c r="G208" s="44"/>
      <c r="H208" s="271">
        <v>566.65999999999997</v>
      </c>
      <c r="I208" s="44"/>
      <c r="J208" s="44"/>
      <c r="K208" s="44"/>
      <c r="L208" s="48"/>
      <c r="M208" s="234"/>
      <c r="N208" s="23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U208" s="20" t="s">
        <v>93</v>
      </c>
    </row>
    <row r="209" s="2" customFormat="1">
      <c r="A209" s="42"/>
      <c r="B209" s="43"/>
      <c r="C209" s="44"/>
      <c r="D209" s="238" t="s">
        <v>278</v>
      </c>
      <c r="E209" s="44"/>
      <c r="F209" s="283" t="s">
        <v>324</v>
      </c>
      <c r="G209" s="44"/>
      <c r="H209" s="44"/>
      <c r="I209" s="44"/>
      <c r="J209" s="44"/>
      <c r="K209" s="44"/>
      <c r="L209" s="48"/>
      <c r="M209" s="234"/>
      <c r="N209" s="23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U209" s="20" t="s">
        <v>93</v>
      </c>
    </row>
    <row r="210" s="2" customFormat="1">
      <c r="A210" s="42"/>
      <c r="B210" s="43"/>
      <c r="C210" s="44"/>
      <c r="D210" s="238" t="s">
        <v>278</v>
      </c>
      <c r="E210" s="44"/>
      <c r="F210" s="284" t="s">
        <v>325</v>
      </c>
      <c r="G210" s="44"/>
      <c r="H210" s="271">
        <v>448</v>
      </c>
      <c r="I210" s="44"/>
      <c r="J210" s="44"/>
      <c r="K210" s="44"/>
      <c r="L210" s="48"/>
      <c r="M210" s="234"/>
      <c r="N210" s="23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U210" s="20" t="s">
        <v>93</v>
      </c>
    </row>
    <row r="211" s="2" customFormat="1">
      <c r="A211" s="42"/>
      <c r="B211" s="43"/>
      <c r="C211" s="44"/>
      <c r="D211" s="238" t="s">
        <v>278</v>
      </c>
      <c r="E211" s="44"/>
      <c r="F211" s="284" t="s">
        <v>268</v>
      </c>
      <c r="G211" s="44"/>
      <c r="H211" s="271">
        <v>448</v>
      </c>
      <c r="I211" s="44"/>
      <c r="J211" s="44"/>
      <c r="K211" s="44"/>
      <c r="L211" s="48"/>
      <c r="M211" s="234"/>
      <c r="N211" s="23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U211" s="20" t="s">
        <v>93</v>
      </c>
    </row>
    <row r="212" s="2" customFormat="1" ht="16.5" customHeight="1">
      <c r="A212" s="42"/>
      <c r="B212" s="43"/>
      <c r="C212" s="218" t="s">
        <v>354</v>
      </c>
      <c r="D212" s="218" t="s">
        <v>256</v>
      </c>
      <c r="E212" s="219" t="s">
        <v>355</v>
      </c>
      <c r="F212" s="220" t="s">
        <v>356</v>
      </c>
      <c r="G212" s="221" t="s">
        <v>259</v>
      </c>
      <c r="H212" s="222">
        <v>448</v>
      </c>
      <c r="I212" s="223"/>
      <c r="J212" s="224">
        <f>ROUND(I212*H212,2)</f>
        <v>0</v>
      </c>
      <c r="K212" s="220" t="s">
        <v>260</v>
      </c>
      <c r="L212" s="48"/>
      <c r="M212" s="225" t="s">
        <v>48</v>
      </c>
      <c r="N212" s="226" t="s">
        <v>56</v>
      </c>
      <c r="O212" s="88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9" t="s">
        <v>261</v>
      </c>
      <c r="AT212" s="229" t="s">
        <v>256</v>
      </c>
      <c r="AU212" s="229" t="s">
        <v>93</v>
      </c>
      <c r="AY212" s="20" t="s">
        <v>254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0" t="s">
        <v>23</v>
      </c>
      <c r="BK212" s="230">
        <f>ROUND(I212*H212,2)</f>
        <v>0</v>
      </c>
      <c r="BL212" s="20" t="s">
        <v>261</v>
      </c>
      <c r="BM212" s="229" t="s">
        <v>357</v>
      </c>
    </row>
    <row r="213" s="2" customFormat="1">
      <c r="A213" s="42"/>
      <c r="B213" s="43"/>
      <c r="C213" s="44"/>
      <c r="D213" s="231" t="s">
        <v>263</v>
      </c>
      <c r="E213" s="44"/>
      <c r="F213" s="232" t="s">
        <v>358</v>
      </c>
      <c r="G213" s="44"/>
      <c r="H213" s="44"/>
      <c r="I213" s="233"/>
      <c r="J213" s="44"/>
      <c r="K213" s="44"/>
      <c r="L213" s="48"/>
      <c r="M213" s="234"/>
      <c r="N213" s="23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263</v>
      </c>
      <c r="AU213" s="20" t="s">
        <v>93</v>
      </c>
    </row>
    <row r="214" s="13" customFormat="1">
      <c r="A214" s="13"/>
      <c r="B214" s="236"/>
      <c r="C214" s="237"/>
      <c r="D214" s="238" t="s">
        <v>265</v>
      </c>
      <c r="E214" s="239" t="s">
        <v>48</v>
      </c>
      <c r="F214" s="240" t="s">
        <v>325</v>
      </c>
      <c r="G214" s="237"/>
      <c r="H214" s="241">
        <v>448</v>
      </c>
      <c r="I214" s="242"/>
      <c r="J214" s="237"/>
      <c r="K214" s="237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265</v>
      </c>
      <c r="AU214" s="247" t="s">
        <v>93</v>
      </c>
      <c r="AV214" s="13" t="s">
        <v>93</v>
      </c>
      <c r="AW214" s="13" t="s">
        <v>46</v>
      </c>
      <c r="AX214" s="13" t="s">
        <v>85</v>
      </c>
      <c r="AY214" s="247" t="s">
        <v>254</v>
      </c>
    </row>
    <row r="215" s="14" customFormat="1">
      <c r="A215" s="14"/>
      <c r="B215" s="248"/>
      <c r="C215" s="249"/>
      <c r="D215" s="238" t="s">
        <v>265</v>
      </c>
      <c r="E215" s="250" t="s">
        <v>206</v>
      </c>
      <c r="F215" s="251" t="s">
        <v>268</v>
      </c>
      <c r="G215" s="249"/>
      <c r="H215" s="252">
        <v>448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8" t="s">
        <v>265</v>
      </c>
      <c r="AU215" s="258" t="s">
        <v>93</v>
      </c>
      <c r="AV215" s="14" t="s">
        <v>261</v>
      </c>
      <c r="AW215" s="14" t="s">
        <v>46</v>
      </c>
      <c r="AX215" s="14" t="s">
        <v>23</v>
      </c>
      <c r="AY215" s="258" t="s">
        <v>254</v>
      </c>
    </row>
    <row r="216" s="2" customFormat="1" ht="24.15" customHeight="1">
      <c r="A216" s="42"/>
      <c r="B216" s="43"/>
      <c r="C216" s="218" t="s">
        <v>359</v>
      </c>
      <c r="D216" s="218" t="s">
        <v>256</v>
      </c>
      <c r="E216" s="219" t="s">
        <v>360</v>
      </c>
      <c r="F216" s="220" t="s">
        <v>361</v>
      </c>
      <c r="G216" s="221" t="s">
        <v>259</v>
      </c>
      <c r="H216" s="222">
        <v>448</v>
      </c>
      <c r="I216" s="223"/>
      <c r="J216" s="224">
        <f>ROUND(I216*H216,2)</f>
        <v>0</v>
      </c>
      <c r="K216" s="220" t="s">
        <v>260</v>
      </c>
      <c r="L216" s="48"/>
      <c r="M216" s="225" t="s">
        <v>48</v>
      </c>
      <c r="N216" s="226" t="s">
        <v>56</v>
      </c>
      <c r="O216" s="88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9" t="s">
        <v>261</v>
      </c>
      <c r="AT216" s="229" t="s">
        <v>256</v>
      </c>
      <c r="AU216" s="229" t="s">
        <v>93</v>
      </c>
      <c r="AY216" s="20" t="s">
        <v>254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20" t="s">
        <v>23</v>
      </c>
      <c r="BK216" s="230">
        <f>ROUND(I216*H216,2)</f>
        <v>0</v>
      </c>
      <c r="BL216" s="20" t="s">
        <v>261</v>
      </c>
      <c r="BM216" s="229" t="s">
        <v>362</v>
      </c>
    </row>
    <row r="217" s="2" customFormat="1">
      <c r="A217" s="42"/>
      <c r="B217" s="43"/>
      <c r="C217" s="44"/>
      <c r="D217" s="231" t="s">
        <v>263</v>
      </c>
      <c r="E217" s="44"/>
      <c r="F217" s="232" t="s">
        <v>363</v>
      </c>
      <c r="G217" s="44"/>
      <c r="H217" s="44"/>
      <c r="I217" s="233"/>
      <c r="J217" s="44"/>
      <c r="K217" s="44"/>
      <c r="L217" s="48"/>
      <c r="M217" s="234"/>
      <c r="N217" s="23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263</v>
      </c>
      <c r="AU217" s="20" t="s">
        <v>93</v>
      </c>
    </row>
    <row r="218" s="13" customFormat="1">
      <c r="A218" s="13"/>
      <c r="B218" s="236"/>
      <c r="C218" s="237"/>
      <c r="D218" s="238" t="s">
        <v>265</v>
      </c>
      <c r="E218" s="239" t="s">
        <v>48</v>
      </c>
      <c r="F218" s="240" t="s">
        <v>206</v>
      </c>
      <c r="G218" s="237"/>
      <c r="H218" s="241">
        <v>448</v>
      </c>
      <c r="I218" s="242"/>
      <c r="J218" s="237"/>
      <c r="K218" s="237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265</v>
      </c>
      <c r="AU218" s="247" t="s">
        <v>93</v>
      </c>
      <c r="AV218" s="13" t="s">
        <v>93</v>
      </c>
      <c r="AW218" s="13" t="s">
        <v>46</v>
      </c>
      <c r="AX218" s="13" t="s">
        <v>23</v>
      </c>
      <c r="AY218" s="247" t="s">
        <v>254</v>
      </c>
    </row>
    <row r="219" s="2" customFormat="1">
      <c r="A219" s="42"/>
      <c r="B219" s="43"/>
      <c r="C219" s="44"/>
      <c r="D219" s="238" t="s">
        <v>278</v>
      </c>
      <c r="E219" s="44"/>
      <c r="F219" s="269" t="s">
        <v>324</v>
      </c>
      <c r="G219" s="44"/>
      <c r="H219" s="44"/>
      <c r="I219" s="44"/>
      <c r="J219" s="44"/>
      <c r="K219" s="44"/>
      <c r="L219" s="48"/>
      <c r="M219" s="234"/>
      <c r="N219" s="23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U219" s="20" t="s">
        <v>93</v>
      </c>
    </row>
    <row r="220" s="2" customFormat="1">
      <c r="A220" s="42"/>
      <c r="B220" s="43"/>
      <c r="C220" s="44"/>
      <c r="D220" s="238" t="s">
        <v>278</v>
      </c>
      <c r="E220" s="44"/>
      <c r="F220" s="270" t="s">
        <v>325</v>
      </c>
      <c r="G220" s="44"/>
      <c r="H220" s="271">
        <v>448</v>
      </c>
      <c r="I220" s="44"/>
      <c r="J220" s="44"/>
      <c r="K220" s="44"/>
      <c r="L220" s="48"/>
      <c r="M220" s="234"/>
      <c r="N220" s="23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U220" s="20" t="s">
        <v>93</v>
      </c>
    </row>
    <row r="221" s="2" customFormat="1">
      <c r="A221" s="42"/>
      <c r="B221" s="43"/>
      <c r="C221" s="44"/>
      <c r="D221" s="238" t="s">
        <v>278</v>
      </c>
      <c r="E221" s="44"/>
      <c r="F221" s="270" t="s">
        <v>268</v>
      </c>
      <c r="G221" s="44"/>
      <c r="H221" s="271">
        <v>448</v>
      </c>
      <c r="I221" s="44"/>
      <c r="J221" s="44"/>
      <c r="K221" s="44"/>
      <c r="L221" s="48"/>
      <c r="M221" s="234"/>
      <c r="N221" s="23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U221" s="20" t="s">
        <v>93</v>
      </c>
    </row>
    <row r="222" s="2" customFormat="1" ht="21.75" customHeight="1">
      <c r="A222" s="42"/>
      <c r="B222" s="43"/>
      <c r="C222" s="218" t="s">
        <v>364</v>
      </c>
      <c r="D222" s="218" t="s">
        <v>256</v>
      </c>
      <c r="E222" s="219" t="s">
        <v>365</v>
      </c>
      <c r="F222" s="220" t="s">
        <v>366</v>
      </c>
      <c r="G222" s="221" t="s">
        <v>259</v>
      </c>
      <c r="H222" s="222">
        <v>954</v>
      </c>
      <c r="I222" s="223"/>
      <c r="J222" s="224">
        <f>ROUND(I222*H222,2)</f>
        <v>0</v>
      </c>
      <c r="K222" s="220" t="s">
        <v>260</v>
      </c>
      <c r="L222" s="48"/>
      <c r="M222" s="225" t="s">
        <v>48</v>
      </c>
      <c r="N222" s="226" t="s">
        <v>56</v>
      </c>
      <c r="O222" s="88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9" t="s">
        <v>261</v>
      </c>
      <c r="AT222" s="229" t="s">
        <v>256</v>
      </c>
      <c r="AU222" s="229" t="s">
        <v>93</v>
      </c>
      <c r="AY222" s="20" t="s">
        <v>254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20" t="s">
        <v>23</v>
      </c>
      <c r="BK222" s="230">
        <f>ROUND(I222*H222,2)</f>
        <v>0</v>
      </c>
      <c r="BL222" s="20" t="s">
        <v>261</v>
      </c>
      <c r="BM222" s="229" t="s">
        <v>367</v>
      </c>
    </row>
    <row r="223" s="2" customFormat="1">
      <c r="A223" s="42"/>
      <c r="B223" s="43"/>
      <c r="C223" s="44"/>
      <c r="D223" s="231" t="s">
        <v>263</v>
      </c>
      <c r="E223" s="44"/>
      <c r="F223" s="232" t="s">
        <v>368</v>
      </c>
      <c r="G223" s="44"/>
      <c r="H223" s="44"/>
      <c r="I223" s="233"/>
      <c r="J223" s="44"/>
      <c r="K223" s="44"/>
      <c r="L223" s="48"/>
      <c r="M223" s="234"/>
      <c r="N223" s="23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263</v>
      </c>
      <c r="AU223" s="20" t="s">
        <v>93</v>
      </c>
    </row>
    <row r="224" s="13" customFormat="1">
      <c r="A224" s="13"/>
      <c r="B224" s="236"/>
      <c r="C224" s="237"/>
      <c r="D224" s="238" t="s">
        <v>265</v>
      </c>
      <c r="E224" s="239" t="s">
        <v>48</v>
      </c>
      <c r="F224" s="240" t="s">
        <v>206</v>
      </c>
      <c r="G224" s="237"/>
      <c r="H224" s="241">
        <v>448</v>
      </c>
      <c r="I224" s="242"/>
      <c r="J224" s="237"/>
      <c r="K224" s="237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265</v>
      </c>
      <c r="AU224" s="247" t="s">
        <v>93</v>
      </c>
      <c r="AV224" s="13" t="s">
        <v>93</v>
      </c>
      <c r="AW224" s="13" t="s">
        <v>46</v>
      </c>
      <c r="AX224" s="13" t="s">
        <v>85</v>
      </c>
      <c r="AY224" s="247" t="s">
        <v>254</v>
      </c>
    </row>
    <row r="225" s="13" customFormat="1">
      <c r="A225" s="13"/>
      <c r="B225" s="236"/>
      <c r="C225" s="237"/>
      <c r="D225" s="238" t="s">
        <v>265</v>
      </c>
      <c r="E225" s="239" t="s">
        <v>48</v>
      </c>
      <c r="F225" s="240" t="s">
        <v>198</v>
      </c>
      <c r="G225" s="237"/>
      <c r="H225" s="241">
        <v>506</v>
      </c>
      <c r="I225" s="242"/>
      <c r="J225" s="237"/>
      <c r="K225" s="237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265</v>
      </c>
      <c r="AU225" s="247" t="s">
        <v>93</v>
      </c>
      <c r="AV225" s="13" t="s">
        <v>93</v>
      </c>
      <c r="AW225" s="13" t="s">
        <v>46</v>
      </c>
      <c r="AX225" s="13" t="s">
        <v>85</v>
      </c>
      <c r="AY225" s="247" t="s">
        <v>254</v>
      </c>
    </row>
    <row r="226" s="14" customFormat="1">
      <c r="A226" s="14"/>
      <c r="B226" s="248"/>
      <c r="C226" s="249"/>
      <c r="D226" s="238" t="s">
        <v>265</v>
      </c>
      <c r="E226" s="250" t="s">
        <v>48</v>
      </c>
      <c r="F226" s="251" t="s">
        <v>268</v>
      </c>
      <c r="G226" s="249"/>
      <c r="H226" s="252">
        <v>954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8" t="s">
        <v>265</v>
      </c>
      <c r="AU226" s="258" t="s">
        <v>93</v>
      </c>
      <c r="AV226" s="14" t="s">
        <v>261</v>
      </c>
      <c r="AW226" s="14" t="s">
        <v>46</v>
      </c>
      <c r="AX226" s="14" t="s">
        <v>23</v>
      </c>
      <c r="AY226" s="258" t="s">
        <v>254</v>
      </c>
    </row>
    <row r="227" s="2" customFormat="1">
      <c r="A227" s="42"/>
      <c r="B227" s="43"/>
      <c r="C227" s="44"/>
      <c r="D227" s="238" t="s">
        <v>278</v>
      </c>
      <c r="E227" s="44"/>
      <c r="F227" s="269" t="s">
        <v>324</v>
      </c>
      <c r="G227" s="44"/>
      <c r="H227" s="44"/>
      <c r="I227" s="44"/>
      <c r="J227" s="44"/>
      <c r="K227" s="44"/>
      <c r="L227" s="48"/>
      <c r="M227" s="234"/>
      <c r="N227" s="23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U227" s="20" t="s">
        <v>93</v>
      </c>
    </row>
    <row r="228" s="2" customFormat="1">
      <c r="A228" s="42"/>
      <c r="B228" s="43"/>
      <c r="C228" s="44"/>
      <c r="D228" s="238" t="s">
        <v>278</v>
      </c>
      <c r="E228" s="44"/>
      <c r="F228" s="270" t="s">
        <v>325</v>
      </c>
      <c r="G228" s="44"/>
      <c r="H228" s="271">
        <v>448</v>
      </c>
      <c r="I228" s="44"/>
      <c r="J228" s="44"/>
      <c r="K228" s="44"/>
      <c r="L228" s="48"/>
      <c r="M228" s="234"/>
      <c r="N228" s="23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U228" s="20" t="s">
        <v>93</v>
      </c>
    </row>
    <row r="229" s="2" customFormat="1">
      <c r="A229" s="42"/>
      <c r="B229" s="43"/>
      <c r="C229" s="44"/>
      <c r="D229" s="238" t="s">
        <v>278</v>
      </c>
      <c r="E229" s="44"/>
      <c r="F229" s="270" t="s">
        <v>268</v>
      </c>
      <c r="G229" s="44"/>
      <c r="H229" s="271">
        <v>448</v>
      </c>
      <c r="I229" s="44"/>
      <c r="J229" s="44"/>
      <c r="K229" s="44"/>
      <c r="L229" s="48"/>
      <c r="M229" s="234"/>
      <c r="N229" s="23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U229" s="20" t="s">
        <v>93</v>
      </c>
    </row>
    <row r="230" s="2" customFormat="1">
      <c r="A230" s="42"/>
      <c r="B230" s="43"/>
      <c r="C230" s="44"/>
      <c r="D230" s="238" t="s">
        <v>278</v>
      </c>
      <c r="E230" s="44"/>
      <c r="F230" s="269" t="s">
        <v>369</v>
      </c>
      <c r="G230" s="44"/>
      <c r="H230" s="44"/>
      <c r="I230" s="44"/>
      <c r="J230" s="44"/>
      <c r="K230" s="44"/>
      <c r="L230" s="48"/>
      <c r="M230" s="234"/>
      <c r="N230" s="23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U230" s="20" t="s">
        <v>93</v>
      </c>
    </row>
    <row r="231" s="2" customFormat="1">
      <c r="A231" s="42"/>
      <c r="B231" s="43"/>
      <c r="C231" s="44"/>
      <c r="D231" s="238" t="s">
        <v>278</v>
      </c>
      <c r="E231" s="44"/>
      <c r="F231" s="270" t="s">
        <v>200</v>
      </c>
      <c r="G231" s="44"/>
      <c r="H231" s="271">
        <v>408</v>
      </c>
      <c r="I231" s="44"/>
      <c r="J231" s="44"/>
      <c r="K231" s="44"/>
      <c r="L231" s="48"/>
      <c r="M231" s="234"/>
      <c r="N231" s="23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U231" s="20" t="s">
        <v>93</v>
      </c>
    </row>
    <row r="232" s="2" customFormat="1">
      <c r="A232" s="42"/>
      <c r="B232" s="43"/>
      <c r="C232" s="44"/>
      <c r="D232" s="238" t="s">
        <v>278</v>
      </c>
      <c r="E232" s="44"/>
      <c r="F232" s="270" t="s">
        <v>169</v>
      </c>
      <c r="G232" s="44"/>
      <c r="H232" s="271">
        <v>98</v>
      </c>
      <c r="I232" s="44"/>
      <c r="J232" s="44"/>
      <c r="K232" s="44"/>
      <c r="L232" s="48"/>
      <c r="M232" s="234"/>
      <c r="N232" s="23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U232" s="20" t="s">
        <v>93</v>
      </c>
    </row>
    <row r="233" s="2" customFormat="1">
      <c r="A233" s="42"/>
      <c r="B233" s="43"/>
      <c r="C233" s="44"/>
      <c r="D233" s="238" t="s">
        <v>278</v>
      </c>
      <c r="E233" s="44"/>
      <c r="F233" s="270" t="s">
        <v>268</v>
      </c>
      <c r="G233" s="44"/>
      <c r="H233" s="271">
        <v>506</v>
      </c>
      <c r="I233" s="44"/>
      <c r="J233" s="44"/>
      <c r="K233" s="44"/>
      <c r="L233" s="48"/>
      <c r="M233" s="234"/>
      <c r="N233" s="23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U233" s="20" t="s">
        <v>93</v>
      </c>
    </row>
    <row r="234" s="2" customFormat="1">
      <c r="A234" s="42"/>
      <c r="B234" s="43"/>
      <c r="C234" s="44"/>
      <c r="D234" s="238" t="s">
        <v>278</v>
      </c>
      <c r="E234" s="44"/>
      <c r="F234" s="283" t="s">
        <v>279</v>
      </c>
      <c r="G234" s="44"/>
      <c r="H234" s="44"/>
      <c r="I234" s="44"/>
      <c r="J234" s="44"/>
      <c r="K234" s="44"/>
      <c r="L234" s="48"/>
      <c r="M234" s="234"/>
      <c r="N234" s="23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U234" s="20" t="s">
        <v>93</v>
      </c>
    </row>
    <row r="235" s="2" customFormat="1">
      <c r="A235" s="42"/>
      <c r="B235" s="43"/>
      <c r="C235" s="44"/>
      <c r="D235" s="238" t="s">
        <v>278</v>
      </c>
      <c r="E235" s="44"/>
      <c r="F235" s="284" t="s">
        <v>273</v>
      </c>
      <c r="G235" s="44"/>
      <c r="H235" s="271">
        <v>0</v>
      </c>
      <c r="I235" s="44"/>
      <c r="J235" s="44"/>
      <c r="K235" s="44"/>
      <c r="L235" s="48"/>
      <c r="M235" s="234"/>
      <c r="N235" s="23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U235" s="20" t="s">
        <v>93</v>
      </c>
    </row>
    <row r="236" s="2" customFormat="1">
      <c r="A236" s="42"/>
      <c r="B236" s="43"/>
      <c r="C236" s="44"/>
      <c r="D236" s="238" t="s">
        <v>278</v>
      </c>
      <c r="E236" s="44"/>
      <c r="F236" s="284" t="s">
        <v>201</v>
      </c>
      <c r="G236" s="44"/>
      <c r="H236" s="271">
        <v>408</v>
      </c>
      <c r="I236" s="44"/>
      <c r="J236" s="44"/>
      <c r="K236" s="44"/>
      <c r="L236" s="48"/>
      <c r="M236" s="234"/>
      <c r="N236" s="23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U236" s="20" t="s">
        <v>93</v>
      </c>
    </row>
    <row r="237" s="2" customFormat="1">
      <c r="A237" s="42"/>
      <c r="B237" s="43"/>
      <c r="C237" s="44"/>
      <c r="D237" s="238" t="s">
        <v>278</v>
      </c>
      <c r="E237" s="44"/>
      <c r="F237" s="284" t="s">
        <v>268</v>
      </c>
      <c r="G237" s="44"/>
      <c r="H237" s="271">
        <v>408</v>
      </c>
      <c r="I237" s="44"/>
      <c r="J237" s="44"/>
      <c r="K237" s="44"/>
      <c r="L237" s="48"/>
      <c r="M237" s="234"/>
      <c r="N237" s="23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U237" s="20" t="s">
        <v>93</v>
      </c>
    </row>
    <row r="238" s="2" customFormat="1">
      <c r="A238" s="42"/>
      <c r="B238" s="43"/>
      <c r="C238" s="44"/>
      <c r="D238" s="238" t="s">
        <v>278</v>
      </c>
      <c r="E238" s="44"/>
      <c r="F238" s="283" t="s">
        <v>280</v>
      </c>
      <c r="G238" s="44"/>
      <c r="H238" s="44"/>
      <c r="I238" s="44"/>
      <c r="J238" s="44"/>
      <c r="K238" s="44"/>
      <c r="L238" s="48"/>
      <c r="M238" s="234"/>
      <c r="N238" s="23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U238" s="20" t="s">
        <v>93</v>
      </c>
    </row>
    <row r="239" s="2" customFormat="1">
      <c r="A239" s="42"/>
      <c r="B239" s="43"/>
      <c r="C239" s="44"/>
      <c r="D239" s="238" t="s">
        <v>278</v>
      </c>
      <c r="E239" s="44"/>
      <c r="F239" s="284" t="s">
        <v>266</v>
      </c>
      <c r="G239" s="44"/>
      <c r="H239" s="271">
        <v>55</v>
      </c>
      <c r="I239" s="44"/>
      <c r="J239" s="44"/>
      <c r="K239" s="44"/>
      <c r="L239" s="48"/>
      <c r="M239" s="234"/>
      <c r="N239" s="23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U239" s="20" t="s">
        <v>93</v>
      </c>
    </row>
    <row r="240" s="2" customFormat="1">
      <c r="A240" s="42"/>
      <c r="B240" s="43"/>
      <c r="C240" s="44"/>
      <c r="D240" s="238" t="s">
        <v>278</v>
      </c>
      <c r="E240" s="44"/>
      <c r="F240" s="284" t="s">
        <v>267</v>
      </c>
      <c r="G240" s="44"/>
      <c r="H240" s="271">
        <v>43</v>
      </c>
      <c r="I240" s="44"/>
      <c r="J240" s="44"/>
      <c r="K240" s="44"/>
      <c r="L240" s="48"/>
      <c r="M240" s="234"/>
      <c r="N240" s="23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U240" s="20" t="s">
        <v>93</v>
      </c>
    </row>
    <row r="241" s="2" customFormat="1">
      <c r="A241" s="42"/>
      <c r="B241" s="43"/>
      <c r="C241" s="44"/>
      <c r="D241" s="238" t="s">
        <v>278</v>
      </c>
      <c r="E241" s="44"/>
      <c r="F241" s="284" t="s">
        <v>268</v>
      </c>
      <c r="G241" s="44"/>
      <c r="H241" s="271">
        <v>98</v>
      </c>
      <c r="I241" s="44"/>
      <c r="J241" s="44"/>
      <c r="K241" s="44"/>
      <c r="L241" s="48"/>
      <c r="M241" s="234"/>
      <c r="N241" s="23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U241" s="20" t="s">
        <v>93</v>
      </c>
    </row>
    <row r="242" s="2" customFormat="1" ht="16.5" customHeight="1">
      <c r="A242" s="42"/>
      <c r="B242" s="43"/>
      <c r="C242" s="218" t="s">
        <v>370</v>
      </c>
      <c r="D242" s="218" t="s">
        <v>256</v>
      </c>
      <c r="E242" s="219" t="s">
        <v>371</v>
      </c>
      <c r="F242" s="220" t="s">
        <v>372</v>
      </c>
      <c r="G242" s="221" t="s">
        <v>259</v>
      </c>
      <c r="H242" s="222">
        <v>448</v>
      </c>
      <c r="I242" s="223"/>
      <c r="J242" s="224">
        <f>ROUND(I242*H242,2)</f>
        <v>0</v>
      </c>
      <c r="K242" s="220" t="s">
        <v>260</v>
      </c>
      <c r="L242" s="48"/>
      <c r="M242" s="225" t="s">
        <v>48</v>
      </c>
      <c r="N242" s="226" t="s">
        <v>56</v>
      </c>
      <c r="O242" s="88"/>
      <c r="P242" s="227">
        <f>O242*H242</f>
        <v>0</v>
      </c>
      <c r="Q242" s="227">
        <v>0.0012700000000000001</v>
      </c>
      <c r="R242" s="227">
        <f>Q242*H242</f>
        <v>0.56896000000000002</v>
      </c>
      <c r="S242" s="227">
        <v>0</v>
      </c>
      <c r="T242" s="22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29" t="s">
        <v>261</v>
      </c>
      <c r="AT242" s="229" t="s">
        <v>256</v>
      </c>
      <c r="AU242" s="229" t="s">
        <v>93</v>
      </c>
      <c r="AY242" s="20" t="s">
        <v>254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20" t="s">
        <v>23</v>
      </c>
      <c r="BK242" s="230">
        <f>ROUND(I242*H242,2)</f>
        <v>0</v>
      </c>
      <c r="BL242" s="20" t="s">
        <v>261</v>
      </c>
      <c r="BM242" s="229" t="s">
        <v>373</v>
      </c>
    </row>
    <row r="243" s="2" customFormat="1">
      <c r="A243" s="42"/>
      <c r="B243" s="43"/>
      <c r="C243" s="44"/>
      <c r="D243" s="231" t="s">
        <v>263</v>
      </c>
      <c r="E243" s="44"/>
      <c r="F243" s="232" t="s">
        <v>374</v>
      </c>
      <c r="G243" s="44"/>
      <c r="H243" s="44"/>
      <c r="I243" s="233"/>
      <c r="J243" s="44"/>
      <c r="K243" s="44"/>
      <c r="L243" s="48"/>
      <c r="M243" s="234"/>
      <c r="N243" s="23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263</v>
      </c>
      <c r="AU243" s="20" t="s">
        <v>93</v>
      </c>
    </row>
    <row r="244" s="13" customFormat="1">
      <c r="A244" s="13"/>
      <c r="B244" s="236"/>
      <c r="C244" s="237"/>
      <c r="D244" s="238" t="s">
        <v>265</v>
      </c>
      <c r="E244" s="239" t="s">
        <v>48</v>
      </c>
      <c r="F244" s="240" t="s">
        <v>206</v>
      </c>
      <c r="G244" s="237"/>
      <c r="H244" s="241">
        <v>448</v>
      </c>
      <c r="I244" s="242"/>
      <c r="J244" s="237"/>
      <c r="K244" s="237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265</v>
      </c>
      <c r="AU244" s="247" t="s">
        <v>93</v>
      </c>
      <c r="AV244" s="13" t="s">
        <v>93</v>
      </c>
      <c r="AW244" s="13" t="s">
        <v>46</v>
      </c>
      <c r="AX244" s="13" t="s">
        <v>23</v>
      </c>
      <c r="AY244" s="247" t="s">
        <v>254</v>
      </c>
    </row>
    <row r="245" s="2" customFormat="1">
      <c r="A245" s="42"/>
      <c r="B245" s="43"/>
      <c r="C245" s="44"/>
      <c r="D245" s="238" t="s">
        <v>278</v>
      </c>
      <c r="E245" s="44"/>
      <c r="F245" s="269" t="s">
        <v>324</v>
      </c>
      <c r="G245" s="44"/>
      <c r="H245" s="44"/>
      <c r="I245" s="44"/>
      <c r="J245" s="44"/>
      <c r="K245" s="44"/>
      <c r="L245" s="48"/>
      <c r="M245" s="234"/>
      <c r="N245" s="23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U245" s="20" t="s">
        <v>93</v>
      </c>
    </row>
    <row r="246" s="2" customFormat="1">
      <c r="A246" s="42"/>
      <c r="B246" s="43"/>
      <c r="C246" s="44"/>
      <c r="D246" s="238" t="s">
        <v>278</v>
      </c>
      <c r="E246" s="44"/>
      <c r="F246" s="270" t="s">
        <v>325</v>
      </c>
      <c r="G246" s="44"/>
      <c r="H246" s="271">
        <v>448</v>
      </c>
      <c r="I246" s="44"/>
      <c r="J246" s="44"/>
      <c r="K246" s="44"/>
      <c r="L246" s="48"/>
      <c r="M246" s="234"/>
      <c r="N246" s="23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U246" s="20" t="s">
        <v>93</v>
      </c>
    </row>
    <row r="247" s="2" customFormat="1">
      <c r="A247" s="42"/>
      <c r="B247" s="43"/>
      <c r="C247" s="44"/>
      <c r="D247" s="238" t="s">
        <v>278</v>
      </c>
      <c r="E247" s="44"/>
      <c r="F247" s="270" t="s">
        <v>268</v>
      </c>
      <c r="G247" s="44"/>
      <c r="H247" s="271">
        <v>448</v>
      </c>
      <c r="I247" s="44"/>
      <c r="J247" s="44"/>
      <c r="K247" s="44"/>
      <c r="L247" s="48"/>
      <c r="M247" s="234"/>
      <c r="N247" s="23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U247" s="20" t="s">
        <v>93</v>
      </c>
    </row>
    <row r="248" s="2" customFormat="1" ht="16.5" customHeight="1">
      <c r="A248" s="42"/>
      <c r="B248" s="43"/>
      <c r="C248" s="285" t="s">
        <v>375</v>
      </c>
      <c r="D248" s="285" t="s">
        <v>376</v>
      </c>
      <c r="E248" s="286" t="s">
        <v>377</v>
      </c>
      <c r="F248" s="287" t="s">
        <v>378</v>
      </c>
      <c r="G248" s="288" t="s">
        <v>379</v>
      </c>
      <c r="H248" s="289">
        <v>11.199999999999999</v>
      </c>
      <c r="I248" s="290"/>
      <c r="J248" s="291">
        <f>ROUND(I248*H248,2)</f>
        <v>0</v>
      </c>
      <c r="K248" s="287" t="s">
        <v>260</v>
      </c>
      <c r="L248" s="292"/>
      <c r="M248" s="293" t="s">
        <v>48</v>
      </c>
      <c r="N248" s="294" t="s">
        <v>56</v>
      </c>
      <c r="O248" s="88"/>
      <c r="P248" s="227">
        <f>O248*H248</f>
        <v>0</v>
      </c>
      <c r="Q248" s="227">
        <v>0.001</v>
      </c>
      <c r="R248" s="227">
        <f>Q248*H248</f>
        <v>0.0112</v>
      </c>
      <c r="S248" s="227">
        <v>0</v>
      </c>
      <c r="T248" s="22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9" t="s">
        <v>303</v>
      </c>
      <c r="AT248" s="229" t="s">
        <v>376</v>
      </c>
      <c r="AU248" s="229" t="s">
        <v>93</v>
      </c>
      <c r="AY248" s="20" t="s">
        <v>254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20" t="s">
        <v>23</v>
      </c>
      <c r="BK248" s="230">
        <f>ROUND(I248*H248,2)</f>
        <v>0</v>
      </c>
      <c r="BL248" s="20" t="s">
        <v>261</v>
      </c>
      <c r="BM248" s="229" t="s">
        <v>380</v>
      </c>
    </row>
    <row r="249" s="13" customFormat="1">
      <c r="A249" s="13"/>
      <c r="B249" s="236"/>
      <c r="C249" s="237"/>
      <c r="D249" s="238" t="s">
        <v>265</v>
      </c>
      <c r="E249" s="239" t="s">
        <v>48</v>
      </c>
      <c r="F249" s="240" t="s">
        <v>381</v>
      </c>
      <c r="G249" s="237"/>
      <c r="H249" s="241">
        <v>11.199999999999999</v>
      </c>
      <c r="I249" s="242"/>
      <c r="J249" s="237"/>
      <c r="K249" s="237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265</v>
      </c>
      <c r="AU249" s="247" t="s">
        <v>93</v>
      </c>
      <c r="AV249" s="13" t="s">
        <v>93</v>
      </c>
      <c r="AW249" s="13" t="s">
        <v>46</v>
      </c>
      <c r="AX249" s="13" t="s">
        <v>23</v>
      </c>
      <c r="AY249" s="247" t="s">
        <v>254</v>
      </c>
    </row>
    <row r="250" s="2" customFormat="1">
      <c r="A250" s="42"/>
      <c r="B250" s="43"/>
      <c r="C250" s="44"/>
      <c r="D250" s="238" t="s">
        <v>278</v>
      </c>
      <c r="E250" s="44"/>
      <c r="F250" s="269" t="s">
        <v>324</v>
      </c>
      <c r="G250" s="44"/>
      <c r="H250" s="44"/>
      <c r="I250" s="44"/>
      <c r="J250" s="44"/>
      <c r="K250" s="44"/>
      <c r="L250" s="48"/>
      <c r="M250" s="234"/>
      <c r="N250" s="23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U250" s="20" t="s">
        <v>93</v>
      </c>
    </row>
    <row r="251" s="2" customFormat="1">
      <c r="A251" s="42"/>
      <c r="B251" s="43"/>
      <c r="C251" s="44"/>
      <c r="D251" s="238" t="s">
        <v>278</v>
      </c>
      <c r="E251" s="44"/>
      <c r="F251" s="270" t="s">
        <v>325</v>
      </c>
      <c r="G251" s="44"/>
      <c r="H251" s="271">
        <v>448</v>
      </c>
      <c r="I251" s="44"/>
      <c r="J251" s="44"/>
      <c r="K251" s="44"/>
      <c r="L251" s="48"/>
      <c r="M251" s="234"/>
      <c r="N251" s="23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U251" s="20" t="s">
        <v>93</v>
      </c>
    </row>
    <row r="252" s="2" customFormat="1">
      <c r="A252" s="42"/>
      <c r="B252" s="43"/>
      <c r="C252" s="44"/>
      <c r="D252" s="238" t="s">
        <v>278</v>
      </c>
      <c r="E252" s="44"/>
      <c r="F252" s="270" t="s">
        <v>268</v>
      </c>
      <c r="G252" s="44"/>
      <c r="H252" s="271">
        <v>448</v>
      </c>
      <c r="I252" s="44"/>
      <c r="J252" s="44"/>
      <c r="K252" s="44"/>
      <c r="L252" s="48"/>
      <c r="M252" s="234"/>
      <c r="N252" s="23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U252" s="20" t="s">
        <v>93</v>
      </c>
    </row>
    <row r="253" s="2" customFormat="1" ht="16.5" customHeight="1">
      <c r="A253" s="42"/>
      <c r="B253" s="43"/>
      <c r="C253" s="218" t="s">
        <v>382</v>
      </c>
      <c r="D253" s="218" t="s">
        <v>256</v>
      </c>
      <c r="E253" s="219" t="s">
        <v>383</v>
      </c>
      <c r="F253" s="220" t="s">
        <v>384</v>
      </c>
      <c r="G253" s="221" t="s">
        <v>259</v>
      </c>
      <c r="H253" s="222">
        <v>448</v>
      </c>
      <c r="I253" s="223"/>
      <c r="J253" s="224">
        <f>ROUND(I253*H253,2)</f>
        <v>0</v>
      </c>
      <c r="K253" s="220" t="s">
        <v>260</v>
      </c>
      <c r="L253" s="48"/>
      <c r="M253" s="225" t="s">
        <v>48</v>
      </c>
      <c r="N253" s="226" t="s">
        <v>56</v>
      </c>
      <c r="O253" s="88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29" t="s">
        <v>261</v>
      </c>
      <c r="AT253" s="229" t="s">
        <v>256</v>
      </c>
      <c r="AU253" s="229" t="s">
        <v>93</v>
      </c>
      <c r="AY253" s="20" t="s">
        <v>254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20" t="s">
        <v>23</v>
      </c>
      <c r="BK253" s="230">
        <f>ROUND(I253*H253,2)</f>
        <v>0</v>
      </c>
      <c r="BL253" s="20" t="s">
        <v>261</v>
      </c>
      <c r="BM253" s="229" t="s">
        <v>385</v>
      </c>
    </row>
    <row r="254" s="2" customFormat="1">
      <c r="A254" s="42"/>
      <c r="B254" s="43"/>
      <c r="C254" s="44"/>
      <c r="D254" s="231" t="s">
        <v>263</v>
      </c>
      <c r="E254" s="44"/>
      <c r="F254" s="232" t="s">
        <v>386</v>
      </c>
      <c r="G254" s="44"/>
      <c r="H254" s="44"/>
      <c r="I254" s="233"/>
      <c r="J254" s="44"/>
      <c r="K254" s="44"/>
      <c r="L254" s="48"/>
      <c r="M254" s="234"/>
      <c r="N254" s="23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263</v>
      </c>
      <c r="AU254" s="20" t="s">
        <v>93</v>
      </c>
    </row>
    <row r="255" s="13" customFormat="1">
      <c r="A255" s="13"/>
      <c r="B255" s="236"/>
      <c r="C255" s="237"/>
      <c r="D255" s="238" t="s">
        <v>265</v>
      </c>
      <c r="E255" s="239" t="s">
        <v>48</v>
      </c>
      <c r="F255" s="240" t="s">
        <v>206</v>
      </c>
      <c r="G255" s="237"/>
      <c r="H255" s="241">
        <v>448</v>
      </c>
      <c r="I255" s="242"/>
      <c r="J255" s="237"/>
      <c r="K255" s="237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265</v>
      </c>
      <c r="AU255" s="247" t="s">
        <v>93</v>
      </c>
      <c r="AV255" s="13" t="s">
        <v>93</v>
      </c>
      <c r="AW255" s="13" t="s">
        <v>46</v>
      </c>
      <c r="AX255" s="13" t="s">
        <v>23</v>
      </c>
      <c r="AY255" s="247" t="s">
        <v>254</v>
      </c>
    </row>
    <row r="256" s="2" customFormat="1">
      <c r="A256" s="42"/>
      <c r="B256" s="43"/>
      <c r="C256" s="44"/>
      <c r="D256" s="238" t="s">
        <v>278</v>
      </c>
      <c r="E256" s="44"/>
      <c r="F256" s="269" t="s">
        <v>324</v>
      </c>
      <c r="G256" s="44"/>
      <c r="H256" s="44"/>
      <c r="I256" s="44"/>
      <c r="J256" s="44"/>
      <c r="K256" s="44"/>
      <c r="L256" s="48"/>
      <c r="M256" s="234"/>
      <c r="N256" s="23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U256" s="20" t="s">
        <v>93</v>
      </c>
    </row>
    <row r="257" s="2" customFormat="1">
      <c r="A257" s="42"/>
      <c r="B257" s="43"/>
      <c r="C257" s="44"/>
      <c r="D257" s="238" t="s">
        <v>278</v>
      </c>
      <c r="E257" s="44"/>
      <c r="F257" s="270" t="s">
        <v>325</v>
      </c>
      <c r="G257" s="44"/>
      <c r="H257" s="271">
        <v>448</v>
      </c>
      <c r="I257" s="44"/>
      <c r="J257" s="44"/>
      <c r="K257" s="44"/>
      <c r="L257" s="48"/>
      <c r="M257" s="234"/>
      <c r="N257" s="23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U257" s="20" t="s">
        <v>93</v>
      </c>
    </row>
    <row r="258" s="2" customFormat="1">
      <c r="A258" s="42"/>
      <c r="B258" s="43"/>
      <c r="C258" s="44"/>
      <c r="D258" s="238" t="s">
        <v>278</v>
      </c>
      <c r="E258" s="44"/>
      <c r="F258" s="270" t="s">
        <v>268</v>
      </c>
      <c r="G258" s="44"/>
      <c r="H258" s="271">
        <v>448</v>
      </c>
      <c r="I258" s="44"/>
      <c r="J258" s="44"/>
      <c r="K258" s="44"/>
      <c r="L258" s="48"/>
      <c r="M258" s="234"/>
      <c r="N258" s="23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U258" s="20" t="s">
        <v>93</v>
      </c>
    </row>
    <row r="259" s="2" customFormat="1" ht="16.5" customHeight="1">
      <c r="A259" s="42"/>
      <c r="B259" s="43"/>
      <c r="C259" s="218" t="s">
        <v>387</v>
      </c>
      <c r="D259" s="218" t="s">
        <v>256</v>
      </c>
      <c r="E259" s="219" t="s">
        <v>388</v>
      </c>
      <c r="F259" s="220" t="s">
        <v>389</v>
      </c>
      <c r="G259" s="221" t="s">
        <v>259</v>
      </c>
      <c r="H259" s="222">
        <v>448</v>
      </c>
      <c r="I259" s="223"/>
      <c r="J259" s="224">
        <f>ROUND(I259*H259,2)</f>
        <v>0</v>
      </c>
      <c r="K259" s="220" t="s">
        <v>260</v>
      </c>
      <c r="L259" s="48"/>
      <c r="M259" s="225" t="s">
        <v>48</v>
      </c>
      <c r="N259" s="226" t="s">
        <v>56</v>
      </c>
      <c r="O259" s="88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29" t="s">
        <v>261</v>
      </c>
      <c r="AT259" s="229" t="s">
        <v>256</v>
      </c>
      <c r="AU259" s="229" t="s">
        <v>93</v>
      </c>
      <c r="AY259" s="20" t="s">
        <v>254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20" t="s">
        <v>23</v>
      </c>
      <c r="BK259" s="230">
        <f>ROUND(I259*H259,2)</f>
        <v>0</v>
      </c>
      <c r="BL259" s="20" t="s">
        <v>261</v>
      </c>
      <c r="BM259" s="229" t="s">
        <v>390</v>
      </c>
    </row>
    <row r="260" s="2" customFormat="1">
      <c r="A260" s="42"/>
      <c r="B260" s="43"/>
      <c r="C260" s="44"/>
      <c r="D260" s="231" t="s">
        <v>263</v>
      </c>
      <c r="E260" s="44"/>
      <c r="F260" s="232" t="s">
        <v>391</v>
      </c>
      <c r="G260" s="44"/>
      <c r="H260" s="44"/>
      <c r="I260" s="233"/>
      <c r="J260" s="44"/>
      <c r="K260" s="44"/>
      <c r="L260" s="48"/>
      <c r="M260" s="234"/>
      <c r="N260" s="23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263</v>
      </c>
      <c r="AU260" s="20" t="s">
        <v>93</v>
      </c>
    </row>
    <row r="261" s="13" customFormat="1">
      <c r="A261" s="13"/>
      <c r="B261" s="236"/>
      <c r="C261" s="237"/>
      <c r="D261" s="238" t="s">
        <v>265</v>
      </c>
      <c r="E261" s="239" t="s">
        <v>48</v>
      </c>
      <c r="F261" s="240" t="s">
        <v>206</v>
      </c>
      <c r="G261" s="237"/>
      <c r="H261" s="241">
        <v>448</v>
      </c>
      <c r="I261" s="242"/>
      <c r="J261" s="237"/>
      <c r="K261" s="237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265</v>
      </c>
      <c r="AU261" s="247" t="s">
        <v>93</v>
      </c>
      <c r="AV261" s="13" t="s">
        <v>93</v>
      </c>
      <c r="AW261" s="13" t="s">
        <v>46</v>
      </c>
      <c r="AX261" s="13" t="s">
        <v>23</v>
      </c>
      <c r="AY261" s="247" t="s">
        <v>254</v>
      </c>
    </row>
    <row r="262" s="2" customFormat="1">
      <c r="A262" s="42"/>
      <c r="B262" s="43"/>
      <c r="C262" s="44"/>
      <c r="D262" s="238" t="s">
        <v>278</v>
      </c>
      <c r="E262" s="44"/>
      <c r="F262" s="269" t="s">
        <v>324</v>
      </c>
      <c r="G262" s="44"/>
      <c r="H262" s="44"/>
      <c r="I262" s="44"/>
      <c r="J262" s="44"/>
      <c r="K262" s="44"/>
      <c r="L262" s="48"/>
      <c r="M262" s="234"/>
      <c r="N262" s="23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U262" s="20" t="s">
        <v>93</v>
      </c>
    </row>
    <row r="263" s="2" customFormat="1">
      <c r="A263" s="42"/>
      <c r="B263" s="43"/>
      <c r="C263" s="44"/>
      <c r="D263" s="238" t="s">
        <v>278</v>
      </c>
      <c r="E263" s="44"/>
      <c r="F263" s="270" t="s">
        <v>325</v>
      </c>
      <c r="G263" s="44"/>
      <c r="H263" s="271">
        <v>448</v>
      </c>
      <c r="I263" s="44"/>
      <c r="J263" s="44"/>
      <c r="K263" s="44"/>
      <c r="L263" s="48"/>
      <c r="M263" s="234"/>
      <c r="N263" s="23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U263" s="20" t="s">
        <v>93</v>
      </c>
    </row>
    <row r="264" s="2" customFormat="1">
      <c r="A264" s="42"/>
      <c r="B264" s="43"/>
      <c r="C264" s="44"/>
      <c r="D264" s="238" t="s">
        <v>278</v>
      </c>
      <c r="E264" s="44"/>
      <c r="F264" s="270" t="s">
        <v>268</v>
      </c>
      <c r="G264" s="44"/>
      <c r="H264" s="271">
        <v>448</v>
      </c>
      <c r="I264" s="44"/>
      <c r="J264" s="44"/>
      <c r="K264" s="44"/>
      <c r="L264" s="48"/>
      <c r="M264" s="234"/>
      <c r="N264" s="23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U264" s="20" t="s">
        <v>93</v>
      </c>
    </row>
    <row r="265" s="2" customFormat="1" ht="16.5" customHeight="1">
      <c r="A265" s="42"/>
      <c r="B265" s="43"/>
      <c r="C265" s="218" t="s">
        <v>7</v>
      </c>
      <c r="D265" s="218" t="s">
        <v>256</v>
      </c>
      <c r="E265" s="219" t="s">
        <v>392</v>
      </c>
      <c r="F265" s="220" t="s">
        <v>393</v>
      </c>
      <c r="G265" s="221" t="s">
        <v>314</v>
      </c>
      <c r="H265" s="222">
        <v>6.2720000000000002</v>
      </c>
      <c r="I265" s="223"/>
      <c r="J265" s="224">
        <f>ROUND(I265*H265,2)</f>
        <v>0</v>
      </c>
      <c r="K265" s="220" t="s">
        <v>260</v>
      </c>
      <c r="L265" s="48"/>
      <c r="M265" s="225" t="s">
        <v>48</v>
      </c>
      <c r="N265" s="226" t="s">
        <v>56</v>
      </c>
      <c r="O265" s="88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29" t="s">
        <v>261</v>
      </c>
      <c r="AT265" s="229" t="s">
        <v>256</v>
      </c>
      <c r="AU265" s="229" t="s">
        <v>93</v>
      </c>
      <c r="AY265" s="20" t="s">
        <v>254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20" t="s">
        <v>23</v>
      </c>
      <c r="BK265" s="230">
        <f>ROUND(I265*H265,2)</f>
        <v>0</v>
      </c>
      <c r="BL265" s="20" t="s">
        <v>261</v>
      </c>
      <c r="BM265" s="229" t="s">
        <v>394</v>
      </c>
    </row>
    <row r="266" s="2" customFormat="1">
      <c r="A266" s="42"/>
      <c r="B266" s="43"/>
      <c r="C266" s="44"/>
      <c r="D266" s="231" t="s">
        <v>263</v>
      </c>
      <c r="E266" s="44"/>
      <c r="F266" s="232" t="s">
        <v>395</v>
      </c>
      <c r="G266" s="44"/>
      <c r="H266" s="44"/>
      <c r="I266" s="233"/>
      <c r="J266" s="44"/>
      <c r="K266" s="44"/>
      <c r="L266" s="48"/>
      <c r="M266" s="234"/>
      <c r="N266" s="23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263</v>
      </c>
      <c r="AU266" s="20" t="s">
        <v>93</v>
      </c>
    </row>
    <row r="267" s="13" customFormat="1">
      <c r="A267" s="13"/>
      <c r="B267" s="236"/>
      <c r="C267" s="237"/>
      <c r="D267" s="238" t="s">
        <v>265</v>
      </c>
      <c r="E267" s="239" t="s">
        <v>221</v>
      </c>
      <c r="F267" s="240" t="s">
        <v>396</v>
      </c>
      <c r="G267" s="237"/>
      <c r="H267" s="241">
        <v>89.599999999999994</v>
      </c>
      <c r="I267" s="242"/>
      <c r="J267" s="237"/>
      <c r="K267" s="237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265</v>
      </c>
      <c r="AU267" s="247" t="s">
        <v>93</v>
      </c>
      <c r="AV267" s="13" t="s">
        <v>93</v>
      </c>
      <c r="AW267" s="13" t="s">
        <v>46</v>
      </c>
      <c r="AX267" s="13" t="s">
        <v>85</v>
      </c>
      <c r="AY267" s="247" t="s">
        <v>254</v>
      </c>
    </row>
    <row r="268" s="14" customFormat="1">
      <c r="A268" s="14"/>
      <c r="B268" s="248"/>
      <c r="C268" s="249"/>
      <c r="D268" s="238" t="s">
        <v>265</v>
      </c>
      <c r="E268" s="250" t="s">
        <v>48</v>
      </c>
      <c r="F268" s="251" t="s">
        <v>268</v>
      </c>
      <c r="G268" s="249"/>
      <c r="H268" s="252">
        <v>89.599999999999994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8" t="s">
        <v>265</v>
      </c>
      <c r="AU268" s="258" t="s">
        <v>93</v>
      </c>
      <c r="AV268" s="14" t="s">
        <v>261</v>
      </c>
      <c r="AW268" s="14" t="s">
        <v>46</v>
      </c>
      <c r="AX268" s="14" t="s">
        <v>85</v>
      </c>
      <c r="AY268" s="258" t="s">
        <v>254</v>
      </c>
    </row>
    <row r="269" s="13" customFormat="1">
      <c r="A269" s="13"/>
      <c r="B269" s="236"/>
      <c r="C269" s="237"/>
      <c r="D269" s="238" t="s">
        <v>265</v>
      </c>
      <c r="E269" s="239" t="s">
        <v>48</v>
      </c>
      <c r="F269" s="240" t="s">
        <v>397</v>
      </c>
      <c r="G269" s="237"/>
      <c r="H269" s="241">
        <v>6.2720000000000002</v>
      </c>
      <c r="I269" s="242"/>
      <c r="J269" s="237"/>
      <c r="K269" s="237"/>
      <c r="L269" s="243"/>
      <c r="M269" s="244"/>
      <c r="N269" s="245"/>
      <c r="O269" s="245"/>
      <c r="P269" s="245"/>
      <c r="Q269" s="245"/>
      <c r="R269" s="245"/>
      <c r="S269" s="245"/>
      <c r="T269" s="24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7" t="s">
        <v>265</v>
      </c>
      <c r="AU269" s="247" t="s">
        <v>93</v>
      </c>
      <c r="AV269" s="13" t="s">
        <v>93</v>
      </c>
      <c r="AW269" s="13" t="s">
        <v>46</v>
      </c>
      <c r="AX269" s="13" t="s">
        <v>23</v>
      </c>
      <c r="AY269" s="247" t="s">
        <v>254</v>
      </c>
    </row>
    <row r="270" s="2" customFormat="1">
      <c r="A270" s="42"/>
      <c r="B270" s="43"/>
      <c r="C270" s="44"/>
      <c r="D270" s="238" t="s">
        <v>278</v>
      </c>
      <c r="E270" s="44"/>
      <c r="F270" s="269" t="s">
        <v>324</v>
      </c>
      <c r="G270" s="44"/>
      <c r="H270" s="44"/>
      <c r="I270" s="44"/>
      <c r="J270" s="44"/>
      <c r="K270" s="44"/>
      <c r="L270" s="48"/>
      <c r="M270" s="234"/>
      <c r="N270" s="23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U270" s="20" t="s">
        <v>93</v>
      </c>
    </row>
    <row r="271" s="2" customFormat="1">
      <c r="A271" s="42"/>
      <c r="B271" s="43"/>
      <c r="C271" s="44"/>
      <c r="D271" s="238" t="s">
        <v>278</v>
      </c>
      <c r="E271" s="44"/>
      <c r="F271" s="270" t="s">
        <v>325</v>
      </c>
      <c r="G271" s="44"/>
      <c r="H271" s="271">
        <v>448</v>
      </c>
      <c r="I271" s="44"/>
      <c r="J271" s="44"/>
      <c r="K271" s="44"/>
      <c r="L271" s="48"/>
      <c r="M271" s="234"/>
      <c r="N271" s="23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U271" s="20" t="s">
        <v>93</v>
      </c>
    </row>
    <row r="272" s="2" customFormat="1">
      <c r="A272" s="42"/>
      <c r="B272" s="43"/>
      <c r="C272" s="44"/>
      <c r="D272" s="238" t="s">
        <v>278</v>
      </c>
      <c r="E272" s="44"/>
      <c r="F272" s="270" t="s">
        <v>268</v>
      </c>
      <c r="G272" s="44"/>
      <c r="H272" s="271">
        <v>448</v>
      </c>
      <c r="I272" s="44"/>
      <c r="J272" s="44"/>
      <c r="K272" s="44"/>
      <c r="L272" s="48"/>
      <c r="M272" s="234"/>
      <c r="N272" s="23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U272" s="20" t="s">
        <v>93</v>
      </c>
    </row>
    <row r="273" s="2" customFormat="1">
      <c r="A273" s="42"/>
      <c r="B273" s="43"/>
      <c r="C273" s="44"/>
      <c r="D273" s="238" t="s">
        <v>278</v>
      </c>
      <c r="E273" s="44"/>
      <c r="F273" s="269" t="s">
        <v>398</v>
      </c>
      <c r="G273" s="44"/>
      <c r="H273" s="44"/>
      <c r="I273" s="44"/>
      <c r="J273" s="44"/>
      <c r="K273" s="44"/>
      <c r="L273" s="48"/>
      <c r="M273" s="234"/>
      <c r="N273" s="23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U273" s="20" t="s">
        <v>93</v>
      </c>
    </row>
    <row r="274" s="2" customFormat="1">
      <c r="A274" s="42"/>
      <c r="B274" s="43"/>
      <c r="C274" s="44"/>
      <c r="D274" s="238" t="s">
        <v>278</v>
      </c>
      <c r="E274" s="44"/>
      <c r="F274" s="270" t="s">
        <v>396</v>
      </c>
      <c r="G274" s="44"/>
      <c r="H274" s="271">
        <v>89.599999999999994</v>
      </c>
      <c r="I274" s="44"/>
      <c r="J274" s="44"/>
      <c r="K274" s="44"/>
      <c r="L274" s="48"/>
      <c r="M274" s="234"/>
      <c r="N274" s="23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U274" s="20" t="s">
        <v>93</v>
      </c>
    </row>
    <row r="275" s="2" customFormat="1" ht="16.5" customHeight="1">
      <c r="A275" s="42"/>
      <c r="B275" s="43"/>
      <c r="C275" s="218" t="s">
        <v>399</v>
      </c>
      <c r="D275" s="218" t="s">
        <v>256</v>
      </c>
      <c r="E275" s="219" t="s">
        <v>400</v>
      </c>
      <c r="F275" s="220" t="s">
        <v>401</v>
      </c>
      <c r="G275" s="221" t="s">
        <v>259</v>
      </c>
      <c r="H275" s="222">
        <v>448</v>
      </c>
      <c r="I275" s="223"/>
      <c r="J275" s="224">
        <f>ROUND(I275*H275,2)</f>
        <v>0</v>
      </c>
      <c r="K275" s="220" t="s">
        <v>260</v>
      </c>
      <c r="L275" s="48"/>
      <c r="M275" s="225" t="s">
        <v>48</v>
      </c>
      <c r="N275" s="226" t="s">
        <v>56</v>
      </c>
      <c r="O275" s="88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29" t="s">
        <v>261</v>
      </c>
      <c r="AT275" s="229" t="s">
        <v>256</v>
      </c>
      <c r="AU275" s="229" t="s">
        <v>93</v>
      </c>
      <c r="AY275" s="20" t="s">
        <v>254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20" t="s">
        <v>23</v>
      </c>
      <c r="BK275" s="230">
        <f>ROUND(I275*H275,2)</f>
        <v>0</v>
      </c>
      <c r="BL275" s="20" t="s">
        <v>261</v>
      </c>
      <c r="BM275" s="229" t="s">
        <v>402</v>
      </c>
    </row>
    <row r="276" s="2" customFormat="1">
      <c r="A276" s="42"/>
      <c r="B276" s="43"/>
      <c r="C276" s="44"/>
      <c r="D276" s="231" t="s">
        <v>263</v>
      </c>
      <c r="E276" s="44"/>
      <c r="F276" s="232" t="s">
        <v>403</v>
      </c>
      <c r="G276" s="44"/>
      <c r="H276" s="44"/>
      <c r="I276" s="233"/>
      <c r="J276" s="44"/>
      <c r="K276" s="44"/>
      <c r="L276" s="48"/>
      <c r="M276" s="234"/>
      <c r="N276" s="23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263</v>
      </c>
      <c r="AU276" s="20" t="s">
        <v>93</v>
      </c>
    </row>
    <row r="277" s="13" customFormat="1">
      <c r="A277" s="13"/>
      <c r="B277" s="236"/>
      <c r="C277" s="237"/>
      <c r="D277" s="238" t="s">
        <v>265</v>
      </c>
      <c r="E277" s="239" t="s">
        <v>48</v>
      </c>
      <c r="F277" s="240" t="s">
        <v>206</v>
      </c>
      <c r="G277" s="237"/>
      <c r="H277" s="241">
        <v>448</v>
      </c>
      <c r="I277" s="242"/>
      <c r="J277" s="237"/>
      <c r="K277" s="237"/>
      <c r="L277" s="243"/>
      <c r="M277" s="244"/>
      <c r="N277" s="245"/>
      <c r="O277" s="245"/>
      <c r="P277" s="245"/>
      <c r="Q277" s="245"/>
      <c r="R277" s="245"/>
      <c r="S277" s="245"/>
      <c r="T277" s="24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7" t="s">
        <v>265</v>
      </c>
      <c r="AU277" s="247" t="s">
        <v>93</v>
      </c>
      <c r="AV277" s="13" t="s">
        <v>93</v>
      </c>
      <c r="AW277" s="13" t="s">
        <v>46</v>
      </c>
      <c r="AX277" s="13" t="s">
        <v>23</v>
      </c>
      <c r="AY277" s="247" t="s">
        <v>254</v>
      </c>
    </row>
    <row r="278" s="2" customFormat="1">
      <c r="A278" s="42"/>
      <c r="B278" s="43"/>
      <c r="C278" s="44"/>
      <c r="D278" s="238" t="s">
        <v>278</v>
      </c>
      <c r="E278" s="44"/>
      <c r="F278" s="269" t="s">
        <v>324</v>
      </c>
      <c r="G278" s="44"/>
      <c r="H278" s="44"/>
      <c r="I278" s="44"/>
      <c r="J278" s="44"/>
      <c r="K278" s="44"/>
      <c r="L278" s="48"/>
      <c r="M278" s="234"/>
      <c r="N278" s="235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U278" s="20" t="s">
        <v>93</v>
      </c>
    </row>
    <row r="279" s="2" customFormat="1">
      <c r="A279" s="42"/>
      <c r="B279" s="43"/>
      <c r="C279" s="44"/>
      <c r="D279" s="238" t="s">
        <v>278</v>
      </c>
      <c r="E279" s="44"/>
      <c r="F279" s="270" t="s">
        <v>325</v>
      </c>
      <c r="G279" s="44"/>
      <c r="H279" s="271">
        <v>448</v>
      </c>
      <c r="I279" s="44"/>
      <c r="J279" s="44"/>
      <c r="K279" s="44"/>
      <c r="L279" s="48"/>
      <c r="M279" s="234"/>
      <c r="N279" s="23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U279" s="20" t="s">
        <v>93</v>
      </c>
    </row>
    <row r="280" s="2" customFormat="1">
      <c r="A280" s="42"/>
      <c r="B280" s="43"/>
      <c r="C280" s="44"/>
      <c r="D280" s="238" t="s">
        <v>278</v>
      </c>
      <c r="E280" s="44"/>
      <c r="F280" s="270" t="s">
        <v>268</v>
      </c>
      <c r="G280" s="44"/>
      <c r="H280" s="271">
        <v>448</v>
      </c>
      <c r="I280" s="44"/>
      <c r="J280" s="44"/>
      <c r="K280" s="44"/>
      <c r="L280" s="48"/>
      <c r="M280" s="234"/>
      <c r="N280" s="23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U280" s="20" t="s">
        <v>93</v>
      </c>
    </row>
    <row r="281" s="12" customFormat="1" ht="22.8" customHeight="1">
      <c r="A281" s="12"/>
      <c r="B281" s="202"/>
      <c r="C281" s="203"/>
      <c r="D281" s="204" t="s">
        <v>84</v>
      </c>
      <c r="E281" s="216" t="s">
        <v>93</v>
      </c>
      <c r="F281" s="216" t="s">
        <v>404</v>
      </c>
      <c r="G281" s="203"/>
      <c r="H281" s="203"/>
      <c r="I281" s="206"/>
      <c r="J281" s="217">
        <f>BK281</f>
        <v>0</v>
      </c>
      <c r="K281" s="203"/>
      <c r="L281" s="208"/>
      <c r="M281" s="209"/>
      <c r="N281" s="210"/>
      <c r="O281" s="210"/>
      <c r="P281" s="211">
        <f>SUM(P282:P290)</f>
        <v>0</v>
      </c>
      <c r="Q281" s="210"/>
      <c r="R281" s="211">
        <f>SUM(R282:R290)</f>
        <v>26.899999999999999</v>
      </c>
      <c r="S281" s="210"/>
      <c r="T281" s="212">
        <f>SUM(T282:T290)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3" t="s">
        <v>23</v>
      </c>
      <c r="AT281" s="214" t="s">
        <v>84</v>
      </c>
      <c r="AU281" s="214" t="s">
        <v>23</v>
      </c>
      <c r="AY281" s="213" t="s">
        <v>254</v>
      </c>
      <c r="BK281" s="215">
        <f>SUM(BK282:BK290)</f>
        <v>0</v>
      </c>
    </row>
    <row r="282" s="2" customFormat="1" ht="16.5" customHeight="1">
      <c r="A282" s="42"/>
      <c r="B282" s="43"/>
      <c r="C282" s="218" t="s">
        <v>405</v>
      </c>
      <c r="D282" s="218" t="s">
        <v>256</v>
      </c>
      <c r="E282" s="219" t="s">
        <v>406</v>
      </c>
      <c r="F282" s="220" t="s">
        <v>407</v>
      </c>
      <c r="G282" s="221" t="s">
        <v>259</v>
      </c>
      <c r="H282" s="222">
        <v>55</v>
      </c>
      <c r="I282" s="223"/>
      <c r="J282" s="224">
        <f>ROUND(I282*H282,2)</f>
        <v>0</v>
      </c>
      <c r="K282" s="220" t="s">
        <v>260</v>
      </c>
      <c r="L282" s="48"/>
      <c r="M282" s="225" t="s">
        <v>48</v>
      </c>
      <c r="N282" s="226" t="s">
        <v>56</v>
      </c>
      <c r="O282" s="88"/>
      <c r="P282" s="227">
        <f>O282*H282</f>
        <v>0</v>
      </c>
      <c r="Q282" s="227">
        <v>0.108</v>
      </c>
      <c r="R282" s="227">
        <f>Q282*H282</f>
        <v>5.9399999999999995</v>
      </c>
      <c r="S282" s="227">
        <v>0</v>
      </c>
      <c r="T282" s="22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9" t="s">
        <v>261</v>
      </c>
      <c r="AT282" s="229" t="s">
        <v>256</v>
      </c>
      <c r="AU282" s="229" t="s">
        <v>93</v>
      </c>
      <c r="AY282" s="20" t="s">
        <v>254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20" t="s">
        <v>23</v>
      </c>
      <c r="BK282" s="230">
        <f>ROUND(I282*H282,2)</f>
        <v>0</v>
      </c>
      <c r="BL282" s="20" t="s">
        <v>261</v>
      </c>
      <c r="BM282" s="229" t="s">
        <v>408</v>
      </c>
    </row>
    <row r="283" s="2" customFormat="1">
      <c r="A283" s="42"/>
      <c r="B283" s="43"/>
      <c r="C283" s="44"/>
      <c r="D283" s="231" t="s">
        <v>263</v>
      </c>
      <c r="E283" s="44"/>
      <c r="F283" s="232" t="s">
        <v>409</v>
      </c>
      <c r="G283" s="44"/>
      <c r="H283" s="44"/>
      <c r="I283" s="233"/>
      <c r="J283" s="44"/>
      <c r="K283" s="44"/>
      <c r="L283" s="48"/>
      <c r="M283" s="234"/>
      <c r="N283" s="23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263</v>
      </c>
      <c r="AU283" s="20" t="s">
        <v>93</v>
      </c>
    </row>
    <row r="284" s="13" customFormat="1">
      <c r="A284" s="13"/>
      <c r="B284" s="236"/>
      <c r="C284" s="237"/>
      <c r="D284" s="238" t="s">
        <v>265</v>
      </c>
      <c r="E284" s="239" t="s">
        <v>48</v>
      </c>
      <c r="F284" s="240" t="s">
        <v>204</v>
      </c>
      <c r="G284" s="237"/>
      <c r="H284" s="241">
        <v>55</v>
      </c>
      <c r="I284" s="242"/>
      <c r="J284" s="237"/>
      <c r="K284" s="237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265</v>
      </c>
      <c r="AU284" s="247" t="s">
        <v>93</v>
      </c>
      <c r="AV284" s="13" t="s">
        <v>93</v>
      </c>
      <c r="AW284" s="13" t="s">
        <v>46</v>
      </c>
      <c r="AX284" s="13" t="s">
        <v>23</v>
      </c>
      <c r="AY284" s="247" t="s">
        <v>254</v>
      </c>
    </row>
    <row r="285" s="2" customFormat="1">
      <c r="A285" s="42"/>
      <c r="B285" s="43"/>
      <c r="C285" s="44"/>
      <c r="D285" s="238" t="s">
        <v>278</v>
      </c>
      <c r="E285" s="44"/>
      <c r="F285" s="269" t="s">
        <v>297</v>
      </c>
      <c r="G285" s="44"/>
      <c r="H285" s="44"/>
      <c r="I285" s="44"/>
      <c r="J285" s="44"/>
      <c r="K285" s="44"/>
      <c r="L285" s="48"/>
      <c r="M285" s="234"/>
      <c r="N285" s="23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U285" s="20" t="s">
        <v>93</v>
      </c>
    </row>
    <row r="286" s="2" customFormat="1">
      <c r="A286" s="42"/>
      <c r="B286" s="43"/>
      <c r="C286" s="44"/>
      <c r="D286" s="238" t="s">
        <v>278</v>
      </c>
      <c r="E286" s="44"/>
      <c r="F286" s="270" t="s">
        <v>266</v>
      </c>
      <c r="G286" s="44"/>
      <c r="H286" s="271">
        <v>55</v>
      </c>
      <c r="I286" s="44"/>
      <c r="J286" s="44"/>
      <c r="K286" s="44"/>
      <c r="L286" s="48"/>
      <c r="M286" s="234"/>
      <c r="N286" s="23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U286" s="20" t="s">
        <v>93</v>
      </c>
    </row>
    <row r="287" s="2" customFormat="1" ht="16.5" customHeight="1">
      <c r="A287" s="42"/>
      <c r="B287" s="43"/>
      <c r="C287" s="285" t="s">
        <v>410</v>
      </c>
      <c r="D287" s="285" t="s">
        <v>376</v>
      </c>
      <c r="E287" s="286" t="s">
        <v>411</v>
      </c>
      <c r="F287" s="287" t="s">
        <v>412</v>
      </c>
      <c r="G287" s="288" t="s">
        <v>413</v>
      </c>
      <c r="H287" s="289">
        <v>16</v>
      </c>
      <c r="I287" s="290"/>
      <c r="J287" s="291">
        <f>ROUND(I287*H287,2)</f>
        <v>0</v>
      </c>
      <c r="K287" s="287" t="s">
        <v>260</v>
      </c>
      <c r="L287" s="292"/>
      <c r="M287" s="293" t="s">
        <v>48</v>
      </c>
      <c r="N287" s="294" t="s">
        <v>56</v>
      </c>
      <c r="O287" s="88"/>
      <c r="P287" s="227">
        <f>O287*H287</f>
        <v>0</v>
      </c>
      <c r="Q287" s="227">
        <v>1.3100000000000001</v>
      </c>
      <c r="R287" s="227">
        <f>Q287*H287</f>
        <v>20.960000000000001</v>
      </c>
      <c r="S287" s="227">
        <v>0</v>
      </c>
      <c r="T287" s="22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9" t="s">
        <v>303</v>
      </c>
      <c r="AT287" s="229" t="s">
        <v>376</v>
      </c>
      <c r="AU287" s="229" t="s">
        <v>93</v>
      </c>
      <c r="AY287" s="20" t="s">
        <v>254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20" t="s">
        <v>23</v>
      </c>
      <c r="BK287" s="230">
        <f>ROUND(I287*H287,2)</f>
        <v>0</v>
      </c>
      <c r="BL287" s="20" t="s">
        <v>261</v>
      </c>
      <c r="BM287" s="229" t="s">
        <v>414</v>
      </c>
    </row>
    <row r="288" s="13" customFormat="1">
      <c r="A288" s="13"/>
      <c r="B288" s="236"/>
      <c r="C288" s="237"/>
      <c r="D288" s="238" t="s">
        <v>265</v>
      </c>
      <c r="E288" s="239" t="s">
        <v>48</v>
      </c>
      <c r="F288" s="240" t="s">
        <v>415</v>
      </c>
      <c r="G288" s="237"/>
      <c r="H288" s="241">
        <v>16</v>
      </c>
      <c r="I288" s="242"/>
      <c r="J288" s="237"/>
      <c r="K288" s="237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265</v>
      </c>
      <c r="AU288" s="247" t="s">
        <v>93</v>
      </c>
      <c r="AV288" s="13" t="s">
        <v>93</v>
      </c>
      <c r="AW288" s="13" t="s">
        <v>46</v>
      </c>
      <c r="AX288" s="13" t="s">
        <v>23</v>
      </c>
      <c r="AY288" s="247" t="s">
        <v>254</v>
      </c>
    </row>
    <row r="289" s="2" customFormat="1">
      <c r="A289" s="42"/>
      <c r="B289" s="43"/>
      <c r="C289" s="44"/>
      <c r="D289" s="238" t="s">
        <v>278</v>
      </c>
      <c r="E289" s="44"/>
      <c r="F289" s="269" t="s">
        <v>297</v>
      </c>
      <c r="G289" s="44"/>
      <c r="H289" s="44"/>
      <c r="I289" s="44"/>
      <c r="J289" s="44"/>
      <c r="K289" s="44"/>
      <c r="L289" s="48"/>
      <c r="M289" s="234"/>
      <c r="N289" s="23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U289" s="20" t="s">
        <v>93</v>
      </c>
    </row>
    <row r="290" s="2" customFormat="1">
      <c r="A290" s="42"/>
      <c r="B290" s="43"/>
      <c r="C290" s="44"/>
      <c r="D290" s="238" t="s">
        <v>278</v>
      </c>
      <c r="E290" s="44"/>
      <c r="F290" s="270" t="s">
        <v>266</v>
      </c>
      <c r="G290" s="44"/>
      <c r="H290" s="271">
        <v>55</v>
      </c>
      <c r="I290" s="44"/>
      <c r="J290" s="44"/>
      <c r="K290" s="44"/>
      <c r="L290" s="48"/>
      <c r="M290" s="234"/>
      <c r="N290" s="23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U290" s="20" t="s">
        <v>93</v>
      </c>
    </row>
    <row r="291" s="12" customFormat="1" ht="22.8" customHeight="1">
      <c r="A291" s="12"/>
      <c r="B291" s="202"/>
      <c r="C291" s="203"/>
      <c r="D291" s="204" t="s">
        <v>84</v>
      </c>
      <c r="E291" s="216" t="s">
        <v>261</v>
      </c>
      <c r="F291" s="216" t="s">
        <v>416</v>
      </c>
      <c r="G291" s="203"/>
      <c r="H291" s="203"/>
      <c r="I291" s="206"/>
      <c r="J291" s="217">
        <f>BK291</f>
        <v>0</v>
      </c>
      <c r="K291" s="203"/>
      <c r="L291" s="208"/>
      <c r="M291" s="209"/>
      <c r="N291" s="210"/>
      <c r="O291" s="210"/>
      <c r="P291" s="211">
        <f>SUM(P292:P296)</f>
        <v>0</v>
      </c>
      <c r="Q291" s="210"/>
      <c r="R291" s="211">
        <f>SUM(R292:R296)</f>
        <v>485.22935999999999</v>
      </c>
      <c r="S291" s="210"/>
      <c r="T291" s="212">
        <f>SUM(T292:T296)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3" t="s">
        <v>23</v>
      </c>
      <c r="AT291" s="214" t="s">
        <v>84</v>
      </c>
      <c r="AU291" s="214" t="s">
        <v>23</v>
      </c>
      <c r="AY291" s="213" t="s">
        <v>254</v>
      </c>
      <c r="BK291" s="215">
        <f>SUM(BK292:BK296)</f>
        <v>0</v>
      </c>
    </row>
    <row r="292" s="2" customFormat="1" ht="33" customHeight="1">
      <c r="A292" s="42"/>
      <c r="B292" s="43"/>
      <c r="C292" s="218" t="s">
        <v>193</v>
      </c>
      <c r="D292" s="218" t="s">
        <v>256</v>
      </c>
      <c r="E292" s="219" t="s">
        <v>417</v>
      </c>
      <c r="F292" s="220" t="s">
        <v>418</v>
      </c>
      <c r="G292" s="221" t="s">
        <v>314</v>
      </c>
      <c r="H292" s="222">
        <v>238.69999999999999</v>
      </c>
      <c r="I292" s="223"/>
      <c r="J292" s="224">
        <f>ROUND(I292*H292,2)</f>
        <v>0</v>
      </c>
      <c r="K292" s="220" t="s">
        <v>260</v>
      </c>
      <c r="L292" s="48"/>
      <c r="M292" s="225" t="s">
        <v>48</v>
      </c>
      <c r="N292" s="226" t="s">
        <v>56</v>
      </c>
      <c r="O292" s="88"/>
      <c r="P292" s="227">
        <f>O292*H292</f>
        <v>0</v>
      </c>
      <c r="Q292" s="227">
        <v>2.0327999999999999</v>
      </c>
      <c r="R292" s="227">
        <f>Q292*H292</f>
        <v>485.22935999999999</v>
      </c>
      <c r="S292" s="227">
        <v>0</v>
      </c>
      <c r="T292" s="22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29" t="s">
        <v>261</v>
      </c>
      <c r="AT292" s="229" t="s">
        <v>256</v>
      </c>
      <c r="AU292" s="229" t="s">
        <v>93</v>
      </c>
      <c r="AY292" s="20" t="s">
        <v>254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20" t="s">
        <v>23</v>
      </c>
      <c r="BK292" s="230">
        <f>ROUND(I292*H292,2)</f>
        <v>0</v>
      </c>
      <c r="BL292" s="20" t="s">
        <v>261</v>
      </c>
      <c r="BM292" s="229" t="s">
        <v>419</v>
      </c>
    </row>
    <row r="293" s="2" customFormat="1">
      <c r="A293" s="42"/>
      <c r="B293" s="43"/>
      <c r="C293" s="44"/>
      <c r="D293" s="231" t="s">
        <v>263</v>
      </c>
      <c r="E293" s="44"/>
      <c r="F293" s="232" t="s">
        <v>420</v>
      </c>
      <c r="G293" s="44"/>
      <c r="H293" s="44"/>
      <c r="I293" s="233"/>
      <c r="J293" s="44"/>
      <c r="K293" s="44"/>
      <c r="L293" s="48"/>
      <c r="M293" s="234"/>
      <c r="N293" s="23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263</v>
      </c>
      <c r="AU293" s="20" t="s">
        <v>93</v>
      </c>
    </row>
    <row r="294" s="13" customFormat="1">
      <c r="A294" s="13"/>
      <c r="B294" s="236"/>
      <c r="C294" s="237"/>
      <c r="D294" s="238" t="s">
        <v>265</v>
      </c>
      <c r="E294" s="239" t="s">
        <v>48</v>
      </c>
      <c r="F294" s="240" t="s">
        <v>336</v>
      </c>
      <c r="G294" s="237"/>
      <c r="H294" s="241">
        <v>209.30000000000001</v>
      </c>
      <c r="I294" s="242"/>
      <c r="J294" s="237"/>
      <c r="K294" s="237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265</v>
      </c>
      <c r="AU294" s="247" t="s">
        <v>93</v>
      </c>
      <c r="AV294" s="13" t="s">
        <v>93</v>
      </c>
      <c r="AW294" s="13" t="s">
        <v>46</v>
      </c>
      <c r="AX294" s="13" t="s">
        <v>85</v>
      </c>
      <c r="AY294" s="247" t="s">
        <v>254</v>
      </c>
    </row>
    <row r="295" s="13" customFormat="1">
      <c r="A295" s="13"/>
      <c r="B295" s="236"/>
      <c r="C295" s="237"/>
      <c r="D295" s="238" t="s">
        <v>265</v>
      </c>
      <c r="E295" s="239" t="s">
        <v>48</v>
      </c>
      <c r="F295" s="240" t="s">
        <v>337</v>
      </c>
      <c r="G295" s="237"/>
      <c r="H295" s="241">
        <v>29.399999999999999</v>
      </c>
      <c r="I295" s="242"/>
      <c r="J295" s="237"/>
      <c r="K295" s="237"/>
      <c r="L295" s="243"/>
      <c r="M295" s="244"/>
      <c r="N295" s="245"/>
      <c r="O295" s="245"/>
      <c r="P295" s="245"/>
      <c r="Q295" s="245"/>
      <c r="R295" s="245"/>
      <c r="S295" s="245"/>
      <c r="T295" s="24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7" t="s">
        <v>265</v>
      </c>
      <c r="AU295" s="247" t="s">
        <v>93</v>
      </c>
      <c r="AV295" s="13" t="s">
        <v>93</v>
      </c>
      <c r="AW295" s="13" t="s">
        <v>46</v>
      </c>
      <c r="AX295" s="13" t="s">
        <v>85</v>
      </c>
      <c r="AY295" s="247" t="s">
        <v>254</v>
      </c>
    </row>
    <row r="296" s="14" customFormat="1">
      <c r="A296" s="14"/>
      <c r="B296" s="248"/>
      <c r="C296" s="249"/>
      <c r="D296" s="238" t="s">
        <v>265</v>
      </c>
      <c r="E296" s="250" t="s">
        <v>180</v>
      </c>
      <c r="F296" s="251" t="s">
        <v>268</v>
      </c>
      <c r="G296" s="249"/>
      <c r="H296" s="252">
        <v>238.69999999999999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8" t="s">
        <v>265</v>
      </c>
      <c r="AU296" s="258" t="s">
        <v>93</v>
      </c>
      <c r="AV296" s="14" t="s">
        <v>261</v>
      </c>
      <c r="AW296" s="14" t="s">
        <v>46</v>
      </c>
      <c r="AX296" s="14" t="s">
        <v>23</v>
      </c>
      <c r="AY296" s="258" t="s">
        <v>254</v>
      </c>
    </row>
    <row r="297" s="12" customFormat="1" ht="22.8" customHeight="1">
      <c r="A297" s="12"/>
      <c r="B297" s="202"/>
      <c r="C297" s="203"/>
      <c r="D297" s="204" t="s">
        <v>84</v>
      </c>
      <c r="E297" s="216" t="s">
        <v>287</v>
      </c>
      <c r="F297" s="216" t="s">
        <v>421</v>
      </c>
      <c r="G297" s="203"/>
      <c r="H297" s="203"/>
      <c r="I297" s="206"/>
      <c r="J297" s="217">
        <f>BK297</f>
        <v>0</v>
      </c>
      <c r="K297" s="203"/>
      <c r="L297" s="208"/>
      <c r="M297" s="209"/>
      <c r="N297" s="210"/>
      <c r="O297" s="210"/>
      <c r="P297" s="211">
        <f>SUM(P298:P373)</f>
        <v>0</v>
      </c>
      <c r="Q297" s="210"/>
      <c r="R297" s="211">
        <f>SUM(R298:R373)</f>
        <v>0</v>
      </c>
      <c r="S297" s="210"/>
      <c r="T297" s="212">
        <f>SUM(T298:T373)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3" t="s">
        <v>23</v>
      </c>
      <c r="AT297" s="214" t="s">
        <v>84</v>
      </c>
      <c r="AU297" s="214" t="s">
        <v>23</v>
      </c>
      <c r="AY297" s="213" t="s">
        <v>254</v>
      </c>
      <c r="BK297" s="215">
        <f>SUM(BK298:BK373)</f>
        <v>0</v>
      </c>
    </row>
    <row r="298" s="2" customFormat="1" ht="24.15" customHeight="1">
      <c r="A298" s="42"/>
      <c r="B298" s="43"/>
      <c r="C298" s="218" t="s">
        <v>422</v>
      </c>
      <c r="D298" s="218" t="s">
        <v>256</v>
      </c>
      <c r="E298" s="219" t="s">
        <v>423</v>
      </c>
      <c r="F298" s="220" t="s">
        <v>424</v>
      </c>
      <c r="G298" s="221" t="s">
        <v>259</v>
      </c>
      <c r="H298" s="222">
        <v>299</v>
      </c>
      <c r="I298" s="223"/>
      <c r="J298" s="224">
        <f>ROUND(I298*H298,2)</f>
        <v>0</v>
      </c>
      <c r="K298" s="220" t="s">
        <v>260</v>
      </c>
      <c r="L298" s="48"/>
      <c r="M298" s="225" t="s">
        <v>48</v>
      </c>
      <c r="N298" s="226" t="s">
        <v>56</v>
      </c>
      <c r="O298" s="88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29" t="s">
        <v>261</v>
      </c>
      <c r="AT298" s="229" t="s">
        <v>256</v>
      </c>
      <c r="AU298" s="229" t="s">
        <v>93</v>
      </c>
      <c r="AY298" s="20" t="s">
        <v>254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20" t="s">
        <v>23</v>
      </c>
      <c r="BK298" s="230">
        <f>ROUND(I298*H298,2)</f>
        <v>0</v>
      </c>
      <c r="BL298" s="20" t="s">
        <v>261</v>
      </c>
      <c r="BM298" s="229" t="s">
        <v>425</v>
      </c>
    </row>
    <row r="299" s="2" customFormat="1">
      <c r="A299" s="42"/>
      <c r="B299" s="43"/>
      <c r="C299" s="44"/>
      <c r="D299" s="231" t="s">
        <v>263</v>
      </c>
      <c r="E299" s="44"/>
      <c r="F299" s="232" t="s">
        <v>426</v>
      </c>
      <c r="G299" s="44"/>
      <c r="H299" s="44"/>
      <c r="I299" s="233"/>
      <c r="J299" s="44"/>
      <c r="K299" s="44"/>
      <c r="L299" s="48"/>
      <c r="M299" s="234"/>
      <c r="N299" s="23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263</v>
      </c>
      <c r="AU299" s="20" t="s">
        <v>93</v>
      </c>
    </row>
    <row r="300" s="13" customFormat="1">
      <c r="A300" s="13"/>
      <c r="B300" s="236"/>
      <c r="C300" s="237"/>
      <c r="D300" s="238" t="s">
        <v>265</v>
      </c>
      <c r="E300" s="239" t="s">
        <v>217</v>
      </c>
      <c r="F300" s="240" t="s">
        <v>330</v>
      </c>
      <c r="G300" s="237"/>
      <c r="H300" s="241">
        <v>299</v>
      </c>
      <c r="I300" s="242"/>
      <c r="J300" s="237"/>
      <c r="K300" s="237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265</v>
      </c>
      <c r="AU300" s="247" t="s">
        <v>93</v>
      </c>
      <c r="AV300" s="13" t="s">
        <v>93</v>
      </c>
      <c r="AW300" s="13" t="s">
        <v>46</v>
      </c>
      <c r="AX300" s="13" t="s">
        <v>23</v>
      </c>
      <c r="AY300" s="247" t="s">
        <v>254</v>
      </c>
    </row>
    <row r="301" s="2" customFormat="1" ht="21.75" customHeight="1">
      <c r="A301" s="42"/>
      <c r="B301" s="43"/>
      <c r="C301" s="218" t="s">
        <v>427</v>
      </c>
      <c r="D301" s="218" t="s">
        <v>256</v>
      </c>
      <c r="E301" s="219" t="s">
        <v>428</v>
      </c>
      <c r="F301" s="220" t="s">
        <v>429</v>
      </c>
      <c r="G301" s="221" t="s">
        <v>259</v>
      </c>
      <c r="H301" s="222">
        <v>43</v>
      </c>
      <c r="I301" s="223"/>
      <c r="J301" s="224">
        <f>ROUND(I301*H301,2)</f>
        <v>0</v>
      </c>
      <c r="K301" s="220" t="s">
        <v>260</v>
      </c>
      <c r="L301" s="48"/>
      <c r="M301" s="225" t="s">
        <v>48</v>
      </c>
      <c r="N301" s="226" t="s">
        <v>56</v>
      </c>
      <c r="O301" s="88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29" t="s">
        <v>261</v>
      </c>
      <c r="AT301" s="229" t="s">
        <v>256</v>
      </c>
      <c r="AU301" s="229" t="s">
        <v>93</v>
      </c>
      <c r="AY301" s="20" t="s">
        <v>254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20" t="s">
        <v>23</v>
      </c>
      <c r="BK301" s="230">
        <f>ROUND(I301*H301,2)</f>
        <v>0</v>
      </c>
      <c r="BL301" s="20" t="s">
        <v>261</v>
      </c>
      <c r="BM301" s="229" t="s">
        <v>430</v>
      </c>
    </row>
    <row r="302" s="2" customFormat="1">
      <c r="A302" s="42"/>
      <c r="B302" s="43"/>
      <c r="C302" s="44"/>
      <c r="D302" s="231" t="s">
        <v>263</v>
      </c>
      <c r="E302" s="44"/>
      <c r="F302" s="232" t="s">
        <v>431</v>
      </c>
      <c r="G302" s="44"/>
      <c r="H302" s="44"/>
      <c r="I302" s="233"/>
      <c r="J302" s="44"/>
      <c r="K302" s="44"/>
      <c r="L302" s="48"/>
      <c r="M302" s="234"/>
      <c r="N302" s="23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263</v>
      </c>
      <c r="AU302" s="20" t="s">
        <v>93</v>
      </c>
    </row>
    <row r="303" s="13" customFormat="1">
      <c r="A303" s="13"/>
      <c r="B303" s="236"/>
      <c r="C303" s="237"/>
      <c r="D303" s="238" t="s">
        <v>265</v>
      </c>
      <c r="E303" s="239" t="s">
        <v>212</v>
      </c>
      <c r="F303" s="240" t="s">
        <v>202</v>
      </c>
      <c r="G303" s="237"/>
      <c r="H303" s="241">
        <v>43</v>
      </c>
      <c r="I303" s="242"/>
      <c r="J303" s="237"/>
      <c r="K303" s="237"/>
      <c r="L303" s="243"/>
      <c r="M303" s="244"/>
      <c r="N303" s="245"/>
      <c r="O303" s="245"/>
      <c r="P303" s="245"/>
      <c r="Q303" s="245"/>
      <c r="R303" s="245"/>
      <c r="S303" s="245"/>
      <c r="T303" s="24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7" t="s">
        <v>265</v>
      </c>
      <c r="AU303" s="247" t="s">
        <v>93</v>
      </c>
      <c r="AV303" s="13" t="s">
        <v>93</v>
      </c>
      <c r="AW303" s="13" t="s">
        <v>46</v>
      </c>
      <c r="AX303" s="13" t="s">
        <v>23</v>
      </c>
      <c r="AY303" s="247" t="s">
        <v>254</v>
      </c>
    </row>
    <row r="304" s="2" customFormat="1">
      <c r="A304" s="42"/>
      <c r="B304" s="43"/>
      <c r="C304" s="44"/>
      <c r="D304" s="238" t="s">
        <v>278</v>
      </c>
      <c r="E304" s="44"/>
      <c r="F304" s="269" t="s">
        <v>286</v>
      </c>
      <c r="G304" s="44"/>
      <c r="H304" s="44"/>
      <c r="I304" s="44"/>
      <c r="J304" s="44"/>
      <c r="K304" s="44"/>
      <c r="L304" s="48"/>
      <c r="M304" s="234"/>
      <c r="N304" s="23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U304" s="20" t="s">
        <v>93</v>
      </c>
    </row>
    <row r="305" s="2" customFormat="1">
      <c r="A305" s="42"/>
      <c r="B305" s="43"/>
      <c r="C305" s="44"/>
      <c r="D305" s="238" t="s">
        <v>278</v>
      </c>
      <c r="E305" s="44"/>
      <c r="F305" s="270" t="s">
        <v>267</v>
      </c>
      <c r="G305" s="44"/>
      <c r="H305" s="271">
        <v>43</v>
      </c>
      <c r="I305" s="44"/>
      <c r="J305" s="44"/>
      <c r="K305" s="44"/>
      <c r="L305" s="48"/>
      <c r="M305" s="234"/>
      <c r="N305" s="23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U305" s="20" t="s">
        <v>93</v>
      </c>
    </row>
    <row r="306" s="2" customFormat="1" ht="21.75" customHeight="1">
      <c r="A306" s="42"/>
      <c r="B306" s="43"/>
      <c r="C306" s="218" t="s">
        <v>432</v>
      </c>
      <c r="D306" s="218" t="s">
        <v>256</v>
      </c>
      <c r="E306" s="219" t="s">
        <v>433</v>
      </c>
      <c r="F306" s="220" t="s">
        <v>434</v>
      </c>
      <c r="G306" s="221" t="s">
        <v>259</v>
      </c>
      <c r="H306" s="222">
        <v>463</v>
      </c>
      <c r="I306" s="223"/>
      <c r="J306" s="224">
        <f>ROUND(I306*H306,2)</f>
        <v>0</v>
      </c>
      <c r="K306" s="220" t="s">
        <v>260</v>
      </c>
      <c r="L306" s="48"/>
      <c r="M306" s="225" t="s">
        <v>48</v>
      </c>
      <c r="N306" s="226" t="s">
        <v>56</v>
      </c>
      <c r="O306" s="88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9" t="s">
        <v>261</v>
      </c>
      <c r="AT306" s="229" t="s">
        <v>256</v>
      </c>
      <c r="AU306" s="229" t="s">
        <v>93</v>
      </c>
      <c r="AY306" s="20" t="s">
        <v>254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20" t="s">
        <v>23</v>
      </c>
      <c r="BK306" s="230">
        <f>ROUND(I306*H306,2)</f>
        <v>0</v>
      </c>
      <c r="BL306" s="20" t="s">
        <v>261</v>
      </c>
      <c r="BM306" s="229" t="s">
        <v>435</v>
      </c>
    </row>
    <row r="307" s="2" customFormat="1">
      <c r="A307" s="42"/>
      <c r="B307" s="43"/>
      <c r="C307" s="44"/>
      <c r="D307" s="231" t="s">
        <v>263</v>
      </c>
      <c r="E307" s="44"/>
      <c r="F307" s="232" t="s">
        <v>436</v>
      </c>
      <c r="G307" s="44"/>
      <c r="H307" s="44"/>
      <c r="I307" s="233"/>
      <c r="J307" s="44"/>
      <c r="K307" s="44"/>
      <c r="L307" s="48"/>
      <c r="M307" s="234"/>
      <c r="N307" s="23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263</v>
      </c>
      <c r="AU307" s="20" t="s">
        <v>93</v>
      </c>
    </row>
    <row r="308" s="13" customFormat="1">
      <c r="A308" s="13"/>
      <c r="B308" s="236"/>
      <c r="C308" s="237"/>
      <c r="D308" s="238" t="s">
        <v>265</v>
      </c>
      <c r="E308" s="239" t="s">
        <v>215</v>
      </c>
      <c r="F308" s="240" t="s">
        <v>328</v>
      </c>
      <c r="G308" s="237"/>
      <c r="H308" s="241">
        <v>463</v>
      </c>
      <c r="I308" s="242"/>
      <c r="J308" s="237"/>
      <c r="K308" s="237"/>
      <c r="L308" s="243"/>
      <c r="M308" s="244"/>
      <c r="N308" s="245"/>
      <c r="O308" s="245"/>
      <c r="P308" s="245"/>
      <c r="Q308" s="245"/>
      <c r="R308" s="245"/>
      <c r="S308" s="245"/>
      <c r="T308" s="24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7" t="s">
        <v>265</v>
      </c>
      <c r="AU308" s="247" t="s">
        <v>93</v>
      </c>
      <c r="AV308" s="13" t="s">
        <v>93</v>
      </c>
      <c r="AW308" s="13" t="s">
        <v>46</v>
      </c>
      <c r="AX308" s="13" t="s">
        <v>23</v>
      </c>
      <c r="AY308" s="247" t="s">
        <v>254</v>
      </c>
    </row>
    <row r="309" s="2" customFormat="1">
      <c r="A309" s="42"/>
      <c r="B309" s="43"/>
      <c r="C309" s="44"/>
      <c r="D309" s="238" t="s">
        <v>278</v>
      </c>
      <c r="E309" s="44"/>
      <c r="F309" s="269" t="s">
        <v>279</v>
      </c>
      <c r="G309" s="44"/>
      <c r="H309" s="44"/>
      <c r="I309" s="44"/>
      <c r="J309" s="44"/>
      <c r="K309" s="44"/>
      <c r="L309" s="48"/>
      <c r="M309" s="234"/>
      <c r="N309" s="23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U309" s="20" t="s">
        <v>93</v>
      </c>
    </row>
    <row r="310" s="2" customFormat="1">
      <c r="A310" s="42"/>
      <c r="B310" s="43"/>
      <c r="C310" s="44"/>
      <c r="D310" s="238" t="s">
        <v>278</v>
      </c>
      <c r="E310" s="44"/>
      <c r="F310" s="270" t="s">
        <v>273</v>
      </c>
      <c r="G310" s="44"/>
      <c r="H310" s="271">
        <v>0</v>
      </c>
      <c r="I310" s="44"/>
      <c r="J310" s="44"/>
      <c r="K310" s="44"/>
      <c r="L310" s="48"/>
      <c r="M310" s="234"/>
      <c r="N310" s="23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U310" s="20" t="s">
        <v>93</v>
      </c>
    </row>
    <row r="311" s="2" customFormat="1">
      <c r="A311" s="42"/>
      <c r="B311" s="43"/>
      <c r="C311" s="44"/>
      <c r="D311" s="238" t="s">
        <v>278</v>
      </c>
      <c r="E311" s="44"/>
      <c r="F311" s="270" t="s">
        <v>201</v>
      </c>
      <c r="G311" s="44"/>
      <c r="H311" s="271">
        <v>408</v>
      </c>
      <c r="I311" s="44"/>
      <c r="J311" s="44"/>
      <c r="K311" s="44"/>
      <c r="L311" s="48"/>
      <c r="M311" s="234"/>
      <c r="N311" s="23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U311" s="20" t="s">
        <v>93</v>
      </c>
    </row>
    <row r="312" s="2" customFormat="1">
      <c r="A312" s="42"/>
      <c r="B312" s="43"/>
      <c r="C312" s="44"/>
      <c r="D312" s="238" t="s">
        <v>278</v>
      </c>
      <c r="E312" s="44"/>
      <c r="F312" s="270" t="s">
        <v>268</v>
      </c>
      <c r="G312" s="44"/>
      <c r="H312" s="271">
        <v>408</v>
      </c>
      <c r="I312" s="44"/>
      <c r="J312" s="44"/>
      <c r="K312" s="44"/>
      <c r="L312" s="48"/>
      <c r="M312" s="234"/>
      <c r="N312" s="23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U312" s="20" t="s">
        <v>93</v>
      </c>
    </row>
    <row r="313" s="2" customFormat="1">
      <c r="A313" s="42"/>
      <c r="B313" s="43"/>
      <c r="C313" s="44"/>
      <c r="D313" s="238" t="s">
        <v>278</v>
      </c>
      <c r="E313" s="44"/>
      <c r="F313" s="269" t="s">
        <v>297</v>
      </c>
      <c r="G313" s="44"/>
      <c r="H313" s="44"/>
      <c r="I313" s="44"/>
      <c r="J313" s="44"/>
      <c r="K313" s="44"/>
      <c r="L313" s="48"/>
      <c r="M313" s="234"/>
      <c r="N313" s="23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U313" s="20" t="s">
        <v>93</v>
      </c>
    </row>
    <row r="314" s="2" customFormat="1">
      <c r="A314" s="42"/>
      <c r="B314" s="43"/>
      <c r="C314" s="44"/>
      <c r="D314" s="238" t="s">
        <v>278</v>
      </c>
      <c r="E314" s="44"/>
      <c r="F314" s="270" t="s">
        <v>266</v>
      </c>
      <c r="G314" s="44"/>
      <c r="H314" s="271">
        <v>55</v>
      </c>
      <c r="I314" s="44"/>
      <c r="J314" s="44"/>
      <c r="K314" s="44"/>
      <c r="L314" s="48"/>
      <c r="M314" s="234"/>
      <c r="N314" s="23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U314" s="20" t="s">
        <v>93</v>
      </c>
    </row>
    <row r="315" s="2" customFormat="1" ht="21.75" customHeight="1">
      <c r="A315" s="42"/>
      <c r="B315" s="43"/>
      <c r="C315" s="218" t="s">
        <v>437</v>
      </c>
      <c r="D315" s="218" t="s">
        <v>256</v>
      </c>
      <c r="E315" s="219" t="s">
        <v>438</v>
      </c>
      <c r="F315" s="220" t="s">
        <v>439</v>
      </c>
      <c r="G315" s="221" t="s">
        <v>259</v>
      </c>
      <c r="H315" s="222">
        <v>42</v>
      </c>
      <c r="I315" s="223"/>
      <c r="J315" s="224">
        <f>ROUND(I315*H315,2)</f>
        <v>0</v>
      </c>
      <c r="K315" s="220" t="s">
        <v>260</v>
      </c>
      <c r="L315" s="48"/>
      <c r="M315" s="225" t="s">
        <v>48</v>
      </c>
      <c r="N315" s="226" t="s">
        <v>56</v>
      </c>
      <c r="O315" s="88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29" t="s">
        <v>261</v>
      </c>
      <c r="AT315" s="229" t="s">
        <v>256</v>
      </c>
      <c r="AU315" s="229" t="s">
        <v>93</v>
      </c>
      <c r="AY315" s="20" t="s">
        <v>254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20" t="s">
        <v>23</v>
      </c>
      <c r="BK315" s="230">
        <f>ROUND(I315*H315,2)</f>
        <v>0</v>
      </c>
      <c r="BL315" s="20" t="s">
        <v>261</v>
      </c>
      <c r="BM315" s="229" t="s">
        <v>440</v>
      </c>
    </row>
    <row r="316" s="2" customFormat="1">
      <c r="A316" s="42"/>
      <c r="B316" s="43"/>
      <c r="C316" s="44"/>
      <c r="D316" s="231" t="s">
        <v>263</v>
      </c>
      <c r="E316" s="44"/>
      <c r="F316" s="232" t="s">
        <v>441</v>
      </c>
      <c r="G316" s="44"/>
      <c r="H316" s="44"/>
      <c r="I316" s="233"/>
      <c r="J316" s="44"/>
      <c r="K316" s="44"/>
      <c r="L316" s="48"/>
      <c r="M316" s="234"/>
      <c r="N316" s="23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263</v>
      </c>
      <c r="AU316" s="20" t="s">
        <v>93</v>
      </c>
    </row>
    <row r="317" s="13" customFormat="1">
      <c r="A317" s="13"/>
      <c r="B317" s="236"/>
      <c r="C317" s="237"/>
      <c r="D317" s="238" t="s">
        <v>265</v>
      </c>
      <c r="E317" s="239" t="s">
        <v>213</v>
      </c>
      <c r="F317" s="240" t="s">
        <v>332</v>
      </c>
      <c r="G317" s="237"/>
      <c r="H317" s="241">
        <v>42</v>
      </c>
      <c r="I317" s="242"/>
      <c r="J317" s="237"/>
      <c r="K317" s="237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265</v>
      </c>
      <c r="AU317" s="247" t="s">
        <v>93</v>
      </c>
      <c r="AV317" s="13" t="s">
        <v>93</v>
      </c>
      <c r="AW317" s="13" t="s">
        <v>46</v>
      </c>
      <c r="AX317" s="13" t="s">
        <v>23</v>
      </c>
      <c r="AY317" s="247" t="s">
        <v>254</v>
      </c>
    </row>
    <row r="318" s="2" customFormat="1" ht="21.75" customHeight="1">
      <c r="A318" s="42"/>
      <c r="B318" s="43"/>
      <c r="C318" s="218" t="s">
        <v>442</v>
      </c>
      <c r="D318" s="218" t="s">
        <v>256</v>
      </c>
      <c r="E318" s="219" t="s">
        <v>443</v>
      </c>
      <c r="F318" s="220" t="s">
        <v>444</v>
      </c>
      <c r="G318" s="221" t="s">
        <v>259</v>
      </c>
      <c r="H318" s="222">
        <v>341</v>
      </c>
      <c r="I318" s="223"/>
      <c r="J318" s="224">
        <f>ROUND(I318*H318,2)</f>
        <v>0</v>
      </c>
      <c r="K318" s="220" t="s">
        <v>260</v>
      </c>
      <c r="L318" s="48"/>
      <c r="M318" s="225" t="s">
        <v>48</v>
      </c>
      <c r="N318" s="226" t="s">
        <v>56</v>
      </c>
      <c r="O318" s="88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29" t="s">
        <v>261</v>
      </c>
      <c r="AT318" s="229" t="s">
        <v>256</v>
      </c>
      <c r="AU318" s="229" t="s">
        <v>93</v>
      </c>
      <c r="AY318" s="20" t="s">
        <v>254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20" t="s">
        <v>23</v>
      </c>
      <c r="BK318" s="230">
        <f>ROUND(I318*H318,2)</f>
        <v>0</v>
      </c>
      <c r="BL318" s="20" t="s">
        <v>261</v>
      </c>
      <c r="BM318" s="229" t="s">
        <v>445</v>
      </c>
    </row>
    <row r="319" s="2" customFormat="1">
      <c r="A319" s="42"/>
      <c r="B319" s="43"/>
      <c r="C319" s="44"/>
      <c r="D319" s="231" t="s">
        <v>263</v>
      </c>
      <c r="E319" s="44"/>
      <c r="F319" s="232" t="s">
        <v>446</v>
      </c>
      <c r="G319" s="44"/>
      <c r="H319" s="44"/>
      <c r="I319" s="233"/>
      <c r="J319" s="44"/>
      <c r="K319" s="44"/>
      <c r="L319" s="48"/>
      <c r="M319" s="234"/>
      <c r="N319" s="23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263</v>
      </c>
      <c r="AU319" s="20" t="s">
        <v>93</v>
      </c>
    </row>
    <row r="320" s="13" customFormat="1">
      <c r="A320" s="13"/>
      <c r="B320" s="236"/>
      <c r="C320" s="237"/>
      <c r="D320" s="238" t="s">
        <v>265</v>
      </c>
      <c r="E320" s="239" t="s">
        <v>48</v>
      </c>
      <c r="F320" s="240" t="s">
        <v>330</v>
      </c>
      <c r="G320" s="237"/>
      <c r="H320" s="241">
        <v>299</v>
      </c>
      <c r="I320" s="242"/>
      <c r="J320" s="237"/>
      <c r="K320" s="237"/>
      <c r="L320" s="243"/>
      <c r="M320" s="244"/>
      <c r="N320" s="245"/>
      <c r="O320" s="245"/>
      <c r="P320" s="245"/>
      <c r="Q320" s="245"/>
      <c r="R320" s="245"/>
      <c r="S320" s="245"/>
      <c r="T320" s="24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7" t="s">
        <v>265</v>
      </c>
      <c r="AU320" s="247" t="s">
        <v>93</v>
      </c>
      <c r="AV320" s="13" t="s">
        <v>93</v>
      </c>
      <c r="AW320" s="13" t="s">
        <v>46</v>
      </c>
      <c r="AX320" s="13" t="s">
        <v>85</v>
      </c>
      <c r="AY320" s="247" t="s">
        <v>254</v>
      </c>
    </row>
    <row r="321" s="13" customFormat="1">
      <c r="A321" s="13"/>
      <c r="B321" s="236"/>
      <c r="C321" s="237"/>
      <c r="D321" s="238" t="s">
        <v>265</v>
      </c>
      <c r="E321" s="239" t="s">
        <v>48</v>
      </c>
      <c r="F321" s="240" t="s">
        <v>334</v>
      </c>
      <c r="G321" s="237"/>
      <c r="H321" s="241">
        <v>42</v>
      </c>
      <c r="I321" s="242"/>
      <c r="J321" s="237"/>
      <c r="K321" s="237"/>
      <c r="L321" s="243"/>
      <c r="M321" s="244"/>
      <c r="N321" s="245"/>
      <c r="O321" s="245"/>
      <c r="P321" s="245"/>
      <c r="Q321" s="245"/>
      <c r="R321" s="245"/>
      <c r="S321" s="245"/>
      <c r="T321" s="24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7" t="s">
        <v>265</v>
      </c>
      <c r="AU321" s="247" t="s">
        <v>93</v>
      </c>
      <c r="AV321" s="13" t="s">
        <v>93</v>
      </c>
      <c r="AW321" s="13" t="s">
        <v>46</v>
      </c>
      <c r="AX321" s="13" t="s">
        <v>85</v>
      </c>
      <c r="AY321" s="247" t="s">
        <v>254</v>
      </c>
    </row>
    <row r="322" s="14" customFormat="1">
      <c r="A322" s="14"/>
      <c r="B322" s="248"/>
      <c r="C322" s="249"/>
      <c r="D322" s="238" t="s">
        <v>265</v>
      </c>
      <c r="E322" s="250" t="s">
        <v>176</v>
      </c>
      <c r="F322" s="251" t="s">
        <v>268</v>
      </c>
      <c r="G322" s="249"/>
      <c r="H322" s="252">
        <v>341</v>
      </c>
      <c r="I322" s="253"/>
      <c r="J322" s="249"/>
      <c r="K322" s="249"/>
      <c r="L322" s="254"/>
      <c r="M322" s="255"/>
      <c r="N322" s="256"/>
      <c r="O322" s="256"/>
      <c r="P322" s="256"/>
      <c r="Q322" s="256"/>
      <c r="R322" s="256"/>
      <c r="S322" s="256"/>
      <c r="T322" s="25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8" t="s">
        <v>265</v>
      </c>
      <c r="AU322" s="258" t="s">
        <v>93</v>
      </c>
      <c r="AV322" s="14" t="s">
        <v>261</v>
      </c>
      <c r="AW322" s="14" t="s">
        <v>46</v>
      </c>
      <c r="AX322" s="14" t="s">
        <v>23</v>
      </c>
      <c r="AY322" s="258" t="s">
        <v>254</v>
      </c>
    </row>
    <row r="323" s="2" customFormat="1" ht="24.15" customHeight="1">
      <c r="A323" s="42"/>
      <c r="B323" s="43"/>
      <c r="C323" s="218" t="s">
        <v>447</v>
      </c>
      <c r="D323" s="218" t="s">
        <v>256</v>
      </c>
      <c r="E323" s="219" t="s">
        <v>448</v>
      </c>
      <c r="F323" s="220" t="s">
        <v>449</v>
      </c>
      <c r="G323" s="221" t="s">
        <v>259</v>
      </c>
      <c r="H323" s="222">
        <v>98</v>
      </c>
      <c r="I323" s="223"/>
      <c r="J323" s="224">
        <f>ROUND(I323*H323,2)</f>
        <v>0</v>
      </c>
      <c r="K323" s="220" t="s">
        <v>260</v>
      </c>
      <c r="L323" s="48"/>
      <c r="M323" s="225" t="s">
        <v>48</v>
      </c>
      <c r="N323" s="226" t="s">
        <v>56</v>
      </c>
      <c r="O323" s="88"/>
      <c r="P323" s="227">
        <f>O323*H323</f>
        <v>0</v>
      </c>
      <c r="Q323" s="227">
        <v>0</v>
      </c>
      <c r="R323" s="227">
        <f>Q323*H323</f>
        <v>0</v>
      </c>
      <c r="S323" s="227">
        <v>0</v>
      </c>
      <c r="T323" s="22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9" t="s">
        <v>261</v>
      </c>
      <c r="AT323" s="229" t="s">
        <v>256</v>
      </c>
      <c r="AU323" s="229" t="s">
        <v>93</v>
      </c>
      <c r="AY323" s="20" t="s">
        <v>254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20" t="s">
        <v>23</v>
      </c>
      <c r="BK323" s="230">
        <f>ROUND(I323*H323,2)</f>
        <v>0</v>
      </c>
      <c r="BL323" s="20" t="s">
        <v>261</v>
      </c>
      <c r="BM323" s="229" t="s">
        <v>450</v>
      </c>
    </row>
    <row r="324" s="2" customFormat="1">
      <c r="A324" s="42"/>
      <c r="B324" s="43"/>
      <c r="C324" s="44"/>
      <c r="D324" s="231" t="s">
        <v>263</v>
      </c>
      <c r="E324" s="44"/>
      <c r="F324" s="232" t="s">
        <v>451</v>
      </c>
      <c r="G324" s="44"/>
      <c r="H324" s="44"/>
      <c r="I324" s="233"/>
      <c r="J324" s="44"/>
      <c r="K324" s="44"/>
      <c r="L324" s="48"/>
      <c r="M324" s="234"/>
      <c r="N324" s="23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263</v>
      </c>
      <c r="AU324" s="20" t="s">
        <v>93</v>
      </c>
    </row>
    <row r="325" s="13" customFormat="1">
      <c r="A325" s="13"/>
      <c r="B325" s="236"/>
      <c r="C325" s="237"/>
      <c r="D325" s="238" t="s">
        <v>265</v>
      </c>
      <c r="E325" s="239" t="s">
        <v>48</v>
      </c>
      <c r="F325" s="240" t="s">
        <v>452</v>
      </c>
      <c r="G325" s="237"/>
      <c r="H325" s="241">
        <v>98</v>
      </c>
      <c r="I325" s="242"/>
      <c r="J325" s="237"/>
      <c r="K325" s="237"/>
      <c r="L325" s="243"/>
      <c r="M325" s="244"/>
      <c r="N325" s="245"/>
      <c r="O325" s="245"/>
      <c r="P325" s="245"/>
      <c r="Q325" s="245"/>
      <c r="R325" s="245"/>
      <c r="S325" s="245"/>
      <c r="T325" s="24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7" t="s">
        <v>265</v>
      </c>
      <c r="AU325" s="247" t="s">
        <v>93</v>
      </c>
      <c r="AV325" s="13" t="s">
        <v>93</v>
      </c>
      <c r="AW325" s="13" t="s">
        <v>46</v>
      </c>
      <c r="AX325" s="13" t="s">
        <v>23</v>
      </c>
      <c r="AY325" s="247" t="s">
        <v>254</v>
      </c>
    </row>
    <row r="326" s="2" customFormat="1">
      <c r="A326" s="42"/>
      <c r="B326" s="43"/>
      <c r="C326" s="44"/>
      <c r="D326" s="238" t="s">
        <v>278</v>
      </c>
      <c r="E326" s="44"/>
      <c r="F326" s="269" t="s">
        <v>286</v>
      </c>
      <c r="G326" s="44"/>
      <c r="H326" s="44"/>
      <c r="I326" s="44"/>
      <c r="J326" s="44"/>
      <c r="K326" s="44"/>
      <c r="L326" s="48"/>
      <c r="M326" s="234"/>
      <c r="N326" s="23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U326" s="20" t="s">
        <v>93</v>
      </c>
    </row>
    <row r="327" s="2" customFormat="1">
      <c r="A327" s="42"/>
      <c r="B327" s="43"/>
      <c r="C327" s="44"/>
      <c r="D327" s="238" t="s">
        <v>278</v>
      </c>
      <c r="E327" s="44"/>
      <c r="F327" s="270" t="s">
        <v>267</v>
      </c>
      <c r="G327" s="44"/>
      <c r="H327" s="271">
        <v>43</v>
      </c>
      <c r="I327" s="44"/>
      <c r="J327" s="44"/>
      <c r="K327" s="44"/>
      <c r="L327" s="48"/>
      <c r="M327" s="234"/>
      <c r="N327" s="23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U327" s="20" t="s">
        <v>93</v>
      </c>
    </row>
    <row r="328" s="2" customFormat="1">
      <c r="A328" s="42"/>
      <c r="B328" s="43"/>
      <c r="C328" s="44"/>
      <c r="D328" s="238" t="s">
        <v>278</v>
      </c>
      <c r="E328" s="44"/>
      <c r="F328" s="269" t="s">
        <v>297</v>
      </c>
      <c r="G328" s="44"/>
      <c r="H328" s="44"/>
      <c r="I328" s="44"/>
      <c r="J328" s="44"/>
      <c r="K328" s="44"/>
      <c r="L328" s="48"/>
      <c r="M328" s="234"/>
      <c r="N328" s="23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U328" s="20" t="s">
        <v>93</v>
      </c>
    </row>
    <row r="329" s="2" customFormat="1">
      <c r="A329" s="42"/>
      <c r="B329" s="43"/>
      <c r="C329" s="44"/>
      <c r="D329" s="238" t="s">
        <v>278</v>
      </c>
      <c r="E329" s="44"/>
      <c r="F329" s="270" t="s">
        <v>266</v>
      </c>
      <c r="G329" s="44"/>
      <c r="H329" s="271">
        <v>55</v>
      </c>
      <c r="I329" s="44"/>
      <c r="J329" s="44"/>
      <c r="K329" s="44"/>
      <c r="L329" s="48"/>
      <c r="M329" s="234"/>
      <c r="N329" s="23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U329" s="20" t="s">
        <v>93</v>
      </c>
    </row>
    <row r="330" s="2" customFormat="1" ht="24.15" customHeight="1">
      <c r="A330" s="42"/>
      <c r="B330" s="43"/>
      <c r="C330" s="218" t="s">
        <v>453</v>
      </c>
      <c r="D330" s="218" t="s">
        <v>256</v>
      </c>
      <c r="E330" s="219" t="s">
        <v>454</v>
      </c>
      <c r="F330" s="220" t="s">
        <v>455</v>
      </c>
      <c r="G330" s="221" t="s">
        <v>259</v>
      </c>
      <c r="H330" s="222">
        <v>408</v>
      </c>
      <c r="I330" s="223"/>
      <c r="J330" s="224">
        <f>ROUND(I330*H330,2)</f>
        <v>0</v>
      </c>
      <c r="K330" s="220" t="s">
        <v>260</v>
      </c>
      <c r="L330" s="48"/>
      <c r="M330" s="225" t="s">
        <v>48</v>
      </c>
      <c r="N330" s="226" t="s">
        <v>56</v>
      </c>
      <c r="O330" s="88"/>
      <c r="P330" s="227">
        <f>O330*H330</f>
        <v>0</v>
      </c>
      <c r="Q330" s="227">
        <v>0</v>
      </c>
      <c r="R330" s="227">
        <f>Q330*H330</f>
        <v>0</v>
      </c>
      <c r="S330" s="227">
        <v>0</v>
      </c>
      <c r="T330" s="22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29" t="s">
        <v>261</v>
      </c>
      <c r="AT330" s="229" t="s">
        <v>256</v>
      </c>
      <c r="AU330" s="229" t="s">
        <v>93</v>
      </c>
      <c r="AY330" s="20" t="s">
        <v>254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20" t="s">
        <v>23</v>
      </c>
      <c r="BK330" s="230">
        <f>ROUND(I330*H330,2)</f>
        <v>0</v>
      </c>
      <c r="BL330" s="20" t="s">
        <v>261</v>
      </c>
      <c r="BM330" s="229" t="s">
        <v>456</v>
      </c>
    </row>
    <row r="331" s="2" customFormat="1">
      <c r="A331" s="42"/>
      <c r="B331" s="43"/>
      <c r="C331" s="44"/>
      <c r="D331" s="231" t="s">
        <v>263</v>
      </c>
      <c r="E331" s="44"/>
      <c r="F331" s="232" t="s">
        <v>457</v>
      </c>
      <c r="G331" s="44"/>
      <c r="H331" s="44"/>
      <c r="I331" s="233"/>
      <c r="J331" s="44"/>
      <c r="K331" s="44"/>
      <c r="L331" s="48"/>
      <c r="M331" s="234"/>
      <c r="N331" s="23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263</v>
      </c>
      <c r="AU331" s="20" t="s">
        <v>93</v>
      </c>
    </row>
    <row r="332" s="13" customFormat="1">
      <c r="A332" s="13"/>
      <c r="B332" s="236"/>
      <c r="C332" s="237"/>
      <c r="D332" s="238" t="s">
        <v>265</v>
      </c>
      <c r="E332" s="239" t="s">
        <v>48</v>
      </c>
      <c r="F332" s="240" t="s">
        <v>200</v>
      </c>
      <c r="G332" s="237"/>
      <c r="H332" s="241">
        <v>408</v>
      </c>
      <c r="I332" s="242"/>
      <c r="J332" s="237"/>
      <c r="K332" s="237"/>
      <c r="L332" s="243"/>
      <c r="M332" s="244"/>
      <c r="N332" s="245"/>
      <c r="O332" s="245"/>
      <c r="P332" s="245"/>
      <c r="Q332" s="245"/>
      <c r="R332" s="245"/>
      <c r="S332" s="245"/>
      <c r="T332" s="24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7" t="s">
        <v>265</v>
      </c>
      <c r="AU332" s="247" t="s">
        <v>93</v>
      </c>
      <c r="AV332" s="13" t="s">
        <v>93</v>
      </c>
      <c r="AW332" s="13" t="s">
        <v>46</v>
      </c>
      <c r="AX332" s="13" t="s">
        <v>23</v>
      </c>
      <c r="AY332" s="247" t="s">
        <v>254</v>
      </c>
    </row>
    <row r="333" s="2" customFormat="1">
      <c r="A333" s="42"/>
      <c r="B333" s="43"/>
      <c r="C333" s="44"/>
      <c r="D333" s="238" t="s">
        <v>278</v>
      </c>
      <c r="E333" s="44"/>
      <c r="F333" s="269" t="s">
        <v>279</v>
      </c>
      <c r="G333" s="44"/>
      <c r="H333" s="44"/>
      <c r="I333" s="44"/>
      <c r="J333" s="44"/>
      <c r="K333" s="44"/>
      <c r="L333" s="48"/>
      <c r="M333" s="234"/>
      <c r="N333" s="23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U333" s="20" t="s">
        <v>93</v>
      </c>
    </row>
    <row r="334" s="2" customFormat="1">
      <c r="A334" s="42"/>
      <c r="B334" s="43"/>
      <c r="C334" s="44"/>
      <c r="D334" s="238" t="s">
        <v>278</v>
      </c>
      <c r="E334" s="44"/>
      <c r="F334" s="270" t="s">
        <v>273</v>
      </c>
      <c r="G334" s="44"/>
      <c r="H334" s="271">
        <v>0</v>
      </c>
      <c r="I334" s="44"/>
      <c r="J334" s="44"/>
      <c r="K334" s="44"/>
      <c r="L334" s="48"/>
      <c r="M334" s="234"/>
      <c r="N334" s="23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U334" s="20" t="s">
        <v>93</v>
      </c>
    </row>
    <row r="335" s="2" customFormat="1">
      <c r="A335" s="42"/>
      <c r="B335" s="43"/>
      <c r="C335" s="44"/>
      <c r="D335" s="238" t="s">
        <v>278</v>
      </c>
      <c r="E335" s="44"/>
      <c r="F335" s="270" t="s">
        <v>201</v>
      </c>
      <c r="G335" s="44"/>
      <c r="H335" s="271">
        <v>408</v>
      </c>
      <c r="I335" s="44"/>
      <c r="J335" s="44"/>
      <c r="K335" s="44"/>
      <c r="L335" s="48"/>
      <c r="M335" s="234"/>
      <c r="N335" s="23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U335" s="20" t="s">
        <v>93</v>
      </c>
    </row>
    <row r="336" s="2" customFormat="1">
      <c r="A336" s="42"/>
      <c r="B336" s="43"/>
      <c r="C336" s="44"/>
      <c r="D336" s="238" t="s">
        <v>278</v>
      </c>
      <c r="E336" s="44"/>
      <c r="F336" s="270" t="s">
        <v>268</v>
      </c>
      <c r="G336" s="44"/>
      <c r="H336" s="271">
        <v>408</v>
      </c>
      <c r="I336" s="44"/>
      <c r="J336" s="44"/>
      <c r="K336" s="44"/>
      <c r="L336" s="48"/>
      <c r="M336" s="234"/>
      <c r="N336" s="23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U336" s="20" t="s">
        <v>93</v>
      </c>
    </row>
    <row r="337" s="2" customFormat="1" ht="16.5" customHeight="1">
      <c r="A337" s="42"/>
      <c r="B337" s="43"/>
      <c r="C337" s="218" t="s">
        <v>458</v>
      </c>
      <c r="D337" s="218" t="s">
        <v>256</v>
      </c>
      <c r="E337" s="219" t="s">
        <v>459</v>
      </c>
      <c r="F337" s="220" t="s">
        <v>460</v>
      </c>
      <c r="G337" s="221" t="s">
        <v>259</v>
      </c>
      <c r="H337" s="222">
        <v>451</v>
      </c>
      <c r="I337" s="223"/>
      <c r="J337" s="224">
        <f>ROUND(I337*H337,2)</f>
        <v>0</v>
      </c>
      <c r="K337" s="220" t="s">
        <v>260</v>
      </c>
      <c r="L337" s="48"/>
      <c r="M337" s="225" t="s">
        <v>48</v>
      </c>
      <c r="N337" s="226" t="s">
        <v>56</v>
      </c>
      <c r="O337" s="88"/>
      <c r="P337" s="227">
        <f>O337*H337</f>
        <v>0</v>
      </c>
      <c r="Q337" s="227">
        <v>0</v>
      </c>
      <c r="R337" s="227">
        <f>Q337*H337</f>
        <v>0</v>
      </c>
      <c r="S337" s="227">
        <v>0</v>
      </c>
      <c r="T337" s="22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29" t="s">
        <v>261</v>
      </c>
      <c r="AT337" s="229" t="s">
        <v>256</v>
      </c>
      <c r="AU337" s="229" t="s">
        <v>93</v>
      </c>
      <c r="AY337" s="20" t="s">
        <v>254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20" t="s">
        <v>23</v>
      </c>
      <c r="BK337" s="230">
        <f>ROUND(I337*H337,2)</f>
        <v>0</v>
      </c>
      <c r="BL337" s="20" t="s">
        <v>261</v>
      </c>
      <c r="BM337" s="229" t="s">
        <v>461</v>
      </c>
    </row>
    <row r="338" s="2" customFormat="1">
      <c r="A338" s="42"/>
      <c r="B338" s="43"/>
      <c r="C338" s="44"/>
      <c r="D338" s="231" t="s">
        <v>263</v>
      </c>
      <c r="E338" s="44"/>
      <c r="F338" s="232" t="s">
        <v>462</v>
      </c>
      <c r="G338" s="44"/>
      <c r="H338" s="44"/>
      <c r="I338" s="233"/>
      <c r="J338" s="44"/>
      <c r="K338" s="44"/>
      <c r="L338" s="48"/>
      <c r="M338" s="234"/>
      <c r="N338" s="23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263</v>
      </c>
      <c r="AU338" s="20" t="s">
        <v>93</v>
      </c>
    </row>
    <row r="339" s="13" customFormat="1">
      <c r="A339" s="13"/>
      <c r="B339" s="236"/>
      <c r="C339" s="237"/>
      <c r="D339" s="238" t="s">
        <v>265</v>
      </c>
      <c r="E339" s="239" t="s">
        <v>48</v>
      </c>
      <c r="F339" s="240" t="s">
        <v>463</v>
      </c>
      <c r="G339" s="237"/>
      <c r="H339" s="241">
        <v>451</v>
      </c>
      <c r="I339" s="242"/>
      <c r="J339" s="237"/>
      <c r="K339" s="237"/>
      <c r="L339" s="243"/>
      <c r="M339" s="244"/>
      <c r="N339" s="245"/>
      <c r="O339" s="245"/>
      <c r="P339" s="245"/>
      <c r="Q339" s="245"/>
      <c r="R339" s="245"/>
      <c r="S339" s="245"/>
      <c r="T339" s="24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7" t="s">
        <v>265</v>
      </c>
      <c r="AU339" s="247" t="s">
        <v>93</v>
      </c>
      <c r="AV339" s="13" t="s">
        <v>93</v>
      </c>
      <c r="AW339" s="13" t="s">
        <v>46</v>
      </c>
      <c r="AX339" s="13" t="s">
        <v>23</v>
      </c>
      <c r="AY339" s="247" t="s">
        <v>254</v>
      </c>
    </row>
    <row r="340" s="2" customFormat="1">
      <c r="A340" s="42"/>
      <c r="B340" s="43"/>
      <c r="C340" s="44"/>
      <c r="D340" s="238" t="s">
        <v>278</v>
      </c>
      <c r="E340" s="44"/>
      <c r="F340" s="269" t="s">
        <v>286</v>
      </c>
      <c r="G340" s="44"/>
      <c r="H340" s="44"/>
      <c r="I340" s="44"/>
      <c r="J340" s="44"/>
      <c r="K340" s="44"/>
      <c r="L340" s="48"/>
      <c r="M340" s="234"/>
      <c r="N340" s="23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U340" s="20" t="s">
        <v>93</v>
      </c>
    </row>
    <row r="341" s="2" customFormat="1">
      <c r="A341" s="42"/>
      <c r="B341" s="43"/>
      <c r="C341" s="44"/>
      <c r="D341" s="238" t="s">
        <v>278</v>
      </c>
      <c r="E341" s="44"/>
      <c r="F341" s="270" t="s">
        <v>267</v>
      </c>
      <c r="G341" s="44"/>
      <c r="H341" s="271">
        <v>43</v>
      </c>
      <c r="I341" s="44"/>
      <c r="J341" s="44"/>
      <c r="K341" s="44"/>
      <c r="L341" s="48"/>
      <c r="M341" s="234"/>
      <c r="N341" s="23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U341" s="20" t="s">
        <v>93</v>
      </c>
    </row>
    <row r="342" s="2" customFormat="1">
      <c r="A342" s="42"/>
      <c r="B342" s="43"/>
      <c r="C342" s="44"/>
      <c r="D342" s="238" t="s">
        <v>278</v>
      </c>
      <c r="E342" s="44"/>
      <c r="F342" s="269" t="s">
        <v>279</v>
      </c>
      <c r="G342" s="44"/>
      <c r="H342" s="44"/>
      <c r="I342" s="44"/>
      <c r="J342" s="44"/>
      <c r="K342" s="44"/>
      <c r="L342" s="48"/>
      <c r="M342" s="234"/>
      <c r="N342" s="23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U342" s="20" t="s">
        <v>93</v>
      </c>
    </row>
    <row r="343" s="2" customFormat="1">
      <c r="A343" s="42"/>
      <c r="B343" s="43"/>
      <c r="C343" s="44"/>
      <c r="D343" s="238" t="s">
        <v>278</v>
      </c>
      <c r="E343" s="44"/>
      <c r="F343" s="270" t="s">
        <v>273</v>
      </c>
      <c r="G343" s="44"/>
      <c r="H343" s="271">
        <v>0</v>
      </c>
      <c r="I343" s="44"/>
      <c r="J343" s="44"/>
      <c r="K343" s="44"/>
      <c r="L343" s="48"/>
      <c r="M343" s="234"/>
      <c r="N343" s="23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U343" s="20" t="s">
        <v>93</v>
      </c>
    </row>
    <row r="344" s="2" customFormat="1">
      <c r="A344" s="42"/>
      <c r="B344" s="43"/>
      <c r="C344" s="44"/>
      <c r="D344" s="238" t="s">
        <v>278</v>
      </c>
      <c r="E344" s="44"/>
      <c r="F344" s="270" t="s">
        <v>201</v>
      </c>
      <c r="G344" s="44"/>
      <c r="H344" s="271">
        <v>408</v>
      </c>
      <c r="I344" s="44"/>
      <c r="J344" s="44"/>
      <c r="K344" s="44"/>
      <c r="L344" s="48"/>
      <c r="M344" s="234"/>
      <c r="N344" s="23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U344" s="20" t="s">
        <v>93</v>
      </c>
    </row>
    <row r="345" s="2" customFormat="1">
      <c r="A345" s="42"/>
      <c r="B345" s="43"/>
      <c r="C345" s="44"/>
      <c r="D345" s="238" t="s">
        <v>278</v>
      </c>
      <c r="E345" s="44"/>
      <c r="F345" s="270" t="s">
        <v>268</v>
      </c>
      <c r="G345" s="44"/>
      <c r="H345" s="271">
        <v>408</v>
      </c>
      <c r="I345" s="44"/>
      <c r="J345" s="44"/>
      <c r="K345" s="44"/>
      <c r="L345" s="48"/>
      <c r="M345" s="234"/>
      <c r="N345" s="23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U345" s="20" t="s">
        <v>93</v>
      </c>
    </row>
    <row r="346" s="2" customFormat="1" ht="16.5" customHeight="1">
      <c r="A346" s="42"/>
      <c r="B346" s="43"/>
      <c r="C346" s="218" t="s">
        <v>464</v>
      </c>
      <c r="D346" s="218" t="s">
        <v>256</v>
      </c>
      <c r="E346" s="219" t="s">
        <v>465</v>
      </c>
      <c r="F346" s="220" t="s">
        <v>466</v>
      </c>
      <c r="G346" s="221" t="s">
        <v>259</v>
      </c>
      <c r="H346" s="222">
        <v>451</v>
      </c>
      <c r="I346" s="223"/>
      <c r="J346" s="224">
        <f>ROUND(I346*H346,2)</f>
        <v>0</v>
      </c>
      <c r="K346" s="220" t="s">
        <v>260</v>
      </c>
      <c r="L346" s="48"/>
      <c r="M346" s="225" t="s">
        <v>48</v>
      </c>
      <c r="N346" s="226" t="s">
        <v>56</v>
      </c>
      <c r="O346" s="88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29" t="s">
        <v>261</v>
      </c>
      <c r="AT346" s="229" t="s">
        <v>256</v>
      </c>
      <c r="AU346" s="229" t="s">
        <v>93</v>
      </c>
      <c r="AY346" s="20" t="s">
        <v>254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20" t="s">
        <v>23</v>
      </c>
      <c r="BK346" s="230">
        <f>ROUND(I346*H346,2)</f>
        <v>0</v>
      </c>
      <c r="BL346" s="20" t="s">
        <v>261</v>
      </c>
      <c r="BM346" s="229" t="s">
        <v>467</v>
      </c>
    </row>
    <row r="347" s="2" customFormat="1">
      <c r="A347" s="42"/>
      <c r="B347" s="43"/>
      <c r="C347" s="44"/>
      <c r="D347" s="231" t="s">
        <v>263</v>
      </c>
      <c r="E347" s="44"/>
      <c r="F347" s="232" t="s">
        <v>468</v>
      </c>
      <c r="G347" s="44"/>
      <c r="H347" s="44"/>
      <c r="I347" s="233"/>
      <c r="J347" s="44"/>
      <c r="K347" s="44"/>
      <c r="L347" s="48"/>
      <c r="M347" s="234"/>
      <c r="N347" s="23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263</v>
      </c>
      <c r="AU347" s="20" t="s">
        <v>93</v>
      </c>
    </row>
    <row r="348" s="13" customFormat="1">
      <c r="A348" s="13"/>
      <c r="B348" s="236"/>
      <c r="C348" s="237"/>
      <c r="D348" s="238" t="s">
        <v>265</v>
      </c>
      <c r="E348" s="239" t="s">
        <v>48</v>
      </c>
      <c r="F348" s="240" t="s">
        <v>463</v>
      </c>
      <c r="G348" s="237"/>
      <c r="H348" s="241">
        <v>451</v>
      </c>
      <c r="I348" s="242"/>
      <c r="J348" s="237"/>
      <c r="K348" s="237"/>
      <c r="L348" s="243"/>
      <c r="M348" s="244"/>
      <c r="N348" s="245"/>
      <c r="O348" s="245"/>
      <c r="P348" s="245"/>
      <c r="Q348" s="245"/>
      <c r="R348" s="245"/>
      <c r="S348" s="245"/>
      <c r="T348" s="24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7" t="s">
        <v>265</v>
      </c>
      <c r="AU348" s="247" t="s">
        <v>93</v>
      </c>
      <c r="AV348" s="13" t="s">
        <v>93</v>
      </c>
      <c r="AW348" s="13" t="s">
        <v>46</v>
      </c>
      <c r="AX348" s="13" t="s">
        <v>23</v>
      </c>
      <c r="AY348" s="247" t="s">
        <v>254</v>
      </c>
    </row>
    <row r="349" s="2" customFormat="1">
      <c r="A349" s="42"/>
      <c r="B349" s="43"/>
      <c r="C349" s="44"/>
      <c r="D349" s="238" t="s">
        <v>278</v>
      </c>
      <c r="E349" s="44"/>
      <c r="F349" s="269" t="s">
        <v>286</v>
      </c>
      <c r="G349" s="44"/>
      <c r="H349" s="44"/>
      <c r="I349" s="44"/>
      <c r="J349" s="44"/>
      <c r="K349" s="44"/>
      <c r="L349" s="48"/>
      <c r="M349" s="234"/>
      <c r="N349" s="23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U349" s="20" t="s">
        <v>93</v>
      </c>
    </row>
    <row r="350" s="2" customFormat="1">
      <c r="A350" s="42"/>
      <c r="B350" s="43"/>
      <c r="C350" s="44"/>
      <c r="D350" s="238" t="s">
        <v>278</v>
      </c>
      <c r="E350" s="44"/>
      <c r="F350" s="270" t="s">
        <v>267</v>
      </c>
      <c r="G350" s="44"/>
      <c r="H350" s="271">
        <v>43</v>
      </c>
      <c r="I350" s="44"/>
      <c r="J350" s="44"/>
      <c r="K350" s="44"/>
      <c r="L350" s="48"/>
      <c r="M350" s="234"/>
      <c r="N350" s="23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U350" s="20" t="s">
        <v>93</v>
      </c>
    </row>
    <row r="351" s="2" customFormat="1">
      <c r="A351" s="42"/>
      <c r="B351" s="43"/>
      <c r="C351" s="44"/>
      <c r="D351" s="238" t="s">
        <v>278</v>
      </c>
      <c r="E351" s="44"/>
      <c r="F351" s="269" t="s">
        <v>279</v>
      </c>
      <c r="G351" s="44"/>
      <c r="H351" s="44"/>
      <c r="I351" s="44"/>
      <c r="J351" s="44"/>
      <c r="K351" s="44"/>
      <c r="L351" s="48"/>
      <c r="M351" s="234"/>
      <c r="N351" s="23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U351" s="20" t="s">
        <v>93</v>
      </c>
    </row>
    <row r="352" s="2" customFormat="1">
      <c r="A352" s="42"/>
      <c r="B352" s="43"/>
      <c r="C352" s="44"/>
      <c r="D352" s="238" t="s">
        <v>278</v>
      </c>
      <c r="E352" s="44"/>
      <c r="F352" s="270" t="s">
        <v>273</v>
      </c>
      <c r="G352" s="44"/>
      <c r="H352" s="271">
        <v>0</v>
      </c>
      <c r="I352" s="44"/>
      <c r="J352" s="44"/>
      <c r="K352" s="44"/>
      <c r="L352" s="48"/>
      <c r="M352" s="234"/>
      <c r="N352" s="23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U352" s="20" t="s">
        <v>93</v>
      </c>
    </row>
    <row r="353" s="2" customFormat="1">
      <c r="A353" s="42"/>
      <c r="B353" s="43"/>
      <c r="C353" s="44"/>
      <c r="D353" s="238" t="s">
        <v>278</v>
      </c>
      <c r="E353" s="44"/>
      <c r="F353" s="270" t="s">
        <v>201</v>
      </c>
      <c r="G353" s="44"/>
      <c r="H353" s="271">
        <v>408</v>
      </c>
      <c r="I353" s="44"/>
      <c r="J353" s="44"/>
      <c r="K353" s="44"/>
      <c r="L353" s="48"/>
      <c r="M353" s="234"/>
      <c r="N353" s="23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U353" s="20" t="s">
        <v>93</v>
      </c>
    </row>
    <row r="354" s="2" customFormat="1">
      <c r="A354" s="42"/>
      <c r="B354" s="43"/>
      <c r="C354" s="44"/>
      <c r="D354" s="238" t="s">
        <v>278</v>
      </c>
      <c r="E354" s="44"/>
      <c r="F354" s="270" t="s">
        <v>268</v>
      </c>
      <c r="G354" s="44"/>
      <c r="H354" s="271">
        <v>408</v>
      </c>
      <c r="I354" s="44"/>
      <c r="J354" s="44"/>
      <c r="K354" s="44"/>
      <c r="L354" s="48"/>
      <c r="M354" s="234"/>
      <c r="N354" s="23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U354" s="20" t="s">
        <v>93</v>
      </c>
    </row>
    <row r="355" s="2" customFormat="1" ht="24.15" customHeight="1">
      <c r="A355" s="42"/>
      <c r="B355" s="43"/>
      <c r="C355" s="218" t="s">
        <v>469</v>
      </c>
      <c r="D355" s="218" t="s">
        <v>256</v>
      </c>
      <c r="E355" s="219" t="s">
        <v>470</v>
      </c>
      <c r="F355" s="220" t="s">
        <v>471</v>
      </c>
      <c r="G355" s="221" t="s">
        <v>259</v>
      </c>
      <c r="H355" s="222">
        <v>43</v>
      </c>
      <c r="I355" s="223"/>
      <c r="J355" s="224">
        <f>ROUND(I355*H355,2)</f>
        <v>0</v>
      </c>
      <c r="K355" s="220" t="s">
        <v>260</v>
      </c>
      <c r="L355" s="48"/>
      <c r="M355" s="225" t="s">
        <v>48</v>
      </c>
      <c r="N355" s="226" t="s">
        <v>56</v>
      </c>
      <c r="O355" s="88"/>
      <c r="P355" s="227">
        <f>O355*H355</f>
        <v>0</v>
      </c>
      <c r="Q355" s="227">
        <v>0</v>
      </c>
      <c r="R355" s="227">
        <f>Q355*H355</f>
        <v>0</v>
      </c>
      <c r="S355" s="227">
        <v>0</v>
      </c>
      <c r="T355" s="22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29" t="s">
        <v>261</v>
      </c>
      <c r="AT355" s="229" t="s">
        <v>256</v>
      </c>
      <c r="AU355" s="229" t="s">
        <v>93</v>
      </c>
      <c r="AY355" s="20" t="s">
        <v>254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20" t="s">
        <v>23</v>
      </c>
      <c r="BK355" s="230">
        <f>ROUND(I355*H355,2)</f>
        <v>0</v>
      </c>
      <c r="BL355" s="20" t="s">
        <v>261</v>
      </c>
      <c r="BM355" s="229" t="s">
        <v>472</v>
      </c>
    </row>
    <row r="356" s="2" customFormat="1">
      <c r="A356" s="42"/>
      <c r="B356" s="43"/>
      <c r="C356" s="44"/>
      <c r="D356" s="231" t="s">
        <v>263</v>
      </c>
      <c r="E356" s="44"/>
      <c r="F356" s="232" t="s">
        <v>473</v>
      </c>
      <c r="G356" s="44"/>
      <c r="H356" s="44"/>
      <c r="I356" s="233"/>
      <c r="J356" s="44"/>
      <c r="K356" s="44"/>
      <c r="L356" s="48"/>
      <c r="M356" s="234"/>
      <c r="N356" s="23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263</v>
      </c>
      <c r="AU356" s="20" t="s">
        <v>93</v>
      </c>
    </row>
    <row r="357" s="13" customFormat="1">
      <c r="A357" s="13"/>
      <c r="B357" s="236"/>
      <c r="C357" s="237"/>
      <c r="D357" s="238" t="s">
        <v>265</v>
      </c>
      <c r="E357" s="239" t="s">
        <v>48</v>
      </c>
      <c r="F357" s="240" t="s">
        <v>202</v>
      </c>
      <c r="G357" s="237"/>
      <c r="H357" s="241">
        <v>43</v>
      </c>
      <c r="I357" s="242"/>
      <c r="J357" s="237"/>
      <c r="K357" s="237"/>
      <c r="L357" s="243"/>
      <c r="M357" s="244"/>
      <c r="N357" s="245"/>
      <c r="O357" s="245"/>
      <c r="P357" s="245"/>
      <c r="Q357" s="245"/>
      <c r="R357" s="245"/>
      <c r="S357" s="245"/>
      <c r="T357" s="24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7" t="s">
        <v>265</v>
      </c>
      <c r="AU357" s="247" t="s">
        <v>93</v>
      </c>
      <c r="AV357" s="13" t="s">
        <v>93</v>
      </c>
      <c r="AW357" s="13" t="s">
        <v>46</v>
      </c>
      <c r="AX357" s="13" t="s">
        <v>23</v>
      </c>
      <c r="AY357" s="247" t="s">
        <v>254</v>
      </c>
    </row>
    <row r="358" s="2" customFormat="1">
      <c r="A358" s="42"/>
      <c r="B358" s="43"/>
      <c r="C358" s="44"/>
      <c r="D358" s="238" t="s">
        <v>278</v>
      </c>
      <c r="E358" s="44"/>
      <c r="F358" s="269" t="s">
        <v>286</v>
      </c>
      <c r="G358" s="44"/>
      <c r="H358" s="44"/>
      <c r="I358" s="44"/>
      <c r="J358" s="44"/>
      <c r="K358" s="44"/>
      <c r="L358" s="48"/>
      <c r="M358" s="234"/>
      <c r="N358" s="23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U358" s="20" t="s">
        <v>93</v>
      </c>
    </row>
    <row r="359" s="2" customFormat="1">
      <c r="A359" s="42"/>
      <c r="B359" s="43"/>
      <c r="C359" s="44"/>
      <c r="D359" s="238" t="s">
        <v>278</v>
      </c>
      <c r="E359" s="44"/>
      <c r="F359" s="270" t="s">
        <v>267</v>
      </c>
      <c r="G359" s="44"/>
      <c r="H359" s="271">
        <v>43</v>
      </c>
      <c r="I359" s="44"/>
      <c r="J359" s="44"/>
      <c r="K359" s="44"/>
      <c r="L359" s="48"/>
      <c r="M359" s="234"/>
      <c r="N359" s="23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U359" s="20" t="s">
        <v>93</v>
      </c>
    </row>
    <row r="360" s="2" customFormat="1" ht="24.15" customHeight="1">
      <c r="A360" s="42"/>
      <c r="B360" s="43"/>
      <c r="C360" s="218" t="s">
        <v>474</v>
      </c>
      <c r="D360" s="218" t="s">
        <v>256</v>
      </c>
      <c r="E360" s="219" t="s">
        <v>475</v>
      </c>
      <c r="F360" s="220" t="s">
        <v>476</v>
      </c>
      <c r="G360" s="221" t="s">
        <v>259</v>
      </c>
      <c r="H360" s="222">
        <v>408</v>
      </c>
      <c r="I360" s="223"/>
      <c r="J360" s="224">
        <f>ROUND(I360*H360,2)</f>
        <v>0</v>
      </c>
      <c r="K360" s="220" t="s">
        <v>260</v>
      </c>
      <c r="L360" s="48"/>
      <c r="M360" s="225" t="s">
        <v>48</v>
      </c>
      <c r="N360" s="226" t="s">
        <v>56</v>
      </c>
      <c r="O360" s="88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29" t="s">
        <v>261</v>
      </c>
      <c r="AT360" s="229" t="s">
        <v>256</v>
      </c>
      <c r="AU360" s="229" t="s">
        <v>93</v>
      </c>
      <c r="AY360" s="20" t="s">
        <v>254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20" t="s">
        <v>23</v>
      </c>
      <c r="BK360" s="230">
        <f>ROUND(I360*H360,2)</f>
        <v>0</v>
      </c>
      <c r="BL360" s="20" t="s">
        <v>261</v>
      </c>
      <c r="BM360" s="229" t="s">
        <v>477</v>
      </c>
    </row>
    <row r="361" s="2" customFormat="1">
      <c r="A361" s="42"/>
      <c r="B361" s="43"/>
      <c r="C361" s="44"/>
      <c r="D361" s="231" t="s">
        <v>263</v>
      </c>
      <c r="E361" s="44"/>
      <c r="F361" s="232" t="s">
        <v>478</v>
      </c>
      <c r="G361" s="44"/>
      <c r="H361" s="44"/>
      <c r="I361" s="233"/>
      <c r="J361" s="44"/>
      <c r="K361" s="44"/>
      <c r="L361" s="48"/>
      <c r="M361" s="234"/>
      <c r="N361" s="23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263</v>
      </c>
      <c r="AU361" s="20" t="s">
        <v>93</v>
      </c>
    </row>
    <row r="362" s="13" customFormat="1">
      <c r="A362" s="13"/>
      <c r="B362" s="236"/>
      <c r="C362" s="237"/>
      <c r="D362" s="238" t="s">
        <v>265</v>
      </c>
      <c r="E362" s="239" t="s">
        <v>48</v>
      </c>
      <c r="F362" s="240" t="s">
        <v>200</v>
      </c>
      <c r="G362" s="237"/>
      <c r="H362" s="241">
        <v>408</v>
      </c>
      <c r="I362" s="242"/>
      <c r="J362" s="237"/>
      <c r="K362" s="237"/>
      <c r="L362" s="243"/>
      <c r="M362" s="244"/>
      <c r="N362" s="245"/>
      <c r="O362" s="245"/>
      <c r="P362" s="245"/>
      <c r="Q362" s="245"/>
      <c r="R362" s="245"/>
      <c r="S362" s="245"/>
      <c r="T362" s="24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7" t="s">
        <v>265</v>
      </c>
      <c r="AU362" s="247" t="s">
        <v>93</v>
      </c>
      <c r="AV362" s="13" t="s">
        <v>93</v>
      </c>
      <c r="AW362" s="13" t="s">
        <v>46</v>
      </c>
      <c r="AX362" s="13" t="s">
        <v>23</v>
      </c>
      <c r="AY362" s="247" t="s">
        <v>254</v>
      </c>
    </row>
    <row r="363" s="2" customFormat="1">
      <c r="A363" s="42"/>
      <c r="B363" s="43"/>
      <c r="C363" s="44"/>
      <c r="D363" s="238" t="s">
        <v>278</v>
      </c>
      <c r="E363" s="44"/>
      <c r="F363" s="269" t="s">
        <v>279</v>
      </c>
      <c r="G363" s="44"/>
      <c r="H363" s="44"/>
      <c r="I363" s="44"/>
      <c r="J363" s="44"/>
      <c r="K363" s="44"/>
      <c r="L363" s="48"/>
      <c r="M363" s="234"/>
      <c r="N363" s="23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U363" s="20" t="s">
        <v>93</v>
      </c>
    </row>
    <row r="364" s="2" customFormat="1">
      <c r="A364" s="42"/>
      <c r="B364" s="43"/>
      <c r="C364" s="44"/>
      <c r="D364" s="238" t="s">
        <v>278</v>
      </c>
      <c r="E364" s="44"/>
      <c r="F364" s="270" t="s">
        <v>273</v>
      </c>
      <c r="G364" s="44"/>
      <c r="H364" s="271">
        <v>0</v>
      </c>
      <c r="I364" s="44"/>
      <c r="J364" s="44"/>
      <c r="K364" s="44"/>
      <c r="L364" s="48"/>
      <c r="M364" s="234"/>
      <c r="N364" s="23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U364" s="20" t="s">
        <v>93</v>
      </c>
    </row>
    <row r="365" s="2" customFormat="1">
      <c r="A365" s="42"/>
      <c r="B365" s="43"/>
      <c r="C365" s="44"/>
      <c r="D365" s="238" t="s">
        <v>278</v>
      </c>
      <c r="E365" s="44"/>
      <c r="F365" s="270" t="s">
        <v>201</v>
      </c>
      <c r="G365" s="44"/>
      <c r="H365" s="271">
        <v>408</v>
      </c>
      <c r="I365" s="44"/>
      <c r="J365" s="44"/>
      <c r="K365" s="44"/>
      <c r="L365" s="48"/>
      <c r="M365" s="234"/>
      <c r="N365" s="23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U365" s="20" t="s">
        <v>93</v>
      </c>
    </row>
    <row r="366" s="2" customFormat="1">
      <c r="A366" s="42"/>
      <c r="B366" s="43"/>
      <c r="C366" s="44"/>
      <c r="D366" s="238" t="s">
        <v>278</v>
      </c>
      <c r="E366" s="44"/>
      <c r="F366" s="270" t="s">
        <v>268</v>
      </c>
      <c r="G366" s="44"/>
      <c r="H366" s="271">
        <v>408</v>
      </c>
      <c r="I366" s="44"/>
      <c r="J366" s="44"/>
      <c r="K366" s="44"/>
      <c r="L366" s="48"/>
      <c r="M366" s="234"/>
      <c r="N366" s="235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U366" s="20" t="s">
        <v>93</v>
      </c>
    </row>
    <row r="367" s="2" customFormat="1" ht="24.15" customHeight="1">
      <c r="A367" s="42"/>
      <c r="B367" s="43"/>
      <c r="C367" s="218" t="s">
        <v>479</v>
      </c>
      <c r="D367" s="218" t="s">
        <v>256</v>
      </c>
      <c r="E367" s="219" t="s">
        <v>480</v>
      </c>
      <c r="F367" s="220" t="s">
        <v>481</v>
      </c>
      <c r="G367" s="221" t="s">
        <v>259</v>
      </c>
      <c r="H367" s="222">
        <v>408</v>
      </c>
      <c r="I367" s="223"/>
      <c r="J367" s="224">
        <f>ROUND(I367*H367,2)</f>
        <v>0</v>
      </c>
      <c r="K367" s="220" t="s">
        <v>260</v>
      </c>
      <c r="L367" s="48"/>
      <c r="M367" s="225" t="s">
        <v>48</v>
      </c>
      <c r="N367" s="226" t="s">
        <v>56</v>
      </c>
      <c r="O367" s="88"/>
      <c r="P367" s="227">
        <f>O367*H367</f>
        <v>0</v>
      </c>
      <c r="Q367" s="227">
        <v>0</v>
      </c>
      <c r="R367" s="227">
        <f>Q367*H367</f>
        <v>0</v>
      </c>
      <c r="S367" s="227">
        <v>0</v>
      </c>
      <c r="T367" s="22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29" t="s">
        <v>261</v>
      </c>
      <c r="AT367" s="229" t="s">
        <v>256</v>
      </c>
      <c r="AU367" s="229" t="s">
        <v>93</v>
      </c>
      <c r="AY367" s="20" t="s">
        <v>254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20" t="s">
        <v>23</v>
      </c>
      <c r="BK367" s="230">
        <f>ROUND(I367*H367,2)</f>
        <v>0</v>
      </c>
      <c r="BL367" s="20" t="s">
        <v>261</v>
      </c>
      <c r="BM367" s="229" t="s">
        <v>482</v>
      </c>
    </row>
    <row r="368" s="2" customFormat="1">
      <c r="A368" s="42"/>
      <c r="B368" s="43"/>
      <c r="C368" s="44"/>
      <c r="D368" s="231" t="s">
        <v>263</v>
      </c>
      <c r="E368" s="44"/>
      <c r="F368" s="232" t="s">
        <v>483</v>
      </c>
      <c r="G368" s="44"/>
      <c r="H368" s="44"/>
      <c r="I368" s="233"/>
      <c r="J368" s="44"/>
      <c r="K368" s="44"/>
      <c r="L368" s="48"/>
      <c r="M368" s="234"/>
      <c r="N368" s="23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263</v>
      </c>
      <c r="AU368" s="20" t="s">
        <v>93</v>
      </c>
    </row>
    <row r="369" s="13" customFormat="1">
      <c r="A369" s="13"/>
      <c r="B369" s="236"/>
      <c r="C369" s="237"/>
      <c r="D369" s="238" t="s">
        <v>265</v>
      </c>
      <c r="E369" s="239" t="s">
        <v>48</v>
      </c>
      <c r="F369" s="240" t="s">
        <v>200</v>
      </c>
      <c r="G369" s="237"/>
      <c r="H369" s="241">
        <v>408</v>
      </c>
      <c r="I369" s="242"/>
      <c r="J369" s="237"/>
      <c r="K369" s="237"/>
      <c r="L369" s="243"/>
      <c r="M369" s="244"/>
      <c r="N369" s="245"/>
      <c r="O369" s="245"/>
      <c r="P369" s="245"/>
      <c r="Q369" s="245"/>
      <c r="R369" s="245"/>
      <c r="S369" s="245"/>
      <c r="T369" s="24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7" t="s">
        <v>265</v>
      </c>
      <c r="AU369" s="247" t="s">
        <v>93</v>
      </c>
      <c r="AV369" s="13" t="s">
        <v>93</v>
      </c>
      <c r="AW369" s="13" t="s">
        <v>46</v>
      </c>
      <c r="AX369" s="13" t="s">
        <v>23</v>
      </c>
      <c r="AY369" s="247" t="s">
        <v>254</v>
      </c>
    </row>
    <row r="370" s="2" customFormat="1">
      <c r="A370" s="42"/>
      <c r="B370" s="43"/>
      <c r="C370" s="44"/>
      <c r="D370" s="238" t="s">
        <v>278</v>
      </c>
      <c r="E370" s="44"/>
      <c r="F370" s="269" t="s">
        <v>279</v>
      </c>
      <c r="G370" s="44"/>
      <c r="H370" s="44"/>
      <c r="I370" s="44"/>
      <c r="J370" s="44"/>
      <c r="K370" s="44"/>
      <c r="L370" s="48"/>
      <c r="M370" s="234"/>
      <c r="N370" s="23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U370" s="20" t="s">
        <v>93</v>
      </c>
    </row>
    <row r="371" s="2" customFormat="1">
      <c r="A371" s="42"/>
      <c r="B371" s="43"/>
      <c r="C371" s="44"/>
      <c r="D371" s="238" t="s">
        <v>278</v>
      </c>
      <c r="E371" s="44"/>
      <c r="F371" s="270" t="s">
        <v>273</v>
      </c>
      <c r="G371" s="44"/>
      <c r="H371" s="271">
        <v>0</v>
      </c>
      <c r="I371" s="44"/>
      <c r="J371" s="44"/>
      <c r="K371" s="44"/>
      <c r="L371" s="48"/>
      <c r="M371" s="234"/>
      <c r="N371" s="23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U371" s="20" t="s">
        <v>93</v>
      </c>
    </row>
    <row r="372" s="2" customFormat="1">
      <c r="A372" s="42"/>
      <c r="B372" s="43"/>
      <c r="C372" s="44"/>
      <c r="D372" s="238" t="s">
        <v>278</v>
      </c>
      <c r="E372" s="44"/>
      <c r="F372" s="270" t="s">
        <v>201</v>
      </c>
      <c r="G372" s="44"/>
      <c r="H372" s="271">
        <v>408</v>
      </c>
      <c r="I372" s="44"/>
      <c r="J372" s="44"/>
      <c r="K372" s="44"/>
      <c r="L372" s="48"/>
      <c r="M372" s="234"/>
      <c r="N372" s="23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U372" s="20" t="s">
        <v>93</v>
      </c>
    </row>
    <row r="373" s="2" customFormat="1">
      <c r="A373" s="42"/>
      <c r="B373" s="43"/>
      <c r="C373" s="44"/>
      <c r="D373" s="238" t="s">
        <v>278</v>
      </c>
      <c r="E373" s="44"/>
      <c r="F373" s="270" t="s">
        <v>268</v>
      </c>
      <c r="G373" s="44"/>
      <c r="H373" s="271">
        <v>408</v>
      </c>
      <c r="I373" s="44"/>
      <c r="J373" s="44"/>
      <c r="K373" s="44"/>
      <c r="L373" s="48"/>
      <c r="M373" s="234"/>
      <c r="N373" s="235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U373" s="20" t="s">
        <v>93</v>
      </c>
    </row>
    <row r="374" s="12" customFormat="1" ht="22.8" customHeight="1">
      <c r="A374" s="12"/>
      <c r="B374" s="202"/>
      <c r="C374" s="203"/>
      <c r="D374" s="204" t="s">
        <v>84</v>
      </c>
      <c r="E374" s="216" t="s">
        <v>311</v>
      </c>
      <c r="F374" s="216" t="s">
        <v>484</v>
      </c>
      <c r="G374" s="203"/>
      <c r="H374" s="203"/>
      <c r="I374" s="206"/>
      <c r="J374" s="217">
        <f>BK374</f>
        <v>0</v>
      </c>
      <c r="K374" s="203"/>
      <c r="L374" s="208"/>
      <c r="M374" s="209"/>
      <c r="N374" s="210"/>
      <c r="O374" s="210"/>
      <c r="P374" s="211">
        <f>SUM(P375:P423)</f>
        <v>0</v>
      </c>
      <c r="Q374" s="210"/>
      <c r="R374" s="211">
        <f>SUM(R375:R423)</f>
        <v>4.5295000000000005</v>
      </c>
      <c r="S374" s="210"/>
      <c r="T374" s="212">
        <f>SUM(T375:T423)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3" t="s">
        <v>23</v>
      </c>
      <c r="AT374" s="214" t="s">
        <v>84</v>
      </c>
      <c r="AU374" s="214" t="s">
        <v>23</v>
      </c>
      <c r="AY374" s="213" t="s">
        <v>254</v>
      </c>
      <c r="BK374" s="215">
        <f>SUM(BK375:BK423)</f>
        <v>0</v>
      </c>
    </row>
    <row r="375" s="2" customFormat="1" ht="16.5" customHeight="1">
      <c r="A375" s="42"/>
      <c r="B375" s="43"/>
      <c r="C375" s="218" t="s">
        <v>485</v>
      </c>
      <c r="D375" s="218" t="s">
        <v>256</v>
      </c>
      <c r="E375" s="219" t="s">
        <v>486</v>
      </c>
      <c r="F375" s="220" t="s">
        <v>487</v>
      </c>
      <c r="G375" s="221" t="s">
        <v>192</v>
      </c>
      <c r="H375" s="222">
        <v>150</v>
      </c>
      <c r="I375" s="223"/>
      <c r="J375" s="224">
        <f>ROUND(I375*H375,2)</f>
        <v>0</v>
      </c>
      <c r="K375" s="220" t="s">
        <v>260</v>
      </c>
      <c r="L375" s="48"/>
      <c r="M375" s="225" t="s">
        <v>48</v>
      </c>
      <c r="N375" s="226" t="s">
        <v>56</v>
      </c>
      <c r="O375" s="88"/>
      <c r="P375" s="227">
        <f>O375*H375</f>
        <v>0</v>
      </c>
      <c r="Q375" s="227">
        <v>0.00020000000000000001</v>
      </c>
      <c r="R375" s="227">
        <f>Q375*H375</f>
        <v>0.030000000000000002</v>
      </c>
      <c r="S375" s="227">
        <v>0</v>
      </c>
      <c r="T375" s="22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29" t="s">
        <v>261</v>
      </c>
      <c r="AT375" s="229" t="s">
        <v>256</v>
      </c>
      <c r="AU375" s="229" t="s">
        <v>93</v>
      </c>
      <c r="AY375" s="20" t="s">
        <v>254</v>
      </c>
      <c r="BE375" s="230">
        <f>IF(N375="základní",J375,0)</f>
        <v>0</v>
      </c>
      <c r="BF375" s="230">
        <f>IF(N375="snížená",J375,0)</f>
        <v>0</v>
      </c>
      <c r="BG375" s="230">
        <f>IF(N375="zákl. přenesená",J375,0)</f>
        <v>0</v>
      </c>
      <c r="BH375" s="230">
        <f>IF(N375="sníž. přenesená",J375,0)</f>
        <v>0</v>
      </c>
      <c r="BI375" s="230">
        <f>IF(N375="nulová",J375,0)</f>
        <v>0</v>
      </c>
      <c r="BJ375" s="20" t="s">
        <v>23</v>
      </c>
      <c r="BK375" s="230">
        <f>ROUND(I375*H375,2)</f>
        <v>0</v>
      </c>
      <c r="BL375" s="20" t="s">
        <v>261</v>
      </c>
      <c r="BM375" s="229" t="s">
        <v>488</v>
      </c>
    </row>
    <row r="376" s="2" customFormat="1">
      <c r="A376" s="42"/>
      <c r="B376" s="43"/>
      <c r="C376" s="44"/>
      <c r="D376" s="231" t="s">
        <v>263</v>
      </c>
      <c r="E376" s="44"/>
      <c r="F376" s="232" t="s">
        <v>489</v>
      </c>
      <c r="G376" s="44"/>
      <c r="H376" s="44"/>
      <c r="I376" s="233"/>
      <c r="J376" s="44"/>
      <c r="K376" s="44"/>
      <c r="L376" s="48"/>
      <c r="M376" s="234"/>
      <c r="N376" s="23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263</v>
      </c>
      <c r="AU376" s="20" t="s">
        <v>93</v>
      </c>
    </row>
    <row r="377" s="2" customFormat="1" ht="24.15" customHeight="1">
      <c r="A377" s="42"/>
      <c r="B377" s="43"/>
      <c r="C377" s="218" t="s">
        <v>490</v>
      </c>
      <c r="D377" s="218" t="s">
        <v>256</v>
      </c>
      <c r="E377" s="219" t="s">
        <v>491</v>
      </c>
      <c r="F377" s="220" t="s">
        <v>492</v>
      </c>
      <c r="G377" s="221" t="s">
        <v>192</v>
      </c>
      <c r="H377" s="222">
        <v>25</v>
      </c>
      <c r="I377" s="223"/>
      <c r="J377" s="224">
        <f>ROUND(I377*H377,2)</f>
        <v>0</v>
      </c>
      <c r="K377" s="220" t="s">
        <v>260</v>
      </c>
      <c r="L377" s="48"/>
      <c r="M377" s="225" t="s">
        <v>48</v>
      </c>
      <c r="N377" s="226" t="s">
        <v>56</v>
      </c>
      <c r="O377" s="88"/>
      <c r="P377" s="227">
        <f>O377*H377</f>
        <v>0</v>
      </c>
      <c r="Q377" s="227">
        <v>0.15540000000000001</v>
      </c>
      <c r="R377" s="227">
        <f>Q377*H377</f>
        <v>3.8850000000000002</v>
      </c>
      <c r="S377" s="227">
        <v>0</v>
      </c>
      <c r="T377" s="22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29" t="s">
        <v>261</v>
      </c>
      <c r="AT377" s="229" t="s">
        <v>256</v>
      </c>
      <c r="AU377" s="229" t="s">
        <v>93</v>
      </c>
      <c r="AY377" s="20" t="s">
        <v>254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20" t="s">
        <v>23</v>
      </c>
      <c r="BK377" s="230">
        <f>ROUND(I377*H377,2)</f>
        <v>0</v>
      </c>
      <c r="BL377" s="20" t="s">
        <v>261</v>
      </c>
      <c r="BM377" s="229" t="s">
        <v>493</v>
      </c>
    </row>
    <row r="378" s="2" customFormat="1">
      <c r="A378" s="42"/>
      <c r="B378" s="43"/>
      <c r="C378" s="44"/>
      <c r="D378" s="231" t="s">
        <v>263</v>
      </c>
      <c r="E378" s="44"/>
      <c r="F378" s="232" t="s">
        <v>494</v>
      </c>
      <c r="G378" s="44"/>
      <c r="H378" s="44"/>
      <c r="I378" s="233"/>
      <c r="J378" s="44"/>
      <c r="K378" s="44"/>
      <c r="L378" s="48"/>
      <c r="M378" s="234"/>
      <c r="N378" s="23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263</v>
      </c>
      <c r="AU378" s="20" t="s">
        <v>93</v>
      </c>
    </row>
    <row r="379" s="13" customFormat="1">
      <c r="A379" s="13"/>
      <c r="B379" s="236"/>
      <c r="C379" s="237"/>
      <c r="D379" s="238" t="s">
        <v>265</v>
      </c>
      <c r="E379" s="239" t="s">
        <v>48</v>
      </c>
      <c r="F379" s="240" t="s">
        <v>191</v>
      </c>
      <c r="G379" s="237"/>
      <c r="H379" s="241">
        <v>25</v>
      </c>
      <c r="I379" s="242"/>
      <c r="J379" s="237"/>
      <c r="K379" s="237"/>
      <c r="L379" s="243"/>
      <c r="M379" s="244"/>
      <c r="N379" s="245"/>
      <c r="O379" s="245"/>
      <c r="P379" s="245"/>
      <c r="Q379" s="245"/>
      <c r="R379" s="245"/>
      <c r="S379" s="245"/>
      <c r="T379" s="24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7" t="s">
        <v>265</v>
      </c>
      <c r="AU379" s="247" t="s">
        <v>93</v>
      </c>
      <c r="AV379" s="13" t="s">
        <v>93</v>
      </c>
      <c r="AW379" s="13" t="s">
        <v>46</v>
      </c>
      <c r="AX379" s="13" t="s">
        <v>23</v>
      </c>
      <c r="AY379" s="247" t="s">
        <v>254</v>
      </c>
    </row>
    <row r="380" s="2" customFormat="1">
      <c r="A380" s="42"/>
      <c r="B380" s="43"/>
      <c r="C380" s="44"/>
      <c r="D380" s="238" t="s">
        <v>278</v>
      </c>
      <c r="E380" s="44"/>
      <c r="F380" s="269" t="s">
        <v>495</v>
      </c>
      <c r="G380" s="44"/>
      <c r="H380" s="44"/>
      <c r="I380" s="44"/>
      <c r="J380" s="44"/>
      <c r="K380" s="44"/>
      <c r="L380" s="48"/>
      <c r="M380" s="234"/>
      <c r="N380" s="23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U380" s="20" t="s">
        <v>93</v>
      </c>
    </row>
    <row r="381" s="2" customFormat="1">
      <c r="A381" s="42"/>
      <c r="B381" s="43"/>
      <c r="C381" s="44"/>
      <c r="D381" s="238" t="s">
        <v>278</v>
      </c>
      <c r="E381" s="44"/>
      <c r="F381" s="270" t="s">
        <v>308</v>
      </c>
      <c r="G381" s="44"/>
      <c r="H381" s="271">
        <v>0</v>
      </c>
      <c r="I381" s="44"/>
      <c r="J381" s="44"/>
      <c r="K381" s="44"/>
      <c r="L381" s="48"/>
      <c r="M381" s="234"/>
      <c r="N381" s="23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U381" s="20" t="s">
        <v>93</v>
      </c>
    </row>
    <row r="382" s="2" customFormat="1">
      <c r="A382" s="42"/>
      <c r="B382" s="43"/>
      <c r="C382" s="44"/>
      <c r="D382" s="238" t="s">
        <v>278</v>
      </c>
      <c r="E382" s="44"/>
      <c r="F382" s="270" t="s">
        <v>309</v>
      </c>
      <c r="G382" s="44"/>
      <c r="H382" s="271">
        <v>25</v>
      </c>
      <c r="I382" s="44"/>
      <c r="J382" s="44"/>
      <c r="K382" s="44"/>
      <c r="L382" s="48"/>
      <c r="M382" s="234"/>
      <c r="N382" s="23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U382" s="20" t="s">
        <v>93</v>
      </c>
    </row>
    <row r="383" s="2" customFormat="1">
      <c r="A383" s="42"/>
      <c r="B383" s="43"/>
      <c r="C383" s="44"/>
      <c r="D383" s="238" t="s">
        <v>278</v>
      </c>
      <c r="E383" s="44"/>
      <c r="F383" s="270" t="s">
        <v>310</v>
      </c>
      <c r="G383" s="44"/>
      <c r="H383" s="271">
        <v>25</v>
      </c>
      <c r="I383" s="44"/>
      <c r="J383" s="44"/>
      <c r="K383" s="44"/>
      <c r="L383" s="48"/>
      <c r="M383" s="234"/>
      <c r="N383" s="23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U383" s="20" t="s">
        <v>93</v>
      </c>
    </row>
    <row r="384" s="2" customFormat="1" ht="16.5" customHeight="1">
      <c r="A384" s="42"/>
      <c r="B384" s="43"/>
      <c r="C384" s="285" t="s">
        <v>496</v>
      </c>
      <c r="D384" s="285" t="s">
        <v>376</v>
      </c>
      <c r="E384" s="286" t="s">
        <v>497</v>
      </c>
      <c r="F384" s="287" t="s">
        <v>498</v>
      </c>
      <c r="G384" s="288" t="s">
        <v>192</v>
      </c>
      <c r="H384" s="289">
        <v>7.5750000000000002</v>
      </c>
      <c r="I384" s="290"/>
      <c r="J384" s="291">
        <f>ROUND(I384*H384,2)</f>
        <v>0</v>
      </c>
      <c r="K384" s="287" t="s">
        <v>260</v>
      </c>
      <c r="L384" s="292"/>
      <c r="M384" s="293" t="s">
        <v>48</v>
      </c>
      <c r="N384" s="294" t="s">
        <v>56</v>
      </c>
      <c r="O384" s="88"/>
      <c r="P384" s="227">
        <f>O384*H384</f>
        <v>0</v>
      </c>
      <c r="Q384" s="227">
        <v>0.080000000000000002</v>
      </c>
      <c r="R384" s="227">
        <f>Q384*H384</f>
        <v>0.60599999999999998</v>
      </c>
      <c r="S384" s="227">
        <v>0</v>
      </c>
      <c r="T384" s="22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29" t="s">
        <v>499</v>
      </c>
      <c r="AT384" s="229" t="s">
        <v>376</v>
      </c>
      <c r="AU384" s="229" t="s">
        <v>93</v>
      </c>
      <c r="AY384" s="20" t="s">
        <v>254</v>
      </c>
      <c r="BE384" s="230">
        <f>IF(N384="základní",J384,0)</f>
        <v>0</v>
      </c>
      <c r="BF384" s="230">
        <f>IF(N384="snížená",J384,0)</f>
        <v>0</v>
      </c>
      <c r="BG384" s="230">
        <f>IF(N384="zákl. přenesená",J384,0)</f>
        <v>0</v>
      </c>
      <c r="BH384" s="230">
        <f>IF(N384="sníž. přenesená",J384,0)</f>
        <v>0</v>
      </c>
      <c r="BI384" s="230">
        <f>IF(N384="nulová",J384,0)</f>
        <v>0</v>
      </c>
      <c r="BJ384" s="20" t="s">
        <v>23</v>
      </c>
      <c r="BK384" s="230">
        <f>ROUND(I384*H384,2)</f>
        <v>0</v>
      </c>
      <c r="BL384" s="20" t="s">
        <v>499</v>
      </c>
      <c r="BM384" s="229" t="s">
        <v>500</v>
      </c>
    </row>
    <row r="385" s="15" customFormat="1">
      <c r="A385" s="15"/>
      <c r="B385" s="259"/>
      <c r="C385" s="260"/>
      <c r="D385" s="238" t="s">
        <v>265</v>
      </c>
      <c r="E385" s="261" t="s">
        <v>48</v>
      </c>
      <c r="F385" s="262" t="s">
        <v>501</v>
      </c>
      <c r="G385" s="260"/>
      <c r="H385" s="261" t="s">
        <v>48</v>
      </c>
      <c r="I385" s="263"/>
      <c r="J385" s="260"/>
      <c r="K385" s="260"/>
      <c r="L385" s="264"/>
      <c r="M385" s="265"/>
      <c r="N385" s="266"/>
      <c r="O385" s="266"/>
      <c r="P385" s="266"/>
      <c r="Q385" s="266"/>
      <c r="R385" s="266"/>
      <c r="S385" s="266"/>
      <c r="T385" s="267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8" t="s">
        <v>265</v>
      </c>
      <c r="AU385" s="268" t="s">
        <v>93</v>
      </c>
      <c r="AV385" s="15" t="s">
        <v>23</v>
      </c>
      <c r="AW385" s="15" t="s">
        <v>46</v>
      </c>
      <c r="AX385" s="15" t="s">
        <v>85</v>
      </c>
      <c r="AY385" s="268" t="s">
        <v>254</v>
      </c>
    </row>
    <row r="386" s="13" customFormat="1">
      <c r="A386" s="13"/>
      <c r="B386" s="236"/>
      <c r="C386" s="237"/>
      <c r="D386" s="238" t="s">
        <v>265</v>
      </c>
      <c r="E386" s="239" t="s">
        <v>188</v>
      </c>
      <c r="F386" s="240" t="s">
        <v>502</v>
      </c>
      <c r="G386" s="237"/>
      <c r="H386" s="241">
        <v>7.5</v>
      </c>
      <c r="I386" s="242"/>
      <c r="J386" s="237"/>
      <c r="K386" s="237"/>
      <c r="L386" s="243"/>
      <c r="M386" s="244"/>
      <c r="N386" s="245"/>
      <c r="O386" s="245"/>
      <c r="P386" s="245"/>
      <c r="Q386" s="245"/>
      <c r="R386" s="245"/>
      <c r="S386" s="245"/>
      <c r="T386" s="24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7" t="s">
        <v>265</v>
      </c>
      <c r="AU386" s="247" t="s">
        <v>93</v>
      </c>
      <c r="AV386" s="13" t="s">
        <v>93</v>
      </c>
      <c r="AW386" s="13" t="s">
        <v>46</v>
      </c>
      <c r="AX386" s="13" t="s">
        <v>85</v>
      </c>
      <c r="AY386" s="247" t="s">
        <v>254</v>
      </c>
    </row>
    <row r="387" s="14" customFormat="1">
      <c r="A387" s="14"/>
      <c r="B387" s="248"/>
      <c r="C387" s="249"/>
      <c r="D387" s="238" t="s">
        <v>265</v>
      </c>
      <c r="E387" s="250" t="s">
        <v>48</v>
      </c>
      <c r="F387" s="251" t="s">
        <v>268</v>
      </c>
      <c r="G387" s="249"/>
      <c r="H387" s="252">
        <v>7.5</v>
      </c>
      <c r="I387" s="253"/>
      <c r="J387" s="249"/>
      <c r="K387" s="249"/>
      <c r="L387" s="254"/>
      <c r="M387" s="255"/>
      <c r="N387" s="256"/>
      <c r="O387" s="256"/>
      <c r="P387" s="256"/>
      <c r="Q387" s="256"/>
      <c r="R387" s="256"/>
      <c r="S387" s="256"/>
      <c r="T387" s="25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8" t="s">
        <v>265</v>
      </c>
      <c r="AU387" s="258" t="s">
        <v>93</v>
      </c>
      <c r="AV387" s="14" t="s">
        <v>261</v>
      </c>
      <c r="AW387" s="14" t="s">
        <v>46</v>
      </c>
      <c r="AX387" s="14" t="s">
        <v>85</v>
      </c>
      <c r="AY387" s="258" t="s">
        <v>254</v>
      </c>
    </row>
    <row r="388" s="13" customFormat="1">
      <c r="A388" s="13"/>
      <c r="B388" s="236"/>
      <c r="C388" s="237"/>
      <c r="D388" s="238" t="s">
        <v>265</v>
      </c>
      <c r="E388" s="239" t="s">
        <v>48</v>
      </c>
      <c r="F388" s="240" t="s">
        <v>503</v>
      </c>
      <c r="G388" s="237"/>
      <c r="H388" s="241">
        <v>7.5750000000000002</v>
      </c>
      <c r="I388" s="242"/>
      <c r="J388" s="237"/>
      <c r="K388" s="237"/>
      <c r="L388" s="243"/>
      <c r="M388" s="244"/>
      <c r="N388" s="245"/>
      <c r="O388" s="245"/>
      <c r="P388" s="245"/>
      <c r="Q388" s="245"/>
      <c r="R388" s="245"/>
      <c r="S388" s="245"/>
      <c r="T388" s="24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7" t="s">
        <v>265</v>
      </c>
      <c r="AU388" s="247" t="s">
        <v>93</v>
      </c>
      <c r="AV388" s="13" t="s">
        <v>93</v>
      </c>
      <c r="AW388" s="13" t="s">
        <v>46</v>
      </c>
      <c r="AX388" s="13" t="s">
        <v>23</v>
      </c>
      <c r="AY388" s="247" t="s">
        <v>254</v>
      </c>
    </row>
    <row r="389" s="2" customFormat="1">
      <c r="A389" s="42"/>
      <c r="B389" s="43"/>
      <c r="C389" s="44"/>
      <c r="D389" s="238" t="s">
        <v>278</v>
      </c>
      <c r="E389" s="44"/>
      <c r="F389" s="269" t="s">
        <v>495</v>
      </c>
      <c r="G389" s="44"/>
      <c r="H389" s="44"/>
      <c r="I389" s="44"/>
      <c r="J389" s="44"/>
      <c r="K389" s="44"/>
      <c r="L389" s="48"/>
      <c r="M389" s="234"/>
      <c r="N389" s="23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U389" s="20" t="s">
        <v>93</v>
      </c>
    </row>
    <row r="390" s="2" customFormat="1">
      <c r="A390" s="42"/>
      <c r="B390" s="43"/>
      <c r="C390" s="44"/>
      <c r="D390" s="238" t="s">
        <v>278</v>
      </c>
      <c r="E390" s="44"/>
      <c r="F390" s="270" t="s">
        <v>308</v>
      </c>
      <c r="G390" s="44"/>
      <c r="H390" s="271">
        <v>0</v>
      </c>
      <c r="I390" s="44"/>
      <c r="J390" s="44"/>
      <c r="K390" s="44"/>
      <c r="L390" s="48"/>
      <c r="M390" s="234"/>
      <c r="N390" s="23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U390" s="20" t="s">
        <v>93</v>
      </c>
    </row>
    <row r="391" s="2" customFormat="1">
      <c r="A391" s="42"/>
      <c r="B391" s="43"/>
      <c r="C391" s="44"/>
      <c r="D391" s="238" t="s">
        <v>278</v>
      </c>
      <c r="E391" s="44"/>
      <c r="F391" s="270" t="s">
        <v>309</v>
      </c>
      <c r="G391" s="44"/>
      <c r="H391" s="271">
        <v>25</v>
      </c>
      <c r="I391" s="44"/>
      <c r="J391" s="44"/>
      <c r="K391" s="44"/>
      <c r="L391" s="48"/>
      <c r="M391" s="234"/>
      <c r="N391" s="23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U391" s="20" t="s">
        <v>93</v>
      </c>
    </row>
    <row r="392" s="2" customFormat="1">
      <c r="A392" s="42"/>
      <c r="B392" s="43"/>
      <c r="C392" s="44"/>
      <c r="D392" s="238" t="s">
        <v>278</v>
      </c>
      <c r="E392" s="44"/>
      <c r="F392" s="270" t="s">
        <v>310</v>
      </c>
      <c r="G392" s="44"/>
      <c r="H392" s="271">
        <v>25</v>
      </c>
      <c r="I392" s="44"/>
      <c r="J392" s="44"/>
      <c r="K392" s="44"/>
      <c r="L392" s="48"/>
      <c r="M392" s="234"/>
      <c r="N392" s="23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U392" s="20" t="s">
        <v>93</v>
      </c>
    </row>
    <row r="393" s="2" customFormat="1">
      <c r="A393" s="42"/>
      <c r="B393" s="43"/>
      <c r="C393" s="44"/>
      <c r="D393" s="238" t="s">
        <v>278</v>
      </c>
      <c r="E393" s="44"/>
      <c r="F393" s="269" t="s">
        <v>504</v>
      </c>
      <c r="G393" s="44"/>
      <c r="H393" s="44"/>
      <c r="I393" s="44"/>
      <c r="J393" s="44"/>
      <c r="K393" s="44"/>
      <c r="L393" s="48"/>
      <c r="M393" s="234"/>
      <c r="N393" s="235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U393" s="20" t="s">
        <v>93</v>
      </c>
    </row>
    <row r="394" s="2" customFormat="1">
      <c r="A394" s="42"/>
      <c r="B394" s="43"/>
      <c r="C394" s="44"/>
      <c r="D394" s="238" t="s">
        <v>278</v>
      </c>
      <c r="E394" s="44"/>
      <c r="F394" s="270" t="s">
        <v>501</v>
      </c>
      <c r="G394" s="44"/>
      <c r="H394" s="271">
        <v>0</v>
      </c>
      <c r="I394" s="44"/>
      <c r="J394" s="44"/>
      <c r="K394" s="44"/>
      <c r="L394" s="48"/>
      <c r="M394" s="234"/>
      <c r="N394" s="23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U394" s="20" t="s">
        <v>93</v>
      </c>
    </row>
    <row r="395" s="2" customFormat="1">
      <c r="A395" s="42"/>
      <c r="B395" s="43"/>
      <c r="C395" s="44"/>
      <c r="D395" s="238" t="s">
        <v>278</v>
      </c>
      <c r="E395" s="44"/>
      <c r="F395" s="270" t="s">
        <v>502</v>
      </c>
      <c r="G395" s="44"/>
      <c r="H395" s="271">
        <v>7.5</v>
      </c>
      <c r="I395" s="44"/>
      <c r="J395" s="44"/>
      <c r="K395" s="44"/>
      <c r="L395" s="48"/>
      <c r="M395" s="234"/>
      <c r="N395" s="23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U395" s="20" t="s">
        <v>93</v>
      </c>
    </row>
    <row r="396" s="2" customFormat="1" ht="24.15" customHeight="1">
      <c r="A396" s="42"/>
      <c r="B396" s="43"/>
      <c r="C396" s="218" t="s">
        <v>505</v>
      </c>
      <c r="D396" s="218" t="s">
        <v>256</v>
      </c>
      <c r="E396" s="219" t="s">
        <v>506</v>
      </c>
      <c r="F396" s="220" t="s">
        <v>507</v>
      </c>
      <c r="G396" s="221" t="s">
        <v>192</v>
      </c>
      <c r="H396" s="222">
        <v>50</v>
      </c>
      <c r="I396" s="223"/>
      <c r="J396" s="224">
        <f>ROUND(I396*H396,2)</f>
        <v>0</v>
      </c>
      <c r="K396" s="220" t="s">
        <v>260</v>
      </c>
      <c r="L396" s="48"/>
      <c r="M396" s="225" t="s">
        <v>48</v>
      </c>
      <c r="N396" s="226" t="s">
        <v>56</v>
      </c>
      <c r="O396" s="88"/>
      <c r="P396" s="227">
        <f>O396*H396</f>
        <v>0</v>
      </c>
      <c r="Q396" s="227">
        <v>0.00017000000000000001</v>
      </c>
      <c r="R396" s="227">
        <f>Q396*H396</f>
        <v>0.0085000000000000006</v>
      </c>
      <c r="S396" s="227">
        <v>0</v>
      </c>
      <c r="T396" s="22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29" t="s">
        <v>261</v>
      </c>
      <c r="AT396" s="229" t="s">
        <v>256</v>
      </c>
      <c r="AU396" s="229" t="s">
        <v>93</v>
      </c>
      <c r="AY396" s="20" t="s">
        <v>254</v>
      </c>
      <c r="BE396" s="230">
        <f>IF(N396="základní",J396,0)</f>
        <v>0</v>
      </c>
      <c r="BF396" s="230">
        <f>IF(N396="snížená",J396,0)</f>
        <v>0</v>
      </c>
      <c r="BG396" s="230">
        <f>IF(N396="zákl. přenesená",J396,0)</f>
        <v>0</v>
      </c>
      <c r="BH396" s="230">
        <f>IF(N396="sníž. přenesená",J396,0)</f>
        <v>0</v>
      </c>
      <c r="BI396" s="230">
        <f>IF(N396="nulová",J396,0)</f>
        <v>0</v>
      </c>
      <c r="BJ396" s="20" t="s">
        <v>23</v>
      </c>
      <c r="BK396" s="230">
        <f>ROUND(I396*H396,2)</f>
        <v>0</v>
      </c>
      <c r="BL396" s="20" t="s">
        <v>261</v>
      </c>
      <c r="BM396" s="229" t="s">
        <v>508</v>
      </c>
    </row>
    <row r="397" s="2" customFormat="1">
      <c r="A397" s="42"/>
      <c r="B397" s="43"/>
      <c r="C397" s="44"/>
      <c r="D397" s="231" t="s">
        <v>263</v>
      </c>
      <c r="E397" s="44"/>
      <c r="F397" s="232" t="s">
        <v>509</v>
      </c>
      <c r="G397" s="44"/>
      <c r="H397" s="44"/>
      <c r="I397" s="233"/>
      <c r="J397" s="44"/>
      <c r="K397" s="44"/>
      <c r="L397" s="48"/>
      <c r="M397" s="234"/>
      <c r="N397" s="23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263</v>
      </c>
      <c r="AU397" s="20" t="s">
        <v>93</v>
      </c>
    </row>
    <row r="398" s="15" customFormat="1">
      <c r="A398" s="15"/>
      <c r="B398" s="259"/>
      <c r="C398" s="260"/>
      <c r="D398" s="238" t="s">
        <v>265</v>
      </c>
      <c r="E398" s="261" t="s">
        <v>48</v>
      </c>
      <c r="F398" s="262" t="s">
        <v>510</v>
      </c>
      <c r="G398" s="260"/>
      <c r="H398" s="261" t="s">
        <v>48</v>
      </c>
      <c r="I398" s="263"/>
      <c r="J398" s="260"/>
      <c r="K398" s="260"/>
      <c r="L398" s="264"/>
      <c r="M398" s="265"/>
      <c r="N398" s="266"/>
      <c r="O398" s="266"/>
      <c r="P398" s="266"/>
      <c r="Q398" s="266"/>
      <c r="R398" s="266"/>
      <c r="S398" s="266"/>
      <c r="T398" s="267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8" t="s">
        <v>265</v>
      </c>
      <c r="AU398" s="268" t="s">
        <v>93</v>
      </c>
      <c r="AV398" s="15" t="s">
        <v>23</v>
      </c>
      <c r="AW398" s="15" t="s">
        <v>46</v>
      </c>
      <c r="AX398" s="15" t="s">
        <v>85</v>
      </c>
      <c r="AY398" s="268" t="s">
        <v>254</v>
      </c>
    </row>
    <row r="399" s="13" customFormat="1">
      <c r="A399" s="13"/>
      <c r="B399" s="236"/>
      <c r="C399" s="237"/>
      <c r="D399" s="238" t="s">
        <v>265</v>
      </c>
      <c r="E399" s="239" t="s">
        <v>48</v>
      </c>
      <c r="F399" s="240" t="s">
        <v>511</v>
      </c>
      <c r="G399" s="237"/>
      <c r="H399" s="241">
        <v>50</v>
      </c>
      <c r="I399" s="242"/>
      <c r="J399" s="237"/>
      <c r="K399" s="237"/>
      <c r="L399" s="243"/>
      <c r="M399" s="244"/>
      <c r="N399" s="245"/>
      <c r="O399" s="245"/>
      <c r="P399" s="245"/>
      <c r="Q399" s="245"/>
      <c r="R399" s="245"/>
      <c r="S399" s="245"/>
      <c r="T399" s="24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7" t="s">
        <v>265</v>
      </c>
      <c r="AU399" s="247" t="s">
        <v>93</v>
      </c>
      <c r="AV399" s="13" t="s">
        <v>93</v>
      </c>
      <c r="AW399" s="13" t="s">
        <v>46</v>
      </c>
      <c r="AX399" s="13" t="s">
        <v>85</v>
      </c>
      <c r="AY399" s="247" t="s">
        <v>254</v>
      </c>
    </row>
    <row r="400" s="14" customFormat="1">
      <c r="A400" s="14"/>
      <c r="B400" s="248"/>
      <c r="C400" s="249"/>
      <c r="D400" s="238" t="s">
        <v>265</v>
      </c>
      <c r="E400" s="250" t="s">
        <v>208</v>
      </c>
      <c r="F400" s="251" t="s">
        <v>268</v>
      </c>
      <c r="G400" s="249"/>
      <c r="H400" s="252">
        <v>50</v>
      </c>
      <c r="I400" s="253"/>
      <c r="J400" s="249"/>
      <c r="K400" s="249"/>
      <c r="L400" s="254"/>
      <c r="M400" s="255"/>
      <c r="N400" s="256"/>
      <c r="O400" s="256"/>
      <c r="P400" s="256"/>
      <c r="Q400" s="256"/>
      <c r="R400" s="256"/>
      <c r="S400" s="256"/>
      <c r="T400" s="257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8" t="s">
        <v>265</v>
      </c>
      <c r="AU400" s="258" t="s">
        <v>93</v>
      </c>
      <c r="AV400" s="14" t="s">
        <v>261</v>
      </c>
      <c r="AW400" s="14" t="s">
        <v>46</v>
      </c>
      <c r="AX400" s="14" t="s">
        <v>23</v>
      </c>
      <c r="AY400" s="258" t="s">
        <v>254</v>
      </c>
    </row>
    <row r="401" s="2" customFormat="1">
      <c r="A401" s="42"/>
      <c r="B401" s="43"/>
      <c r="C401" s="44"/>
      <c r="D401" s="238" t="s">
        <v>278</v>
      </c>
      <c r="E401" s="44"/>
      <c r="F401" s="269" t="s">
        <v>495</v>
      </c>
      <c r="G401" s="44"/>
      <c r="H401" s="44"/>
      <c r="I401" s="44"/>
      <c r="J401" s="44"/>
      <c r="K401" s="44"/>
      <c r="L401" s="48"/>
      <c r="M401" s="234"/>
      <c r="N401" s="23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U401" s="20" t="s">
        <v>93</v>
      </c>
    </row>
    <row r="402" s="2" customFormat="1">
      <c r="A402" s="42"/>
      <c r="B402" s="43"/>
      <c r="C402" s="44"/>
      <c r="D402" s="238" t="s">
        <v>278</v>
      </c>
      <c r="E402" s="44"/>
      <c r="F402" s="270" t="s">
        <v>308</v>
      </c>
      <c r="G402" s="44"/>
      <c r="H402" s="271">
        <v>0</v>
      </c>
      <c r="I402" s="44"/>
      <c r="J402" s="44"/>
      <c r="K402" s="44"/>
      <c r="L402" s="48"/>
      <c r="M402" s="234"/>
      <c r="N402" s="23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U402" s="20" t="s">
        <v>93</v>
      </c>
    </row>
    <row r="403" s="2" customFormat="1">
      <c r="A403" s="42"/>
      <c r="B403" s="43"/>
      <c r="C403" s="44"/>
      <c r="D403" s="238" t="s">
        <v>278</v>
      </c>
      <c r="E403" s="44"/>
      <c r="F403" s="270" t="s">
        <v>309</v>
      </c>
      <c r="G403" s="44"/>
      <c r="H403" s="271">
        <v>25</v>
      </c>
      <c r="I403" s="44"/>
      <c r="J403" s="44"/>
      <c r="K403" s="44"/>
      <c r="L403" s="48"/>
      <c r="M403" s="234"/>
      <c r="N403" s="23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U403" s="20" t="s">
        <v>93</v>
      </c>
    </row>
    <row r="404" s="2" customFormat="1">
      <c r="A404" s="42"/>
      <c r="B404" s="43"/>
      <c r="C404" s="44"/>
      <c r="D404" s="238" t="s">
        <v>278</v>
      </c>
      <c r="E404" s="44"/>
      <c r="F404" s="270" t="s">
        <v>310</v>
      </c>
      <c r="G404" s="44"/>
      <c r="H404" s="271">
        <v>25</v>
      </c>
      <c r="I404" s="44"/>
      <c r="J404" s="44"/>
      <c r="K404" s="44"/>
      <c r="L404" s="48"/>
      <c r="M404" s="234"/>
      <c r="N404" s="235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U404" s="20" t="s">
        <v>93</v>
      </c>
    </row>
    <row r="405" s="2" customFormat="1" ht="16.5" customHeight="1">
      <c r="A405" s="42"/>
      <c r="B405" s="43"/>
      <c r="C405" s="218" t="s">
        <v>214</v>
      </c>
      <c r="D405" s="218" t="s">
        <v>256</v>
      </c>
      <c r="E405" s="219" t="s">
        <v>512</v>
      </c>
      <c r="F405" s="220" t="s">
        <v>513</v>
      </c>
      <c r="G405" s="221" t="s">
        <v>192</v>
      </c>
      <c r="H405" s="222">
        <v>100</v>
      </c>
      <c r="I405" s="223"/>
      <c r="J405" s="224">
        <f>ROUND(I405*H405,2)</f>
        <v>0</v>
      </c>
      <c r="K405" s="220" t="s">
        <v>260</v>
      </c>
      <c r="L405" s="48"/>
      <c r="M405" s="225" t="s">
        <v>48</v>
      </c>
      <c r="N405" s="226" t="s">
        <v>56</v>
      </c>
      <c r="O405" s="88"/>
      <c r="P405" s="227">
        <f>O405*H405</f>
        <v>0</v>
      </c>
      <c r="Q405" s="227">
        <v>0</v>
      </c>
      <c r="R405" s="227">
        <f>Q405*H405</f>
        <v>0</v>
      </c>
      <c r="S405" s="227">
        <v>0</v>
      </c>
      <c r="T405" s="22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29" t="s">
        <v>261</v>
      </c>
      <c r="AT405" s="229" t="s">
        <v>256</v>
      </c>
      <c r="AU405" s="229" t="s">
        <v>93</v>
      </c>
      <c r="AY405" s="20" t="s">
        <v>254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20" t="s">
        <v>23</v>
      </c>
      <c r="BK405" s="230">
        <f>ROUND(I405*H405,2)</f>
        <v>0</v>
      </c>
      <c r="BL405" s="20" t="s">
        <v>261</v>
      </c>
      <c r="BM405" s="229" t="s">
        <v>514</v>
      </c>
    </row>
    <row r="406" s="2" customFormat="1">
      <c r="A406" s="42"/>
      <c r="B406" s="43"/>
      <c r="C406" s="44"/>
      <c r="D406" s="231" t="s">
        <v>263</v>
      </c>
      <c r="E406" s="44"/>
      <c r="F406" s="232" t="s">
        <v>515</v>
      </c>
      <c r="G406" s="44"/>
      <c r="H406" s="44"/>
      <c r="I406" s="233"/>
      <c r="J406" s="44"/>
      <c r="K406" s="44"/>
      <c r="L406" s="48"/>
      <c r="M406" s="234"/>
      <c r="N406" s="23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263</v>
      </c>
      <c r="AU406" s="20" t="s">
        <v>93</v>
      </c>
    </row>
    <row r="407" s="15" customFormat="1">
      <c r="A407" s="15"/>
      <c r="B407" s="259"/>
      <c r="C407" s="260"/>
      <c r="D407" s="238" t="s">
        <v>265</v>
      </c>
      <c r="E407" s="261" t="s">
        <v>48</v>
      </c>
      <c r="F407" s="262" t="s">
        <v>516</v>
      </c>
      <c r="G407" s="260"/>
      <c r="H407" s="261" t="s">
        <v>48</v>
      </c>
      <c r="I407" s="263"/>
      <c r="J407" s="260"/>
      <c r="K407" s="260"/>
      <c r="L407" s="264"/>
      <c r="M407" s="265"/>
      <c r="N407" s="266"/>
      <c r="O407" s="266"/>
      <c r="P407" s="266"/>
      <c r="Q407" s="266"/>
      <c r="R407" s="266"/>
      <c r="S407" s="266"/>
      <c r="T407" s="267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8" t="s">
        <v>265</v>
      </c>
      <c r="AU407" s="268" t="s">
        <v>93</v>
      </c>
      <c r="AV407" s="15" t="s">
        <v>23</v>
      </c>
      <c r="AW407" s="15" t="s">
        <v>46</v>
      </c>
      <c r="AX407" s="15" t="s">
        <v>85</v>
      </c>
      <c r="AY407" s="268" t="s">
        <v>254</v>
      </c>
    </row>
    <row r="408" s="13" customFormat="1">
      <c r="A408" s="13"/>
      <c r="B408" s="236"/>
      <c r="C408" s="237"/>
      <c r="D408" s="238" t="s">
        <v>265</v>
      </c>
      <c r="E408" s="239" t="s">
        <v>48</v>
      </c>
      <c r="F408" s="240" t="s">
        <v>517</v>
      </c>
      <c r="G408" s="237"/>
      <c r="H408" s="241">
        <v>100</v>
      </c>
      <c r="I408" s="242"/>
      <c r="J408" s="237"/>
      <c r="K408" s="237"/>
      <c r="L408" s="243"/>
      <c r="M408" s="244"/>
      <c r="N408" s="245"/>
      <c r="O408" s="245"/>
      <c r="P408" s="245"/>
      <c r="Q408" s="245"/>
      <c r="R408" s="245"/>
      <c r="S408" s="245"/>
      <c r="T408" s="24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7" t="s">
        <v>265</v>
      </c>
      <c r="AU408" s="247" t="s">
        <v>93</v>
      </c>
      <c r="AV408" s="13" t="s">
        <v>93</v>
      </c>
      <c r="AW408" s="13" t="s">
        <v>46</v>
      </c>
      <c r="AX408" s="13" t="s">
        <v>23</v>
      </c>
      <c r="AY408" s="247" t="s">
        <v>254</v>
      </c>
    </row>
    <row r="409" s="2" customFormat="1">
      <c r="A409" s="42"/>
      <c r="B409" s="43"/>
      <c r="C409" s="44"/>
      <c r="D409" s="238" t="s">
        <v>278</v>
      </c>
      <c r="E409" s="44"/>
      <c r="F409" s="269" t="s">
        <v>518</v>
      </c>
      <c r="G409" s="44"/>
      <c r="H409" s="44"/>
      <c r="I409" s="44"/>
      <c r="J409" s="44"/>
      <c r="K409" s="44"/>
      <c r="L409" s="48"/>
      <c r="M409" s="234"/>
      <c r="N409" s="23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U409" s="20" t="s">
        <v>93</v>
      </c>
    </row>
    <row r="410" s="2" customFormat="1">
      <c r="A410" s="42"/>
      <c r="B410" s="43"/>
      <c r="C410" s="44"/>
      <c r="D410" s="238" t="s">
        <v>278</v>
      </c>
      <c r="E410" s="44"/>
      <c r="F410" s="270" t="s">
        <v>510</v>
      </c>
      <c r="G410" s="44"/>
      <c r="H410" s="271">
        <v>0</v>
      </c>
      <c r="I410" s="44"/>
      <c r="J410" s="44"/>
      <c r="K410" s="44"/>
      <c r="L410" s="48"/>
      <c r="M410" s="234"/>
      <c r="N410" s="23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U410" s="20" t="s">
        <v>93</v>
      </c>
    </row>
    <row r="411" s="2" customFormat="1">
      <c r="A411" s="42"/>
      <c r="B411" s="43"/>
      <c r="C411" s="44"/>
      <c r="D411" s="238" t="s">
        <v>278</v>
      </c>
      <c r="E411" s="44"/>
      <c r="F411" s="270" t="s">
        <v>511</v>
      </c>
      <c r="G411" s="44"/>
      <c r="H411" s="271">
        <v>50</v>
      </c>
      <c r="I411" s="44"/>
      <c r="J411" s="44"/>
      <c r="K411" s="44"/>
      <c r="L411" s="48"/>
      <c r="M411" s="234"/>
      <c r="N411" s="23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U411" s="20" t="s">
        <v>93</v>
      </c>
    </row>
    <row r="412" s="2" customFormat="1">
      <c r="A412" s="42"/>
      <c r="B412" s="43"/>
      <c r="C412" s="44"/>
      <c r="D412" s="238" t="s">
        <v>278</v>
      </c>
      <c r="E412" s="44"/>
      <c r="F412" s="270" t="s">
        <v>268</v>
      </c>
      <c r="G412" s="44"/>
      <c r="H412" s="271">
        <v>50</v>
      </c>
      <c r="I412" s="44"/>
      <c r="J412" s="44"/>
      <c r="K412" s="44"/>
      <c r="L412" s="48"/>
      <c r="M412" s="234"/>
      <c r="N412" s="23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U412" s="20" t="s">
        <v>93</v>
      </c>
    </row>
    <row r="413" s="2" customFormat="1">
      <c r="A413" s="42"/>
      <c r="B413" s="43"/>
      <c r="C413" s="44"/>
      <c r="D413" s="238" t="s">
        <v>278</v>
      </c>
      <c r="E413" s="44"/>
      <c r="F413" s="283" t="s">
        <v>495</v>
      </c>
      <c r="G413" s="44"/>
      <c r="H413" s="44"/>
      <c r="I413" s="44"/>
      <c r="J413" s="44"/>
      <c r="K413" s="44"/>
      <c r="L413" s="48"/>
      <c r="M413" s="234"/>
      <c r="N413" s="235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U413" s="20" t="s">
        <v>93</v>
      </c>
    </row>
    <row r="414" s="2" customFormat="1">
      <c r="A414" s="42"/>
      <c r="B414" s="43"/>
      <c r="C414" s="44"/>
      <c r="D414" s="238" t="s">
        <v>278</v>
      </c>
      <c r="E414" s="44"/>
      <c r="F414" s="284" t="s">
        <v>308</v>
      </c>
      <c r="G414" s="44"/>
      <c r="H414" s="271">
        <v>0</v>
      </c>
      <c r="I414" s="44"/>
      <c r="J414" s="44"/>
      <c r="K414" s="44"/>
      <c r="L414" s="48"/>
      <c r="M414" s="234"/>
      <c r="N414" s="23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U414" s="20" t="s">
        <v>93</v>
      </c>
    </row>
    <row r="415" s="2" customFormat="1">
      <c r="A415" s="42"/>
      <c r="B415" s="43"/>
      <c r="C415" s="44"/>
      <c r="D415" s="238" t="s">
        <v>278</v>
      </c>
      <c r="E415" s="44"/>
      <c r="F415" s="284" t="s">
        <v>309</v>
      </c>
      <c r="G415" s="44"/>
      <c r="H415" s="271">
        <v>25</v>
      </c>
      <c r="I415" s="44"/>
      <c r="J415" s="44"/>
      <c r="K415" s="44"/>
      <c r="L415" s="48"/>
      <c r="M415" s="234"/>
      <c r="N415" s="23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U415" s="20" t="s">
        <v>93</v>
      </c>
    </row>
    <row r="416" s="2" customFormat="1">
      <c r="A416" s="42"/>
      <c r="B416" s="43"/>
      <c r="C416" s="44"/>
      <c r="D416" s="238" t="s">
        <v>278</v>
      </c>
      <c r="E416" s="44"/>
      <c r="F416" s="284" t="s">
        <v>310</v>
      </c>
      <c r="G416" s="44"/>
      <c r="H416" s="271">
        <v>25</v>
      </c>
      <c r="I416" s="44"/>
      <c r="J416" s="44"/>
      <c r="K416" s="44"/>
      <c r="L416" s="48"/>
      <c r="M416" s="234"/>
      <c r="N416" s="23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U416" s="20" t="s">
        <v>93</v>
      </c>
    </row>
    <row r="417" s="2" customFormat="1" ht="37.8" customHeight="1">
      <c r="A417" s="42"/>
      <c r="B417" s="43"/>
      <c r="C417" s="218" t="s">
        <v>203</v>
      </c>
      <c r="D417" s="218" t="s">
        <v>256</v>
      </c>
      <c r="E417" s="219" t="s">
        <v>519</v>
      </c>
      <c r="F417" s="220" t="s">
        <v>520</v>
      </c>
      <c r="G417" s="221" t="s">
        <v>192</v>
      </c>
      <c r="H417" s="222">
        <v>25</v>
      </c>
      <c r="I417" s="223"/>
      <c r="J417" s="224">
        <f>ROUND(I417*H417,2)</f>
        <v>0</v>
      </c>
      <c r="K417" s="220" t="s">
        <v>260</v>
      </c>
      <c r="L417" s="48"/>
      <c r="M417" s="225" t="s">
        <v>48</v>
      </c>
      <c r="N417" s="226" t="s">
        <v>56</v>
      </c>
      <c r="O417" s="88"/>
      <c r="P417" s="227">
        <f>O417*H417</f>
        <v>0</v>
      </c>
      <c r="Q417" s="227">
        <v>0</v>
      </c>
      <c r="R417" s="227">
        <f>Q417*H417</f>
        <v>0</v>
      </c>
      <c r="S417" s="227">
        <v>0</v>
      </c>
      <c r="T417" s="228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29" t="s">
        <v>261</v>
      </c>
      <c r="AT417" s="229" t="s">
        <v>256</v>
      </c>
      <c r="AU417" s="229" t="s">
        <v>93</v>
      </c>
      <c r="AY417" s="20" t="s">
        <v>254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20" t="s">
        <v>23</v>
      </c>
      <c r="BK417" s="230">
        <f>ROUND(I417*H417,2)</f>
        <v>0</v>
      </c>
      <c r="BL417" s="20" t="s">
        <v>261</v>
      </c>
      <c r="BM417" s="229" t="s">
        <v>521</v>
      </c>
    </row>
    <row r="418" s="2" customFormat="1">
      <c r="A418" s="42"/>
      <c r="B418" s="43"/>
      <c r="C418" s="44"/>
      <c r="D418" s="231" t="s">
        <v>263</v>
      </c>
      <c r="E418" s="44"/>
      <c r="F418" s="232" t="s">
        <v>522</v>
      </c>
      <c r="G418" s="44"/>
      <c r="H418" s="44"/>
      <c r="I418" s="233"/>
      <c r="J418" s="44"/>
      <c r="K418" s="44"/>
      <c r="L418" s="48"/>
      <c r="M418" s="234"/>
      <c r="N418" s="235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0" t="s">
        <v>263</v>
      </c>
      <c r="AU418" s="20" t="s">
        <v>93</v>
      </c>
    </row>
    <row r="419" s="13" customFormat="1">
      <c r="A419" s="13"/>
      <c r="B419" s="236"/>
      <c r="C419" s="237"/>
      <c r="D419" s="238" t="s">
        <v>265</v>
      </c>
      <c r="E419" s="239" t="s">
        <v>48</v>
      </c>
      <c r="F419" s="240" t="s">
        <v>191</v>
      </c>
      <c r="G419" s="237"/>
      <c r="H419" s="241">
        <v>25</v>
      </c>
      <c r="I419" s="242"/>
      <c r="J419" s="237"/>
      <c r="K419" s="237"/>
      <c r="L419" s="243"/>
      <c r="M419" s="244"/>
      <c r="N419" s="245"/>
      <c r="O419" s="245"/>
      <c r="P419" s="245"/>
      <c r="Q419" s="245"/>
      <c r="R419" s="245"/>
      <c r="S419" s="245"/>
      <c r="T419" s="24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7" t="s">
        <v>265</v>
      </c>
      <c r="AU419" s="247" t="s">
        <v>93</v>
      </c>
      <c r="AV419" s="13" t="s">
        <v>93</v>
      </c>
      <c r="AW419" s="13" t="s">
        <v>46</v>
      </c>
      <c r="AX419" s="13" t="s">
        <v>23</v>
      </c>
      <c r="AY419" s="247" t="s">
        <v>254</v>
      </c>
    </row>
    <row r="420" s="2" customFormat="1">
      <c r="A420" s="42"/>
      <c r="B420" s="43"/>
      <c r="C420" s="44"/>
      <c r="D420" s="238" t="s">
        <v>278</v>
      </c>
      <c r="E420" s="44"/>
      <c r="F420" s="269" t="s">
        <v>495</v>
      </c>
      <c r="G420" s="44"/>
      <c r="H420" s="44"/>
      <c r="I420" s="44"/>
      <c r="J420" s="44"/>
      <c r="K420" s="44"/>
      <c r="L420" s="48"/>
      <c r="M420" s="234"/>
      <c r="N420" s="23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U420" s="20" t="s">
        <v>93</v>
      </c>
    </row>
    <row r="421" s="2" customFormat="1">
      <c r="A421" s="42"/>
      <c r="B421" s="43"/>
      <c r="C421" s="44"/>
      <c r="D421" s="238" t="s">
        <v>278</v>
      </c>
      <c r="E421" s="44"/>
      <c r="F421" s="270" t="s">
        <v>308</v>
      </c>
      <c r="G421" s="44"/>
      <c r="H421" s="271">
        <v>0</v>
      </c>
      <c r="I421" s="44"/>
      <c r="J421" s="44"/>
      <c r="K421" s="44"/>
      <c r="L421" s="48"/>
      <c r="M421" s="234"/>
      <c r="N421" s="23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U421" s="20" t="s">
        <v>93</v>
      </c>
    </row>
    <row r="422" s="2" customFormat="1">
      <c r="A422" s="42"/>
      <c r="B422" s="43"/>
      <c r="C422" s="44"/>
      <c r="D422" s="238" t="s">
        <v>278</v>
      </c>
      <c r="E422" s="44"/>
      <c r="F422" s="270" t="s">
        <v>309</v>
      </c>
      <c r="G422" s="44"/>
      <c r="H422" s="271">
        <v>25</v>
      </c>
      <c r="I422" s="44"/>
      <c r="J422" s="44"/>
      <c r="K422" s="44"/>
      <c r="L422" s="48"/>
      <c r="M422" s="234"/>
      <c r="N422" s="235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U422" s="20" t="s">
        <v>93</v>
      </c>
    </row>
    <row r="423" s="2" customFormat="1">
      <c r="A423" s="42"/>
      <c r="B423" s="43"/>
      <c r="C423" s="44"/>
      <c r="D423" s="238" t="s">
        <v>278</v>
      </c>
      <c r="E423" s="44"/>
      <c r="F423" s="270" t="s">
        <v>310</v>
      </c>
      <c r="G423" s="44"/>
      <c r="H423" s="271">
        <v>25</v>
      </c>
      <c r="I423" s="44"/>
      <c r="J423" s="44"/>
      <c r="K423" s="44"/>
      <c r="L423" s="48"/>
      <c r="M423" s="234"/>
      <c r="N423" s="23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U423" s="20" t="s">
        <v>93</v>
      </c>
    </row>
    <row r="424" s="12" customFormat="1" ht="22.8" customHeight="1">
      <c r="A424" s="12"/>
      <c r="B424" s="202"/>
      <c r="C424" s="203"/>
      <c r="D424" s="204" t="s">
        <v>84</v>
      </c>
      <c r="E424" s="216" t="s">
        <v>523</v>
      </c>
      <c r="F424" s="216" t="s">
        <v>524</v>
      </c>
      <c r="G424" s="203"/>
      <c r="H424" s="203"/>
      <c r="I424" s="206"/>
      <c r="J424" s="217">
        <f>BK424</f>
        <v>0</v>
      </c>
      <c r="K424" s="203"/>
      <c r="L424" s="208"/>
      <c r="M424" s="209"/>
      <c r="N424" s="210"/>
      <c r="O424" s="210"/>
      <c r="P424" s="211">
        <f>SUM(P425:P479)</f>
        <v>0</v>
      </c>
      <c r="Q424" s="210"/>
      <c r="R424" s="211">
        <f>SUM(R425:R479)</f>
        <v>0</v>
      </c>
      <c r="S424" s="210"/>
      <c r="T424" s="212">
        <f>SUM(T425:T479)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13" t="s">
        <v>23</v>
      </c>
      <c r="AT424" s="214" t="s">
        <v>84</v>
      </c>
      <c r="AU424" s="214" t="s">
        <v>23</v>
      </c>
      <c r="AY424" s="213" t="s">
        <v>254</v>
      </c>
      <c r="BK424" s="215">
        <f>SUM(BK425:BK479)</f>
        <v>0</v>
      </c>
    </row>
    <row r="425" s="2" customFormat="1" ht="24.15" customHeight="1">
      <c r="A425" s="42"/>
      <c r="B425" s="43"/>
      <c r="C425" s="218" t="s">
        <v>525</v>
      </c>
      <c r="D425" s="218" t="s">
        <v>256</v>
      </c>
      <c r="E425" s="219" t="s">
        <v>526</v>
      </c>
      <c r="F425" s="220" t="s">
        <v>527</v>
      </c>
      <c r="G425" s="221" t="s">
        <v>528</v>
      </c>
      <c r="H425" s="222">
        <v>287.5</v>
      </c>
      <c r="I425" s="223"/>
      <c r="J425" s="224">
        <f>ROUND(I425*H425,2)</f>
        <v>0</v>
      </c>
      <c r="K425" s="220" t="s">
        <v>260</v>
      </c>
      <c r="L425" s="48"/>
      <c r="M425" s="225" t="s">
        <v>48</v>
      </c>
      <c r="N425" s="226" t="s">
        <v>56</v>
      </c>
      <c r="O425" s="88"/>
      <c r="P425" s="227">
        <f>O425*H425</f>
        <v>0</v>
      </c>
      <c r="Q425" s="227">
        <v>0</v>
      </c>
      <c r="R425" s="227">
        <f>Q425*H425</f>
        <v>0</v>
      </c>
      <c r="S425" s="227">
        <v>0</v>
      </c>
      <c r="T425" s="228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29" t="s">
        <v>261</v>
      </c>
      <c r="AT425" s="229" t="s">
        <v>256</v>
      </c>
      <c r="AU425" s="229" t="s">
        <v>93</v>
      </c>
      <c r="AY425" s="20" t="s">
        <v>254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20" t="s">
        <v>23</v>
      </c>
      <c r="BK425" s="230">
        <f>ROUND(I425*H425,2)</f>
        <v>0</v>
      </c>
      <c r="BL425" s="20" t="s">
        <v>261</v>
      </c>
      <c r="BM425" s="229" t="s">
        <v>529</v>
      </c>
    </row>
    <row r="426" s="2" customFormat="1">
      <c r="A426" s="42"/>
      <c r="B426" s="43"/>
      <c r="C426" s="44"/>
      <c r="D426" s="231" t="s">
        <v>263</v>
      </c>
      <c r="E426" s="44"/>
      <c r="F426" s="232" t="s">
        <v>530</v>
      </c>
      <c r="G426" s="44"/>
      <c r="H426" s="44"/>
      <c r="I426" s="233"/>
      <c r="J426" s="44"/>
      <c r="K426" s="44"/>
      <c r="L426" s="48"/>
      <c r="M426" s="234"/>
      <c r="N426" s="235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0" t="s">
        <v>263</v>
      </c>
      <c r="AU426" s="20" t="s">
        <v>93</v>
      </c>
    </row>
    <row r="427" s="13" customFormat="1">
      <c r="A427" s="13"/>
      <c r="B427" s="236"/>
      <c r="C427" s="237"/>
      <c r="D427" s="238" t="s">
        <v>265</v>
      </c>
      <c r="E427" s="239" t="s">
        <v>178</v>
      </c>
      <c r="F427" s="240" t="s">
        <v>531</v>
      </c>
      <c r="G427" s="237"/>
      <c r="H427" s="241">
        <v>146.74000000000001</v>
      </c>
      <c r="I427" s="242"/>
      <c r="J427" s="237"/>
      <c r="K427" s="237"/>
      <c r="L427" s="243"/>
      <c r="M427" s="244"/>
      <c r="N427" s="245"/>
      <c r="O427" s="245"/>
      <c r="P427" s="245"/>
      <c r="Q427" s="245"/>
      <c r="R427" s="245"/>
      <c r="S427" s="245"/>
      <c r="T427" s="24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7" t="s">
        <v>265</v>
      </c>
      <c r="AU427" s="247" t="s">
        <v>93</v>
      </c>
      <c r="AV427" s="13" t="s">
        <v>93</v>
      </c>
      <c r="AW427" s="13" t="s">
        <v>46</v>
      </c>
      <c r="AX427" s="13" t="s">
        <v>85</v>
      </c>
      <c r="AY427" s="247" t="s">
        <v>254</v>
      </c>
    </row>
    <row r="428" s="13" customFormat="1">
      <c r="A428" s="13"/>
      <c r="B428" s="236"/>
      <c r="C428" s="237"/>
      <c r="D428" s="238" t="s">
        <v>265</v>
      </c>
      <c r="E428" s="239" t="s">
        <v>223</v>
      </c>
      <c r="F428" s="240" t="s">
        <v>532</v>
      </c>
      <c r="G428" s="237"/>
      <c r="H428" s="241">
        <v>140.75999999999999</v>
      </c>
      <c r="I428" s="242"/>
      <c r="J428" s="237"/>
      <c r="K428" s="237"/>
      <c r="L428" s="243"/>
      <c r="M428" s="244"/>
      <c r="N428" s="245"/>
      <c r="O428" s="245"/>
      <c r="P428" s="245"/>
      <c r="Q428" s="245"/>
      <c r="R428" s="245"/>
      <c r="S428" s="245"/>
      <c r="T428" s="24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7" t="s">
        <v>265</v>
      </c>
      <c r="AU428" s="247" t="s">
        <v>93</v>
      </c>
      <c r="AV428" s="13" t="s">
        <v>93</v>
      </c>
      <c r="AW428" s="13" t="s">
        <v>46</v>
      </c>
      <c r="AX428" s="13" t="s">
        <v>85</v>
      </c>
      <c r="AY428" s="247" t="s">
        <v>254</v>
      </c>
    </row>
    <row r="429" s="14" customFormat="1">
      <c r="A429" s="14"/>
      <c r="B429" s="248"/>
      <c r="C429" s="249"/>
      <c r="D429" s="238" t="s">
        <v>265</v>
      </c>
      <c r="E429" s="250" t="s">
        <v>210</v>
      </c>
      <c r="F429" s="251" t="s">
        <v>268</v>
      </c>
      <c r="G429" s="249"/>
      <c r="H429" s="252">
        <v>287.5</v>
      </c>
      <c r="I429" s="253"/>
      <c r="J429" s="249"/>
      <c r="K429" s="249"/>
      <c r="L429" s="254"/>
      <c r="M429" s="255"/>
      <c r="N429" s="256"/>
      <c r="O429" s="256"/>
      <c r="P429" s="256"/>
      <c r="Q429" s="256"/>
      <c r="R429" s="256"/>
      <c r="S429" s="256"/>
      <c r="T429" s="257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8" t="s">
        <v>265</v>
      </c>
      <c r="AU429" s="258" t="s">
        <v>93</v>
      </c>
      <c r="AV429" s="14" t="s">
        <v>261</v>
      </c>
      <c r="AW429" s="14" t="s">
        <v>46</v>
      </c>
      <c r="AX429" s="14" t="s">
        <v>23</v>
      </c>
      <c r="AY429" s="258" t="s">
        <v>254</v>
      </c>
    </row>
    <row r="430" s="2" customFormat="1" ht="24.15" customHeight="1">
      <c r="A430" s="42"/>
      <c r="B430" s="43"/>
      <c r="C430" s="218" t="s">
        <v>533</v>
      </c>
      <c r="D430" s="218" t="s">
        <v>256</v>
      </c>
      <c r="E430" s="219" t="s">
        <v>534</v>
      </c>
      <c r="F430" s="220" t="s">
        <v>535</v>
      </c>
      <c r="G430" s="221" t="s">
        <v>528</v>
      </c>
      <c r="H430" s="222">
        <v>2587.5</v>
      </c>
      <c r="I430" s="223"/>
      <c r="J430" s="224">
        <f>ROUND(I430*H430,2)</f>
        <v>0</v>
      </c>
      <c r="K430" s="220" t="s">
        <v>260</v>
      </c>
      <c r="L430" s="48"/>
      <c r="M430" s="225" t="s">
        <v>48</v>
      </c>
      <c r="N430" s="226" t="s">
        <v>56</v>
      </c>
      <c r="O430" s="88"/>
      <c r="P430" s="227">
        <f>O430*H430</f>
        <v>0</v>
      </c>
      <c r="Q430" s="227">
        <v>0</v>
      </c>
      <c r="R430" s="227">
        <f>Q430*H430</f>
        <v>0</v>
      </c>
      <c r="S430" s="227">
        <v>0</v>
      </c>
      <c r="T430" s="22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29" t="s">
        <v>261</v>
      </c>
      <c r="AT430" s="229" t="s">
        <v>256</v>
      </c>
      <c r="AU430" s="229" t="s">
        <v>93</v>
      </c>
      <c r="AY430" s="20" t="s">
        <v>254</v>
      </c>
      <c r="BE430" s="230">
        <f>IF(N430="základní",J430,0)</f>
        <v>0</v>
      </c>
      <c r="BF430" s="230">
        <f>IF(N430="snížená",J430,0)</f>
        <v>0</v>
      </c>
      <c r="BG430" s="230">
        <f>IF(N430="zákl. přenesená",J430,0)</f>
        <v>0</v>
      </c>
      <c r="BH430" s="230">
        <f>IF(N430="sníž. přenesená",J430,0)</f>
        <v>0</v>
      </c>
      <c r="BI430" s="230">
        <f>IF(N430="nulová",J430,0)</f>
        <v>0</v>
      </c>
      <c r="BJ430" s="20" t="s">
        <v>23</v>
      </c>
      <c r="BK430" s="230">
        <f>ROUND(I430*H430,2)</f>
        <v>0</v>
      </c>
      <c r="BL430" s="20" t="s">
        <v>261</v>
      </c>
      <c r="BM430" s="229" t="s">
        <v>536</v>
      </c>
    </row>
    <row r="431" s="2" customFormat="1">
      <c r="A431" s="42"/>
      <c r="B431" s="43"/>
      <c r="C431" s="44"/>
      <c r="D431" s="231" t="s">
        <v>263</v>
      </c>
      <c r="E431" s="44"/>
      <c r="F431" s="232" t="s">
        <v>537</v>
      </c>
      <c r="G431" s="44"/>
      <c r="H431" s="44"/>
      <c r="I431" s="233"/>
      <c r="J431" s="44"/>
      <c r="K431" s="44"/>
      <c r="L431" s="48"/>
      <c r="M431" s="234"/>
      <c r="N431" s="23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263</v>
      </c>
      <c r="AU431" s="20" t="s">
        <v>93</v>
      </c>
    </row>
    <row r="432" s="13" customFormat="1">
      <c r="A432" s="13"/>
      <c r="B432" s="236"/>
      <c r="C432" s="237"/>
      <c r="D432" s="238" t="s">
        <v>265</v>
      </c>
      <c r="E432" s="239" t="s">
        <v>48</v>
      </c>
      <c r="F432" s="240" t="s">
        <v>538</v>
      </c>
      <c r="G432" s="237"/>
      <c r="H432" s="241">
        <v>2587.5</v>
      </c>
      <c r="I432" s="242"/>
      <c r="J432" s="237"/>
      <c r="K432" s="237"/>
      <c r="L432" s="243"/>
      <c r="M432" s="244"/>
      <c r="N432" s="245"/>
      <c r="O432" s="245"/>
      <c r="P432" s="245"/>
      <c r="Q432" s="245"/>
      <c r="R432" s="245"/>
      <c r="S432" s="245"/>
      <c r="T432" s="246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7" t="s">
        <v>265</v>
      </c>
      <c r="AU432" s="247" t="s">
        <v>93</v>
      </c>
      <c r="AV432" s="13" t="s">
        <v>93</v>
      </c>
      <c r="AW432" s="13" t="s">
        <v>46</v>
      </c>
      <c r="AX432" s="13" t="s">
        <v>23</v>
      </c>
      <c r="AY432" s="247" t="s">
        <v>254</v>
      </c>
    </row>
    <row r="433" s="2" customFormat="1">
      <c r="A433" s="42"/>
      <c r="B433" s="43"/>
      <c r="C433" s="44"/>
      <c r="D433" s="238" t="s">
        <v>278</v>
      </c>
      <c r="E433" s="44"/>
      <c r="F433" s="269" t="s">
        <v>539</v>
      </c>
      <c r="G433" s="44"/>
      <c r="H433" s="44"/>
      <c r="I433" s="44"/>
      <c r="J433" s="44"/>
      <c r="K433" s="44"/>
      <c r="L433" s="48"/>
      <c r="M433" s="234"/>
      <c r="N433" s="235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U433" s="20" t="s">
        <v>93</v>
      </c>
    </row>
    <row r="434" s="2" customFormat="1">
      <c r="A434" s="42"/>
      <c r="B434" s="43"/>
      <c r="C434" s="44"/>
      <c r="D434" s="238" t="s">
        <v>278</v>
      </c>
      <c r="E434" s="44"/>
      <c r="F434" s="270" t="s">
        <v>531</v>
      </c>
      <c r="G434" s="44"/>
      <c r="H434" s="271">
        <v>146.74000000000001</v>
      </c>
      <c r="I434" s="44"/>
      <c r="J434" s="44"/>
      <c r="K434" s="44"/>
      <c r="L434" s="48"/>
      <c r="M434" s="234"/>
      <c r="N434" s="23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U434" s="20" t="s">
        <v>93</v>
      </c>
    </row>
    <row r="435" s="2" customFormat="1">
      <c r="A435" s="42"/>
      <c r="B435" s="43"/>
      <c r="C435" s="44"/>
      <c r="D435" s="238" t="s">
        <v>278</v>
      </c>
      <c r="E435" s="44"/>
      <c r="F435" s="270" t="s">
        <v>532</v>
      </c>
      <c r="G435" s="44"/>
      <c r="H435" s="271">
        <v>140.75999999999999</v>
      </c>
      <c r="I435" s="44"/>
      <c r="J435" s="44"/>
      <c r="K435" s="44"/>
      <c r="L435" s="48"/>
      <c r="M435" s="234"/>
      <c r="N435" s="235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U435" s="20" t="s">
        <v>93</v>
      </c>
    </row>
    <row r="436" s="2" customFormat="1">
      <c r="A436" s="42"/>
      <c r="B436" s="43"/>
      <c r="C436" s="44"/>
      <c r="D436" s="238" t="s">
        <v>278</v>
      </c>
      <c r="E436" s="44"/>
      <c r="F436" s="270" t="s">
        <v>268</v>
      </c>
      <c r="G436" s="44"/>
      <c r="H436" s="271">
        <v>287.5</v>
      </c>
      <c r="I436" s="44"/>
      <c r="J436" s="44"/>
      <c r="K436" s="44"/>
      <c r="L436" s="48"/>
      <c r="M436" s="234"/>
      <c r="N436" s="23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U436" s="20" t="s">
        <v>93</v>
      </c>
    </row>
    <row r="437" s="2" customFormat="1" ht="24.15" customHeight="1">
      <c r="A437" s="42"/>
      <c r="B437" s="43"/>
      <c r="C437" s="218" t="s">
        <v>540</v>
      </c>
      <c r="D437" s="218" t="s">
        <v>256</v>
      </c>
      <c r="E437" s="219" t="s">
        <v>541</v>
      </c>
      <c r="F437" s="220" t="s">
        <v>542</v>
      </c>
      <c r="G437" s="221" t="s">
        <v>528</v>
      </c>
      <c r="H437" s="222">
        <v>156.12000000000001</v>
      </c>
      <c r="I437" s="223"/>
      <c r="J437" s="224">
        <f>ROUND(I437*H437,2)</f>
        <v>0</v>
      </c>
      <c r="K437" s="220" t="s">
        <v>260</v>
      </c>
      <c r="L437" s="48"/>
      <c r="M437" s="225" t="s">
        <v>48</v>
      </c>
      <c r="N437" s="226" t="s">
        <v>56</v>
      </c>
      <c r="O437" s="88"/>
      <c r="P437" s="227">
        <f>O437*H437</f>
        <v>0</v>
      </c>
      <c r="Q437" s="227">
        <v>0</v>
      </c>
      <c r="R437" s="227">
        <f>Q437*H437</f>
        <v>0</v>
      </c>
      <c r="S437" s="227">
        <v>0</v>
      </c>
      <c r="T437" s="22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29" t="s">
        <v>261</v>
      </c>
      <c r="AT437" s="229" t="s">
        <v>256</v>
      </c>
      <c r="AU437" s="229" t="s">
        <v>93</v>
      </c>
      <c r="AY437" s="20" t="s">
        <v>254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20" t="s">
        <v>23</v>
      </c>
      <c r="BK437" s="230">
        <f>ROUND(I437*H437,2)</f>
        <v>0</v>
      </c>
      <c r="BL437" s="20" t="s">
        <v>261</v>
      </c>
      <c r="BM437" s="229" t="s">
        <v>543</v>
      </c>
    </row>
    <row r="438" s="2" customFormat="1">
      <c r="A438" s="42"/>
      <c r="B438" s="43"/>
      <c r="C438" s="44"/>
      <c r="D438" s="231" t="s">
        <v>263</v>
      </c>
      <c r="E438" s="44"/>
      <c r="F438" s="232" t="s">
        <v>544</v>
      </c>
      <c r="G438" s="44"/>
      <c r="H438" s="44"/>
      <c r="I438" s="233"/>
      <c r="J438" s="44"/>
      <c r="K438" s="44"/>
      <c r="L438" s="48"/>
      <c r="M438" s="234"/>
      <c r="N438" s="23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263</v>
      </c>
      <c r="AU438" s="20" t="s">
        <v>93</v>
      </c>
    </row>
    <row r="439" s="13" customFormat="1">
      <c r="A439" s="13"/>
      <c r="B439" s="236"/>
      <c r="C439" s="237"/>
      <c r="D439" s="238" t="s">
        <v>265</v>
      </c>
      <c r="E439" s="239" t="s">
        <v>171</v>
      </c>
      <c r="F439" s="240" t="s">
        <v>545</v>
      </c>
      <c r="G439" s="237"/>
      <c r="H439" s="241">
        <v>156.12000000000001</v>
      </c>
      <c r="I439" s="242"/>
      <c r="J439" s="237"/>
      <c r="K439" s="237"/>
      <c r="L439" s="243"/>
      <c r="M439" s="244"/>
      <c r="N439" s="245"/>
      <c r="O439" s="245"/>
      <c r="P439" s="245"/>
      <c r="Q439" s="245"/>
      <c r="R439" s="245"/>
      <c r="S439" s="245"/>
      <c r="T439" s="24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7" t="s">
        <v>265</v>
      </c>
      <c r="AU439" s="247" t="s">
        <v>93</v>
      </c>
      <c r="AV439" s="13" t="s">
        <v>93</v>
      </c>
      <c r="AW439" s="13" t="s">
        <v>46</v>
      </c>
      <c r="AX439" s="13" t="s">
        <v>85</v>
      </c>
      <c r="AY439" s="247" t="s">
        <v>254</v>
      </c>
    </row>
    <row r="440" s="14" customFormat="1">
      <c r="A440" s="14"/>
      <c r="B440" s="248"/>
      <c r="C440" s="249"/>
      <c r="D440" s="238" t="s">
        <v>265</v>
      </c>
      <c r="E440" s="250" t="s">
        <v>183</v>
      </c>
      <c r="F440" s="251" t="s">
        <v>268</v>
      </c>
      <c r="G440" s="249"/>
      <c r="H440" s="252">
        <v>156.12000000000001</v>
      </c>
      <c r="I440" s="253"/>
      <c r="J440" s="249"/>
      <c r="K440" s="249"/>
      <c r="L440" s="254"/>
      <c r="M440" s="255"/>
      <c r="N440" s="256"/>
      <c r="O440" s="256"/>
      <c r="P440" s="256"/>
      <c r="Q440" s="256"/>
      <c r="R440" s="256"/>
      <c r="S440" s="256"/>
      <c r="T440" s="257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8" t="s">
        <v>265</v>
      </c>
      <c r="AU440" s="258" t="s">
        <v>93</v>
      </c>
      <c r="AV440" s="14" t="s">
        <v>261</v>
      </c>
      <c r="AW440" s="14" t="s">
        <v>46</v>
      </c>
      <c r="AX440" s="14" t="s">
        <v>23</v>
      </c>
      <c r="AY440" s="258" t="s">
        <v>254</v>
      </c>
    </row>
    <row r="441" s="13" customFormat="1">
      <c r="A441" s="13"/>
      <c r="B441" s="236"/>
      <c r="C441" s="237"/>
      <c r="D441" s="238" t="s">
        <v>265</v>
      </c>
      <c r="E441" s="239" t="s">
        <v>196</v>
      </c>
      <c r="F441" s="240" t="s">
        <v>546</v>
      </c>
      <c r="G441" s="237"/>
      <c r="H441" s="241">
        <v>19.524999999999999</v>
      </c>
      <c r="I441" s="242"/>
      <c r="J441" s="237"/>
      <c r="K441" s="237"/>
      <c r="L441" s="243"/>
      <c r="M441" s="244"/>
      <c r="N441" s="245"/>
      <c r="O441" s="245"/>
      <c r="P441" s="245"/>
      <c r="Q441" s="245"/>
      <c r="R441" s="245"/>
      <c r="S441" s="245"/>
      <c r="T441" s="24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7" t="s">
        <v>265</v>
      </c>
      <c r="AU441" s="247" t="s">
        <v>93</v>
      </c>
      <c r="AV441" s="13" t="s">
        <v>93</v>
      </c>
      <c r="AW441" s="13" t="s">
        <v>46</v>
      </c>
      <c r="AX441" s="13" t="s">
        <v>85</v>
      </c>
      <c r="AY441" s="247" t="s">
        <v>254</v>
      </c>
    </row>
    <row r="442" s="13" customFormat="1">
      <c r="A442" s="13"/>
      <c r="B442" s="236"/>
      <c r="C442" s="237"/>
      <c r="D442" s="238" t="s">
        <v>265</v>
      </c>
      <c r="E442" s="239" t="s">
        <v>194</v>
      </c>
      <c r="F442" s="240" t="s">
        <v>547</v>
      </c>
      <c r="G442" s="237"/>
      <c r="H442" s="241">
        <v>5.125</v>
      </c>
      <c r="I442" s="242"/>
      <c r="J442" s="237"/>
      <c r="K442" s="237"/>
      <c r="L442" s="243"/>
      <c r="M442" s="244"/>
      <c r="N442" s="245"/>
      <c r="O442" s="245"/>
      <c r="P442" s="245"/>
      <c r="Q442" s="245"/>
      <c r="R442" s="245"/>
      <c r="S442" s="245"/>
      <c r="T442" s="24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7" t="s">
        <v>265</v>
      </c>
      <c r="AU442" s="247" t="s">
        <v>93</v>
      </c>
      <c r="AV442" s="13" t="s">
        <v>93</v>
      </c>
      <c r="AW442" s="13" t="s">
        <v>46</v>
      </c>
      <c r="AX442" s="13" t="s">
        <v>85</v>
      </c>
      <c r="AY442" s="247" t="s">
        <v>254</v>
      </c>
    </row>
    <row r="443" s="2" customFormat="1" ht="24.15" customHeight="1">
      <c r="A443" s="42"/>
      <c r="B443" s="43"/>
      <c r="C443" s="218" t="s">
        <v>548</v>
      </c>
      <c r="D443" s="218" t="s">
        <v>256</v>
      </c>
      <c r="E443" s="219" t="s">
        <v>549</v>
      </c>
      <c r="F443" s="220" t="s">
        <v>535</v>
      </c>
      <c r="G443" s="221" t="s">
        <v>528</v>
      </c>
      <c r="H443" s="222">
        <v>1405.0799999999999</v>
      </c>
      <c r="I443" s="223"/>
      <c r="J443" s="224">
        <f>ROUND(I443*H443,2)</f>
        <v>0</v>
      </c>
      <c r="K443" s="220" t="s">
        <v>260</v>
      </c>
      <c r="L443" s="48"/>
      <c r="M443" s="225" t="s">
        <v>48</v>
      </c>
      <c r="N443" s="226" t="s">
        <v>56</v>
      </c>
      <c r="O443" s="88"/>
      <c r="P443" s="227">
        <f>O443*H443</f>
        <v>0</v>
      </c>
      <c r="Q443" s="227">
        <v>0</v>
      </c>
      <c r="R443" s="227">
        <f>Q443*H443</f>
        <v>0</v>
      </c>
      <c r="S443" s="227">
        <v>0</v>
      </c>
      <c r="T443" s="228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29" t="s">
        <v>261</v>
      </c>
      <c r="AT443" s="229" t="s">
        <v>256</v>
      </c>
      <c r="AU443" s="229" t="s">
        <v>93</v>
      </c>
      <c r="AY443" s="20" t="s">
        <v>254</v>
      </c>
      <c r="BE443" s="230">
        <f>IF(N443="základní",J443,0)</f>
        <v>0</v>
      </c>
      <c r="BF443" s="230">
        <f>IF(N443="snížená",J443,0)</f>
        <v>0</v>
      </c>
      <c r="BG443" s="230">
        <f>IF(N443="zákl. přenesená",J443,0)</f>
        <v>0</v>
      </c>
      <c r="BH443" s="230">
        <f>IF(N443="sníž. přenesená",J443,0)</f>
        <v>0</v>
      </c>
      <c r="BI443" s="230">
        <f>IF(N443="nulová",J443,0)</f>
        <v>0</v>
      </c>
      <c r="BJ443" s="20" t="s">
        <v>23</v>
      </c>
      <c r="BK443" s="230">
        <f>ROUND(I443*H443,2)</f>
        <v>0</v>
      </c>
      <c r="BL443" s="20" t="s">
        <v>261</v>
      </c>
      <c r="BM443" s="229" t="s">
        <v>550</v>
      </c>
    </row>
    <row r="444" s="2" customFormat="1">
      <c r="A444" s="42"/>
      <c r="B444" s="43"/>
      <c r="C444" s="44"/>
      <c r="D444" s="231" t="s">
        <v>263</v>
      </c>
      <c r="E444" s="44"/>
      <c r="F444" s="232" t="s">
        <v>551</v>
      </c>
      <c r="G444" s="44"/>
      <c r="H444" s="44"/>
      <c r="I444" s="233"/>
      <c r="J444" s="44"/>
      <c r="K444" s="44"/>
      <c r="L444" s="48"/>
      <c r="M444" s="234"/>
      <c r="N444" s="235"/>
      <c r="O444" s="88"/>
      <c r="P444" s="88"/>
      <c r="Q444" s="88"/>
      <c r="R444" s="88"/>
      <c r="S444" s="88"/>
      <c r="T444" s="89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T444" s="20" t="s">
        <v>263</v>
      </c>
      <c r="AU444" s="20" t="s">
        <v>93</v>
      </c>
    </row>
    <row r="445" s="13" customFormat="1">
      <c r="A445" s="13"/>
      <c r="B445" s="236"/>
      <c r="C445" s="237"/>
      <c r="D445" s="238" t="s">
        <v>265</v>
      </c>
      <c r="E445" s="239" t="s">
        <v>48</v>
      </c>
      <c r="F445" s="240" t="s">
        <v>552</v>
      </c>
      <c r="G445" s="237"/>
      <c r="H445" s="241">
        <v>1405.0799999999999</v>
      </c>
      <c r="I445" s="242"/>
      <c r="J445" s="237"/>
      <c r="K445" s="237"/>
      <c r="L445" s="243"/>
      <c r="M445" s="244"/>
      <c r="N445" s="245"/>
      <c r="O445" s="245"/>
      <c r="P445" s="245"/>
      <c r="Q445" s="245"/>
      <c r="R445" s="245"/>
      <c r="S445" s="245"/>
      <c r="T445" s="24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7" t="s">
        <v>265</v>
      </c>
      <c r="AU445" s="247" t="s">
        <v>93</v>
      </c>
      <c r="AV445" s="13" t="s">
        <v>93</v>
      </c>
      <c r="AW445" s="13" t="s">
        <v>46</v>
      </c>
      <c r="AX445" s="13" t="s">
        <v>23</v>
      </c>
      <c r="AY445" s="247" t="s">
        <v>254</v>
      </c>
    </row>
    <row r="446" s="2" customFormat="1">
      <c r="A446" s="42"/>
      <c r="B446" s="43"/>
      <c r="C446" s="44"/>
      <c r="D446" s="238" t="s">
        <v>278</v>
      </c>
      <c r="E446" s="44"/>
      <c r="F446" s="269" t="s">
        <v>553</v>
      </c>
      <c r="G446" s="44"/>
      <c r="H446" s="44"/>
      <c r="I446" s="44"/>
      <c r="J446" s="44"/>
      <c r="K446" s="44"/>
      <c r="L446" s="48"/>
      <c r="M446" s="234"/>
      <c r="N446" s="23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U446" s="20" t="s">
        <v>93</v>
      </c>
    </row>
    <row r="447" s="2" customFormat="1">
      <c r="A447" s="42"/>
      <c r="B447" s="43"/>
      <c r="C447" s="44"/>
      <c r="D447" s="238" t="s">
        <v>278</v>
      </c>
      <c r="E447" s="44"/>
      <c r="F447" s="270" t="s">
        <v>545</v>
      </c>
      <c r="G447" s="44"/>
      <c r="H447" s="271">
        <v>156.12000000000001</v>
      </c>
      <c r="I447" s="44"/>
      <c r="J447" s="44"/>
      <c r="K447" s="44"/>
      <c r="L447" s="48"/>
      <c r="M447" s="234"/>
      <c r="N447" s="23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U447" s="20" t="s">
        <v>93</v>
      </c>
    </row>
    <row r="448" s="2" customFormat="1">
      <c r="A448" s="42"/>
      <c r="B448" s="43"/>
      <c r="C448" s="44"/>
      <c r="D448" s="238" t="s">
        <v>278</v>
      </c>
      <c r="E448" s="44"/>
      <c r="F448" s="270" t="s">
        <v>268</v>
      </c>
      <c r="G448" s="44"/>
      <c r="H448" s="271">
        <v>156.12000000000001</v>
      </c>
      <c r="I448" s="44"/>
      <c r="J448" s="44"/>
      <c r="K448" s="44"/>
      <c r="L448" s="48"/>
      <c r="M448" s="234"/>
      <c r="N448" s="235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U448" s="20" t="s">
        <v>93</v>
      </c>
    </row>
    <row r="449" s="2" customFormat="1" ht="24.15" customHeight="1">
      <c r="A449" s="42"/>
      <c r="B449" s="43"/>
      <c r="C449" s="218" t="s">
        <v>554</v>
      </c>
      <c r="D449" s="218" t="s">
        <v>256</v>
      </c>
      <c r="E449" s="219" t="s">
        <v>555</v>
      </c>
      <c r="F449" s="220" t="s">
        <v>556</v>
      </c>
      <c r="G449" s="221" t="s">
        <v>528</v>
      </c>
      <c r="H449" s="222">
        <v>24.649999999999999</v>
      </c>
      <c r="I449" s="223"/>
      <c r="J449" s="224">
        <f>ROUND(I449*H449,2)</f>
        <v>0</v>
      </c>
      <c r="K449" s="220" t="s">
        <v>260</v>
      </c>
      <c r="L449" s="48"/>
      <c r="M449" s="225" t="s">
        <v>48</v>
      </c>
      <c r="N449" s="226" t="s">
        <v>56</v>
      </c>
      <c r="O449" s="88"/>
      <c r="P449" s="227">
        <f>O449*H449</f>
        <v>0</v>
      </c>
      <c r="Q449" s="227">
        <v>0</v>
      </c>
      <c r="R449" s="227">
        <f>Q449*H449</f>
        <v>0</v>
      </c>
      <c r="S449" s="227">
        <v>0</v>
      </c>
      <c r="T449" s="22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29" t="s">
        <v>261</v>
      </c>
      <c r="AT449" s="229" t="s">
        <v>256</v>
      </c>
      <c r="AU449" s="229" t="s">
        <v>93</v>
      </c>
      <c r="AY449" s="20" t="s">
        <v>254</v>
      </c>
      <c r="BE449" s="230">
        <f>IF(N449="základní",J449,0)</f>
        <v>0</v>
      </c>
      <c r="BF449" s="230">
        <f>IF(N449="snížená",J449,0)</f>
        <v>0</v>
      </c>
      <c r="BG449" s="230">
        <f>IF(N449="zákl. přenesená",J449,0)</f>
        <v>0</v>
      </c>
      <c r="BH449" s="230">
        <f>IF(N449="sníž. přenesená",J449,0)</f>
        <v>0</v>
      </c>
      <c r="BI449" s="230">
        <f>IF(N449="nulová",J449,0)</f>
        <v>0</v>
      </c>
      <c r="BJ449" s="20" t="s">
        <v>23</v>
      </c>
      <c r="BK449" s="230">
        <f>ROUND(I449*H449,2)</f>
        <v>0</v>
      </c>
      <c r="BL449" s="20" t="s">
        <v>261</v>
      </c>
      <c r="BM449" s="229" t="s">
        <v>557</v>
      </c>
    </row>
    <row r="450" s="2" customFormat="1">
      <c r="A450" s="42"/>
      <c r="B450" s="43"/>
      <c r="C450" s="44"/>
      <c r="D450" s="231" t="s">
        <v>263</v>
      </c>
      <c r="E450" s="44"/>
      <c r="F450" s="232" t="s">
        <v>558</v>
      </c>
      <c r="G450" s="44"/>
      <c r="H450" s="44"/>
      <c r="I450" s="233"/>
      <c r="J450" s="44"/>
      <c r="K450" s="44"/>
      <c r="L450" s="48"/>
      <c r="M450" s="234"/>
      <c r="N450" s="235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263</v>
      </c>
      <c r="AU450" s="20" t="s">
        <v>93</v>
      </c>
    </row>
    <row r="451" s="13" customFormat="1">
      <c r="A451" s="13"/>
      <c r="B451" s="236"/>
      <c r="C451" s="237"/>
      <c r="D451" s="238" t="s">
        <v>265</v>
      </c>
      <c r="E451" s="239" t="s">
        <v>48</v>
      </c>
      <c r="F451" s="240" t="s">
        <v>194</v>
      </c>
      <c r="G451" s="237"/>
      <c r="H451" s="241">
        <v>5.125</v>
      </c>
      <c r="I451" s="242"/>
      <c r="J451" s="237"/>
      <c r="K451" s="237"/>
      <c r="L451" s="243"/>
      <c r="M451" s="244"/>
      <c r="N451" s="245"/>
      <c r="O451" s="245"/>
      <c r="P451" s="245"/>
      <c r="Q451" s="245"/>
      <c r="R451" s="245"/>
      <c r="S451" s="245"/>
      <c r="T451" s="24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7" t="s">
        <v>265</v>
      </c>
      <c r="AU451" s="247" t="s">
        <v>93</v>
      </c>
      <c r="AV451" s="13" t="s">
        <v>93</v>
      </c>
      <c r="AW451" s="13" t="s">
        <v>46</v>
      </c>
      <c r="AX451" s="13" t="s">
        <v>85</v>
      </c>
      <c r="AY451" s="247" t="s">
        <v>254</v>
      </c>
    </row>
    <row r="452" s="13" customFormat="1">
      <c r="A452" s="13"/>
      <c r="B452" s="236"/>
      <c r="C452" s="237"/>
      <c r="D452" s="238" t="s">
        <v>265</v>
      </c>
      <c r="E452" s="239" t="s">
        <v>48</v>
      </c>
      <c r="F452" s="240" t="s">
        <v>196</v>
      </c>
      <c r="G452" s="237"/>
      <c r="H452" s="241">
        <v>19.524999999999999</v>
      </c>
      <c r="I452" s="242"/>
      <c r="J452" s="237"/>
      <c r="K452" s="237"/>
      <c r="L452" s="243"/>
      <c r="M452" s="244"/>
      <c r="N452" s="245"/>
      <c r="O452" s="245"/>
      <c r="P452" s="245"/>
      <c r="Q452" s="245"/>
      <c r="R452" s="245"/>
      <c r="S452" s="245"/>
      <c r="T452" s="24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7" t="s">
        <v>265</v>
      </c>
      <c r="AU452" s="247" t="s">
        <v>93</v>
      </c>
      <c r="AV452" s="13" t="s">
        <v>93</v>
      </c>
      <c r="AW452" s="13" t="s">
        <v>46</v>
      </c>
      <c r="AX452" s="13" t="s">
        <v>85</v>
      </c>
      <c r="AY452" s="247" t="s">
        <v>254</v>
      </c>
    </row>
    <row r="453" s="14" customFormat="1">
      <c r="A453" s="14"/>
      <c r="B453" s="248"/>
      <c r="C453" s="249"/>
      <c r="D453" s="238" t="s">
        <v>265</v>
      </c>
      <c r="E453" s="250" t="s">
        <v>219</v>
      </c>
      <c r="F453" s="251" t="s">
        <v>268</v>
      </c>
      <c r="G453" s="249"/>
      <c r="H453" s="252">
        <v>24.649999999999999</v>
      </c>
      <c r="I453" s="253"/>
      <c r="J453" s="249"/>
      <c r="K453" s="249"/>
      <c r="L453" s="254"/>
      <c r="M453" s="255"/>
      <c r="N453" s="256"/>
      <c r="O453" s="256"/>
      <c r="P453" s="256"/>
      <c r="Q453" s="256"/>
      <c r="R453" s="256"/>
      <c r="S453" s="256"/>
      <c r="T453" s="257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8" t="s">
        <v>265</v>
      </c>
      <c r="AU453" s="258" t="s">
        <v>93</v>
      </c>
      <c r="AV453" s="14" t="s">
        <v>261</v>
      </c>
      <c r="AW453" s="14" t="s">
        <v>46</v>
      </c>
      <c r="AX453" s="14" t="s">
        <v>23</v>
      </c>
      <c r="AY453" s="258" t="s">
        <v>254</v>
      </c>
    </row>
    <row r="454" s="2" customFormat="1">
      <c r="A454" s="42"/>
      <c r="B454" s="43"/>
      <c r="C454" s="44"/>
      <c r="D454" s="238" t="s">
        <v>278</v>
      </c>
      <c r="E454" s="44"/>
      <c r="F454" s="269" t="s">
        <v>559</v>
      </c>
      <c r="G454" s="44"/>
      <c r="H454" s="44"/>
      <c r="I454" s="44"/>
      <c r="J454" s="44"/>
      <c r="K454" s="44"/>
      <c r="L454" s="48"/>
      <c r="M454" s="234"/>
      <c r="N454" s="235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U454" s="20" t="s">
        <v>93</v>
      </c>
    </row>
    <row r="455" s="2" customFormat="1">
      <c r="A455" s="42"/>
      <c r="B455" s="43"/>
      <c r="C455" s="44"/>
      <c r="D455" s="238" t="s">
        <v>278</v>
      </c>
      <c r="E455" s="44"/>
      <c r="F455" s="270" t="s">
        <v>547</v>
      </c>
      <c r="G455" s="44"/>
      <c r="H455" s="271">
        <v>5.125</v>
      </c>
      <c r="I455" s="44"/>
      <c r="J455" s="44"/>
      <c r="K455" s="44"/>
      <c r="L455" s="48"/>
      <c r="M455" s="234"/>
      <c r="N455" s="235"/>
      <c r="O455" s="88"/>
      <c r="P455" s="88"/>
      <c r="Q455" s="88"/>
      <c r="R455" s="88"/>
      <c r="S455" s="88"/>
      <c r="T455" s="89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U455" s="20" t="s">
        <v>93</v>
      </c>
    </row>
    <row r="456" s="2" customFormat="1">
      <c r="A456" s="42"/>
      <c r="B456" s="43"/>
      <c r="C456" s="44"/>
      <c r="D456" s="238" t="s">
        <v>278</v>
      </c>
      <c r="E456" s="44"/>
      <c r="F456" s="269" t="s">
        <v>560</v>
      </c>
      <c r="G456" s="44"/>
      <c r="H456" s="44"/>
      <c r="I456" s="44"/>
      <c r="J456" s="44"/>
      <c r="K456" s="44"/>
      <c r="L456" s="48"/>
      <c r="M456" s="234"/>
      <c r="N456" s="235"/>
      <c r="O456" s="88"/>
      <c r="P456" s="88"/>
      <c r="Q456" s="88"/>
      <c r="R456" s="88"/>
      <c r="S456" s="88"/>
      <c r="T456" s="89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U456" s="20" t="s">
        <v>93</v>
      </c>
    </row>
    <row r="457" s="2" customFormat="1">
      <c r="A457" s="42"/>
      <c r="B457" s="43"/>
      <c r="C457" s="44"/>
      <c r="D457" s="238" t="s">
        <v>278</v>
      </c>
      <c r="E457" s="44"/>
      <c r="F457" s="270" t="s">
        <v>546</v>
      </c>
      <c r="G457" s="44"/>
      <c r="H457" s="271">
        <v>19.524999999999999</v>
      </c>
      <c r="I457" s="44"/>
      <c r="J457" s="44"/>
      <c r="K457" s="44"/>
      <c r="L457" s="48"/>
      <c r="M457" s="234"/>
      <c r="N457" s="23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U457" s="20" t="s">
        <v>93</v>
      </c>
    </row>
    <row r="458" s="2" customFormat="1" ht="24.15" customHeight="1">
      <c r="A458" s="42"/>
      <c r="B458" s="43"/>
      <c r="C458" s="218" t="s">
        <v>561</v>
      </c>
      <c r="D458" s="218" t="s">
        <v>256</v>
      </c>
      <c r="E458" s="219" t="s">
        <v>562</v>
      </c>
      <c r="F458" s="220" t="s">
        <v>563</v>
      </c>
      <c r="G458" s="221" t="s">
        <v>528</v>
      </c>
      <c r="H458" s="222">
        <v>221.84999999999999</v>
      </c>
      <c r="I458" s="223"/>
      <c r="J458" s="224">
        <f>ROUND(I458*H458,2)</f>
        <v>0</v>
      </c>
      <c r="K458" s="220" t="s">
        <v>260</v>
      </c>
      <c r="L458" s="48"/>
      <c r="M458" s="225" t="s">
        <v>48</v>
      </c>
      <c r="N458" s="226" t="s">
        <v>56</v>
      </c>
      <c r="O458" s="88"/>
      <c r="P458" s="227">
        <f>O458*H458</f>
        <v>0</v>
      </c>
      <c r="Q458" s="227">
        <v>0</v>
      </c>
      <c r="R458" s="227">
        <f>Q458*H458</f>
        <v>0</v>
      </c>
      <c r="S458" s="227">
        <v>0</v>
      </c>
      <c r="T458" s="228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29" t="s">
        <v>261</v>
      </c>
      <c r="AT458" s="229" t="s">
        <v>256</v>
      </c>
      <c r="AU458" s="229" t="s">
        <v>93</v>
      </c>
      <c r="AY458" s="20" t="s">
        <v>254</v>
      </c>
      <c r="BE458" s="230">
        <f>IF(N458="základní",J458,0)</f>
        <v>0</v>
      </c>
      <c r="BF458" s="230">
        <f>IF(N458="snížená",J458,0)</f>
        <v>0</v>
      </c>
      <c r="BG458" s="230">
        <f>IF(N458="zákl. přenesená",J458,0)</f>
        <v>0</v>
      </c>
      <c r="BH458" s="230">
        <f>IF(N458="sníž. přenesená",J458,0)</f>
        <v>0</v>
      </c>
      <c r="BI458" s="230">
        <f>IF(N458="nulová",J458,0)</f>
        <v>0</v>
      </c>
      <c r="BJ458" s="20" t="s">
        <v>23</v>
      </c>
      <c r="BK458" s="230">
        <f>ROUND(I458*H458,2)</f>
        <v>0</v>
      </c>
      <c r="BL458" s="20" t="s">
        <v>261</v>
      </c>
      <c r="BM458" s="229" t="s">
        <v>564</v>
      </c>
    </row>
    <row r="459" s="2" customFormat="1">
      <c r="A459" s="42"/>
      <c r="B459" s="43"/>
      <c r="C459" s="44"/>
      <c r="D459" s="231" t="s">
        <v>263</v>
      </c>
      <c r="E459" s="44"/>
      <c r="F459" s="232" t="s">
        <v>565</v>
      </c>
      <c r="G459" s="44"/>
      <c r="H459" s="44"/>
      <c r="I459" s="233"/>
      <c r="J459" s="44"/>
      <c r="K459" s="44"/>
      <c r="L459" s="48"/>
      <c r="M459" s="234"/>
      <c r="N459" s="23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263</v>
      </c>
      <c r="AU459" s="20" t="s">
        <v>93</v>
      </c>
    </row>
    <row r="460" s="13" customFormat="1">
      <c r="A460" s="13"/>
      <c r="B460" s="236"/>
      <c r="C460" s="237"/>
      <c r="D460" s="238" t="s">
        <v>265</v>
      </c>
      <c r="E460" s="239" t="s">
        <v>48</v>
      </c>
      <c r="F460" s="240" t="s">
        <v>566</v>
      </c>
      <c r="G460" s="237"/>
      <c r="H460" s="241">
        <v>221.84999999999999</v>
      </c>
      <c r="I460" s="242"/>
      <c r="J460" s="237"/>
      <c r="K460" s="237"/>
      <c r="L460" s="243"/>
      <c r="M460" s="244"/>
      <c r="N460" s="245"/>
      <c r="O460" s="245"/>
      <c r="P460" s="245"/>
      <c r="Q460" s="245"/>
      <c r="R460" s="245"/>
      <c r="S460" s="245"/>
      <c r="T460" s="24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7" t="s">
        <v>265</v>
      </c>
      <c r="AU460" s="247" t="s">
        <v>93</v>
      </c>
      <c r="AV460" s="13" t="s">
        <v>93</v>
      </c>
      <c r="AW460" s="13" t="s">
        <v>46</v>
      </c>
      <c r="AX460" s="13" t="s">
        <v>23</v>
      </c>
      <c r="AY460" s="247" t="s">
        <v>254</v>
      </c>
    </row>
    <row r="461" s="2" customFormat="1">
      <c r="A461" s="42"/>
      <c r="B461" s="43"/>
      <c r="C461" s="44"/>
      <c r="D461" s="238" t="s">
        <v>278</v>
      </c>
      <c r="E461" s="44"/>
      <c r="F461" s="269" t="s">
        <v>567</v>
      </c>
      <c r="G461" s="44"/>
      <c r="H461" s="44"/>
      <c r="I461" s="44"/>
      <c r="J461" s="44"/>
      <c r="K461" s="44"/>
      <c r="L461" s="48"/>
      <c r="M461" s="234"/>
      <c r="N461" s="235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U461" s="20" t="s">
        <v>93</v>
      </c>
    </row>
    <row r="462" s="2" customFormat="1">
      <c r="A462" s="42"/>
      <c r="B462" s="43"/>
      <c r="C462" s="44"/>
      <c r="D462" s="238" t="s">
        <v>278</v>
      </c>
      <c r="E462" s="44"/>
      <c r="F462" s="270" t="s">
        <v>194</v>
      </c>
      <c r="G462" s="44"/>
      <c r="H462" s="271">
        <v>5.125</v>
      </c>
      <c r="I462" s="44"/>
      <c r="J462" s="44"/>
      <c r="K462" s="44"/>
      <c r="L462" s="48"/>
      <c r="M462" s="234"/>
      <c r="N462" s="23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U462" s="20" t="s">
        <v>93</v>
      </c>
    </row>
    <row r="463" s="2" customFormat="1">
      <c r="A463" s="42"/>
      <c r="B463" s="43"/>
      <c r="C463" s="44"/>
      <c r="D463" s="238" t="s">
        <v>278</v>
      </c>
      <c r="E463" s="44"/>
      <c r="F463" s="270" t="s">
        <v>196</v>
      </c>
      <c r="G463" s="44"/>
      <c r="H463" s="271">
        <v>19.524999999999999</v>
      </c>
      <c r="I463" s="44"/>
      <c r="J463" s="44"/>
      <c r="K463" s="44"/>
      <c r="L463" s="48"/>
      <c r="M463" s="234"/>
      <c r="N463" s="235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U463" s="20" t="s">
        <v>93</v>
      </c>
    </row>
    <row r="464" s="2" customFormat="1">
      <c r="A464" s="42"/>
      <c r="B464" s="43"/>
      <c r="C464" s="44"/>
      <c r="D464" s="238" t="s">
        <v>278</v>
      </c>
      <c r="E464" s="44"/>
      <c r="F464" s="270" t="s">
        <v>268</v>
      </c>
      <c r="G464" s="44"/>
      <c r="H464" s="271">
        <v>24.649999999999999</v>
      </c>
      <c r="I464" s="44"/>
      <c r="J464" s="44"/>
      <c r="K464" s="44"/>
      <c r="L464" s="48"/>
      <c r="M464" s="234"/>
      <c r="N464" s="23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U464" s="20" t="s">
        <v>93</v>
      </c>
    </row>
    <row r="465" s="2" customFormat="1">
      <c r="A465" s="42"/>
      <c r="B465" s="43"/>
      <c r="C465" s="44"/>
      <c r="D465" s="238" t="s">
        <v>278</v>
      </c>
      <c r="E465" s="44"/>
      <c r="F465" s="283" t="s">
        <v>559</v>
      </c>
      <c r="G465" s="44"/>
      <c r="H465" s="44"/>
      <c r="I465" s="44"/>
      <c r="J465" s="44"/>
      <c r="K465" s="44"/>
      <c r="L465" s="48"/>
      <c r="M465" s="234"/>
      <c r="N465" s="235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U465" s="20" t="s">
        <v>93</v>
      </c>
    </row>
    <row r="466" s="2" customFormat="1">
      <c r="A466" s="42"/>
      <c r="B466" s="43"/>
      <c r="C466" s="44"/>
      <c r="D466" s="238" t="s">
        <v>278</v>
      </c>
      <c r="E466" s="44"/>
      <c r="F466" s="284" t="s">
        <v>547</v>
      </c>
      <c r="G466" s="44"/>
      <c r="H466" s="271">
        <v>5.125</v>
      </c>
      <c r="I466" s="44"/>
      <c r="J466" s="44"/>
      <c r="K466" s="44"/>
      <c r="L466" s="48"/>
      <c r="M466" s="234"/>
      <c r="N466" s="235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U466" s="20" t="s">
        <v>93</v>
      </c>
    </row>
    <row r="467" s="2" customFormat="1">
      <c r="A467" s="42"/>
      <c r="B467" s="43"/>
      <c r="C467" s="44"/>
      <c r="D467" s="238" t="s">
        <v>278</v>
      </c>
      <c r="E467" s="44"/>
      <c r="F467" s="283" t="s">
        <v>560</v>
      </c>
      <c r="G467" s="44"/>
      <c r="H467" s="44"/>
      <c r="I467" s="44"/>
      <c r="J467" s="44"/>
      <c r="K467" s="44"/>
      <c r="L467" s="48"/>
      <c r="M467" s="234"/>
      <c r="N467" s="23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U467" s="20" t="s">
        <v>93</v>
      </c>
    </row>
    <row r="468" s="2" customFormat="1">
      <c r="A468" s="42"/>
      <c r="B468" s="43"/>
      <c r="C468" s="44"/>
      <c r="D468" s="238" t="s">
        <v>278</v>
      </c>
      <c r="E468" s="44"/>
      <c r="F468" s="284" t="s">
        <v>546</v>
      </c>
      <c r="G468" s="44"/>
      <c r="H468" s="271">
        <v>19.524999999999999</v>
      </c>
      <c r="I468" s="44"/>
      <c r="J468" s="44"/>
      <c r="K468" s="44"/>
      <c r="L468" s="48"/>
      <c r="M468" s="234"/>
      <c r="N468" s="235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U468" s="20" t="s">
        <v>93</v>
      </c>
    </row>
    <row r="469" s="2" customFormat="1" ht="16.5" customHeight="1">
      <c r="A469" s="42"/>
      <c r="B469" s="43"/>
      <c r="C469" s="218" t="s">
        <v>209</v>
      </c>
      <c r="D469" s="218" t="s">
        <v>256</v>
      </c>
      <c r="E469" s="219" t="s">
        <v>568</v>
      </c>
      <c r="F469" s="220" t="s">
        <v>569</v>
      </c>
      <c r="G469" s="221" t="s">
        <v>528</v>
      </c>
      <c r="H469" s="222">
        <v>24.649999999999999</v>
      </c>
      <c r="I469" s="223"/>
      <c r="J469" s="224">
        <f>ROUND(I469*H469,2)</f>
        <v>0</v>
      </c>
      <c r="K469" s="220" t="s">
        <v>260</v>
      </c>
      <c r="L469" s="48"/>
      <c r="M469" s="225" t="s">
        <v>48</v>
      </c>
      <c r="N469" s="226" t="s">
        <v>56</v>
      </c>
      <c r="O469" s="88"/>
      <c r="P469" s="227">
        <f>O469*H469</f>
        <v>0</v>
      </c>
      <c r="Q469" s="227">
        <v>0</v>
      </c>
      <c r="R469" s="227">
        <f>Q469*H469</f>
        <v>0</v>
      </c>
      <c r="S469" s="227">
        <v>0</v>
      </c>
      <c r="T469" s="228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29" t="s">
        <v>261</v>
      </c>
      <c r="AT469" s="229" t="s">
        <v>256</v>
      </c>
      <c r="AU469" s="229" t="s">
        <v>93</v>
      </c>
      <c r="AY469" s="20" t="s">
        <v>254</v>
      </c>
      <c r="BE469" s="230">
        <f>IF(N469="základní",J469,0)</f>
        <v>0</v>
      </c>
      <c r="BF469" s="230">
        <f>IF(N469="snížená",J469,0)</f>
        <v>0</v>
      </c>
      <c r="BG469" s="230">
        <f>IF(N469="zákl. přenesená",J469,0)</f>
        <v>0</v>
      </c>
      <c r="BH469" s="230">
        <f>IF(N469="sníž. přenesená",J469,0)</f>
        <v>0</v>
      </c>
      <c r="BI469" s="230">
        <f>IF(N469="nulová",J469,0)</f>
        <v>0</v>
      </c>
      <c r="BJ469" s="20" t="s">
        <v>23</v>
      </c>
      <c r="BK469" s="230">
        <f>ROUND(I469*H469,2)</f>
        <v>0</v>
      </c>
      <c r="BL469" s="20" t="s">
        <v>261</v>
      </c>
      <c r="BM469" s="229" t="s">
        <v>570</v>
      </c>
    </row>
    <row r="470" s="2" customFormat="1">
      <c r="A470" s="42"/>
      <c r="B470" s="43"/>
      <c r="C470" s="44"/>
      <c r="D470" s="231" t="s">
        <v>263</v>
      </c>
      <c r="E470" s="44"/>
      <c r="F470" s="232" t="s">
        <v>571</v>
      </c>
      <c r="G470" s="44"/>
      <c r="H470" s="44"/>
      <c r="I470" s="233"/>
      <c r="J470" s="44"/>
      <c r="K470" s="44"/>
      <c r="L470" s="48"/>
      <c r="M470" s="234"/>
      <c r="N470" s="235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0" t="s">
        <v>263</v>
      </c>
      <c r="AU470" s="20" t="s">
        <v>93</v>
      </c>
    </row>
    <row r="471" s="13" customFormat="1">
      <c r="A471" s="13"/>
      <c r="B471" s="236"/>
      <c r="C471" s="237"/>
      <c r="D471" s="238" t="s">
        <v>265</v>
      </c>
      <c r="E471" s="239" t="s">
        <v>48</v>
      </c>
      <c r="F471" s="240" t="s">
        <v>219</v>
      </c>
      <c r="G471" s="237"/>
      <c r="H471" s="241">
        <v>24.649999999999999</v>
      </c>
      <c r="I471" s="242"/>
      <c r="J471" s="237"/>
      <c r="K471" s="237"/>
      <c r="L471" s="243"/>
      <c r="M471" s="244"/>
      <c r="N471" s="245"/>
      <c r="O471" s="245"/>
      <c r="P471" s="245"/>
      <c r="Q471" s="245"/>
      <c r="R471" s="245"/>
      <c r="S471" s="245"/>
      <c r="T471" s="24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7" t="s">
        <v>265</v>
      </c>
      <c r="AU471" s="247" t="s">
        <v>93</v>
      </c>
      <c r="AV471" s="13" t="s">
        <v>93</v>
      </c>
      <c r="AW471" s="13" t="s">
        <v>46</v>
      </c>
      <c r="AX471" s="13" t="s">
        <v>23</v>
      </c>
      <c r="AY471" s="247" t="s">
        <v>254</v>
      </c>
    </row>
    <row r="472" s="2" customFormat="1">
      <c r="A472" s="42"/>
      <c r="B472" s="43"/>
      <c r="C472" s="44"/>
      <c r="D472" s="238" t="s">
        <v>278</v>
      </c>
      <c r="E472" s="44"/>
      <c r="F472" s="269" t="s">
        <v>567</v>
      </c>
      <c r="G472" s="44"/>
      <c r="H472" s="44"/>
      <c r="I472" s="44"/>
      <c r="J472" s="44"/>
      <c r="K472" s="44"/>
      <c r="L472" s="48"/>
      <c r="M472" s="234"/>
      <c r="N472" s="235"/>
      <c r="O472" s="88"/>
      <c r="P472" s="88"/>
      <c r="Q472" s="88"/>
      <c r="R472" s="88"/>
      <c r="S472" s="88"/>
      <c r="T472" s="89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U472" s="20" t="s">
        <v>93</v>
      </c>
    </row>
    <row r="473" s="2" customFormat="1">
      <c r="A473" s="42"/>
      <c r="B473" s="43"/>
      <c r="C473" s="44"/>
      <c r="D473" s="238" t="s">
        <v>278</v>
      </c>
      <c r="E473" s="44"/>
      <c r="F473" s="270" t="s">
        <v>194</v>
      </c>
      <c r="G473" s="44"/>
      <c r="H473" s="271">
        <v>5.125</v>
      </c>
      <c r="I473" s="44"/>
      <c r="J473" s="44"/>
      <c r="K473" s="44"/>
      <c r="L473" s="48"/>
      <c r="M473" s="234"/>
      <c r="N473" s="23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U473" s="20" t="s">
        <v>93</v>
      </c>
    </row>
    <row r="474" s="2" customFormat="1">
      <c r="A474" s="42"/>
      <c r="B474" s="43"/>
      <c r="C474" s="44"/>
      <c r="D474" s="238" t="s">
        <v>278</v>
      </c>
      <c r="E474" s="44"/>
      <c r="F474" s="270" t="s">
        <v>196</v>
      </c>
      <c r="G474" s="44"/>
      <c r="H474" s="271">
        <v>19.524999999999999</v>
      </c>
      <c r="I474" s="44"/>
      <c r="J474" s="44"/>
      <c r="K474" s="44"/>
      <c r="L474" s="48"/>
      <c r="M474" s="234"/>
      <c r="N474" s="235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U474" s="20" t="s">
        <v>93</v>
      </c>
    </row>
    <row r="475" s="2" customFormat="1">
      <c r="A475" s="42"/>
      <c r="B475" s="43"/>
      <c r="C475" s="44"/>
      <c r="D475" s="238" t="s">
        <v>278</v>
      </c>
      <c r="E475" s="44"/>
      <c r="F475" s="270" t="s">
        <v>268</v>
      </c>
      <c r="G475" s="44"/>
      <c r="H475" s="271">
        <v>24.649999999999999</v>
      </c>
      <c r="I475" s="44"/>
      <c r="J475" s="44"/>
      <c r="K475" s="44"/>
      <c r="L475" s="48"/>
      <c r="M475" s="234"/>
      <c r="N475" s="235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U475" s="20" t="s">
        <v>93</v>
      </c>
    </row>
    <row r="476" s="2" customFormat="1">
      <c r="A476" s="42"/>
      <c r="B476" s="43"/>
      <c r="C476" s="44"/>
      <c r="D476" s="238" t="s">
        <v>278</v>
      </c>
      <c r="E476" s="44"/>
      <c r="F476" s="283" t="s">
        <v>559</v>
      </c>
      <c r="G476" s="44"/>
      <c r="H476" s="44"/>
      <c r="I476" s="44"/>
      <c r="J476" s="44"/>
      <c r="K476" s="44"/>
      <c r="L476" s="48"/>
      <c r="M476" s="234"/>
      <c r="N476" s="235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U476" s="20" t="s">
        <v>93</v>
      </c>
    </row>
    <row r="477" s="2" customFormat="1">
      <c r="A477" s="42"/>
      <c r="B477" s="43"/>
      <c r="C477" s="44"/>
      <c r="D477" s="238" t="s">
        <v>278</v>
      </c>
      <c r="E477" s="44"/>
      <c r="F477" s="284" t="s">
        <v>547</v>
      </c>
      <c r="G477" s="44"/>
      <c r="H477" s="271">
        <v>5.125</v>
      </c>
      <c r="I477" s="44"/>
      <c r="J477" s="44"/>
      <c r="K477" s="44"/>
      <c r="L477" s="48"/>
      <c r="M477" s="234"/>
      <c r="N477" s="235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U477" s="20" t="s">
        <v>93</v>
      </c>
    </row>
    <row r="478" s="2" customFormat="1">
      <c r="A478" s="42"/>
      <c r="B478" s="43"/>
      <c r="C478" s="44"/>
      <c r="D478" s="238" t="s">
        <v>278</v>
      </c>
      <c r="E478" s="44"/>
      <c r="F478" s="283" t="s">
        <v>560</v>
      </c>
      <c r="G478" s="44"/>
      <c r="H478" s="44"/>
      <c r="I478" s="44"/>
      <c r="J478" s="44"/>
      <c r="K478" s="44"/>
      <c r="L478" s="48"/>
      <c r="M478" s="234"/>
      <c r="N478" s="235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U478" s="20" t="s">
        <v>93</v>
      </c>
    </row>
    <row r="479" s="2" customFormat="1">
      <c r="A479" s="42"/>
      <c r="B479" s="43"/>
      <c r="C479" s="44"/>
      <c r="D479" s="238" t="s">
        <v>278</v>
      </c>
      <c r="E479" s="44"/>
      <c r="F479" s="284" t="s">
        <v>546</v>
      </c>
      <c r="G479" s="44"/>
      <c r="H479" s="271">
        <v>19.524999999999999</v>
      </c>
      <c r="I479" s="44"/>
      <c r="J479" s="44"/>
      <c r="K479" s="44"/>
      <c r="L479" s="48"/>
      <c r="M479" s="234"/>
      <c r="N479" s="235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U479" s="20" t="s">
        <v>93</v>
      </c>
    </row>
    <row r="480" s="12" customFormat="1" ht="22.8" customHeight="1">
      <c r="A480" s="12"/>
      <c r="B480" s="202"/>
      <c r="C480" s="203"/>
      <c r="D480" s="204" t="s">
        <v>84</v>
      </c>
      <c r="E480" s="216" t="s">
        <v>572</v>
      </c>
      <c r="F480" s="216" t="s">
        <v>573</v>
      </c>
      <c r="G480" s="203"/>
      <c r="H480" s="203"/>
      <c r="I480" s="206"/>
      <c r="J480" s="217">
        <f>BK480</f>
        <v>0</v>
      </c>
      <c r="K480" s="203"/>
      <c r="L480" s="208"/>
      <c r="M480" s="209"/>
      <c r="N480" s="210"/>
      <c r="O480" s="210"/>
      <c r="P480" s="211">
        <f>SUM(P481:P482)</f>
        <v>0</v>
      </c>
      <c r="Q480" s="210"/>
      <c r="R480" s="211">
        <f>SUM(R481:R482)</f>
        <v>0</v>
      </c>
      <c r="S480" s="210"/>
      <c r="T480" s="212">
        <f>SUM(T481:T482)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13" t="s">
        <v>23</v>
      </c>
      <c r="AT480" s="214" t="s">
        <v>84</v>
      </c>
      <c r="AU480" s="214" t="s">
        <v>23</v>
      </c>
      <c r="AY480" s="213" t="s">
        <v>254</v>
      </c>
      <c r="BK480" s="215">
        <f>SUM(BK481:BK482)</f>
        <v>0</v>
      </c>
    </row>
    <row r="481" s="2" customFormat="1" ht="24.15" customHeight="1">
      <c r="A481" s="42"/>
      <c r="B481" s="43"/>
      <c r="C481" s="218" t="s">
        <v>574</v>
      </c>
      <c r="D481" s="218" t="s">
        <v>256</v>
      </c>
      <c r="E481" s="219" t="s">
        <v>575</v>
      </c>
      <c r="F481" s="220" t="s">
        <v>576</v>
      </c>
      <c r="G481" s="221" t="s">
        <v>528</v>
      </c>
      <c r="H481" s="222">
        <v>517.29600000000005</v>
      </c>
      <c r="I481" s="223"/>
      <c r="J481" s="224">
        <f>ROUND(I481*H481,2)</f>
        <v>0</v>
      </c>
      <c r="K481" s="220" t="s">
        <v>260</v>
      </c>
      <c r="L481" s="48"/>
      <c r="M481" s="225" t="s">
        <v>48</v>
      </c>
      <c r="N481" s="226" t="s">
        <v>56</v>
      </c>
      <c r="O481" s="88"/>
      <c r="P481" s="227">
        <f>O481*H481</f>
        <v>0</v>
      </c>
      <c r="Q481" s="227">
        <v>0</v>
      </c>
      <c r="R481" s="227">
        <f>Q481*H481</f>
        <v>0</v>
      </c>
      <c r="S481" s="227">
        <v>0</v>
      </c>
      <c r="T481" s="228">
        <f>S481*H481</f>
        <v>0</v>
      </c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R481" s="229" t="s">
        <v>261</v>
      </c>
      <c r="AT481" s="229" t="s">
        <v>256</v>
      </c>
      <c r="AU481" s="229" t="s">
        <v>93</v>
      </c>
      <c r="AY481" s="20" t="s">
        <v>254</v>
      </c>
      <c r="BE481" s="230">
        <f>IF(N481="základní",J481,0)</f>
        <v>0</v>
      </c>
      <c r="BF481" s="230">
        <f>IF(N481="snížená",J481,0)</f>
        <v>0</v>
      </c>
      <c r="BG481" s="230">
        <f>IF(N481="zákl. přenesená",J481,0)</f>
        <v>0</v>
      </c>
      <c r="BH481" s="230">
        <f>IF(N481="sníž. přenesená",J481,0)</f>
        <v>0</v>
      </c>
      <c r="BI481" s="230">
        <f>IF(N481="nulová",J481,0)</f>
        <v>0</v>
      </c>
      <c r="BJ481" s="20" t="s">
        <v>23</v>
      </c>
      <c r="BK481" s="230">
        <f>ROUND(I481*H481,2)</f>
        <v>0</v>
      </c>
      <c r="BL481" s="20" t="s">
        <v>261</v>
      </c>
      <c r="BM481" s="229" t="s">
        <v>577</v>
      </c>
    </row>
    <row r="482" s="2" customFormat="1">
      <c r="A482" s="42"/>
      <c r="B482" s="43"/>
      <c r="C482" s="44"/>
      <c r="D482" s="231" t="s">
        <v>263</v>
      </c>
      <c r="E482" s="44"/>
      <c r="F482" s="232" t="s">
        <v>578</v>
      </c>
      <c r="G482" s="44"/>
      <c r="H482" s="44"/>
      <c r="I482" s="233"/>
      <c r="J482" s="44"/>
      <c r="K482" s="44"/>
      <c r="L482" s="48"/>
      <c r="M482" s="234"/>
      <c r="N482" s="235"/>
      <c r="O482" s="88"/>
      <c r="P482" s="88"/>
      <c r="Q482" s="88"/>
      <c r="R482" s="88"/>
      <c r="S482" s="88"/>
      <c r="T482" s="89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T482" s="20" t="s">
        <v>263</v>
      </c>
      <c r="AU482" s="20" t="s">
        <v>93</v>
      </c>
    </row>
    <row r="483" s="12" customFormat="1" ht="22.8" customHeight="1">
      <c r="A483" s="12"/>
      <c r="B483" s="202"/>
      <c r="C483" s="203"/>
      <c r="D483" s="204" t="s">
        <v>84</v>
      </c>
      <c r="E483" s="216" t="s">
        <v>579</v>
      </c>
      <c r="F483" s="216" t="s">
        <v>580</v>
      </c>
      <c r="G483" s="203"/>
      <c r="H483" s="203"/>
      <c r="I483" s="206"/>
      <c r="J483" s="217">
        <f>BK483</f>
        <v>0</v>
      </c>
      <c r="K483" s="203"/>
      <c r="L483" s="208"/>
      <c r="M483" s="209"/>
      <c r="N483" s="210"/>
      <c r="O483" s="210"/>
      <c r="P483" s="211">
        <f>SUM(P484:P510)</f>
        <v>0</v>
      </c>
      <c r="Q483" s="210"/>
      <c r="R483" s="211">
        <f>SUM(R484:R510)</f>
        <v>0</v>
      </c>
      <c r="S483" s="210"/>
      <c r="T483" s="212">
        <f>SUM(T484:T510)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13" t="s">
        <v>261</v>
      </c>
      <c r="AT483" s="214" t="s">
        <v>84</v>
      </c>
      <c r="AU483" s="214" t="s">
        <v>23</v>
      </c>
      <c r="AY483" s="213" t="s">
        <v>254</v>
      </c>
      <c r="BK483" s="215">
        <f>SUM(BK484:BK510)</f>
        <v>0</v>
      </c>
    </row>
    <row r="484" s="2" customFormat="1" ht="24.15" customHeight="1">
      <c r="A484" s="42"/>
      <c r="B484" s="43"/>
      <c r="C484" s="218" t="s">
        <v>581</v>
      </c>
      <c r="D484" s="218" t="s">
        <v>256</v>
      </c>
      <c r="E484" s="219" t="s">
        <v>582</v>
      </c>
      <c r="F484" s="220" t="s">
        <v>583</v>
      </c>
      <c r="G484" s="221" t="s">
        <v>528</v>
      </c>
      <c r="H484" s="222">
        <v>376.74000000000001</v>
      </c>
      <c r="I484" s="223"/>
      <c r="J484" s="224">
        <f>ROUND(I484*H484,2)</f>
        <v>0</v>
      </c>
      <c r="K484" s="220" t="s">
        <v>260</v>
      </c>
      <c r="L484" s="48"/>
      <c r="M484" s="225" t="s">
        <v>48</v>
      </c>
      <c r="N484" s="226" t="s">
        <v>56</v>
      </c>
      <c r="O484" s="88"/>
      <c r="P484" s="227">
        <f>O484*H484</f>
        <v>0</v>
      </c>
      <c r="Q484" s="227">
        <v>0</v>
      </c>
      <c r="R484" s="227">
        <f>Q484*H484</f>
        <v>0</v>
      </c>
      <c r="S484" s="227">
        <v>0</v>
      </c>
      <c r="T484" s="228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29" t="s">
        <v>261</v>
      </c>
      <c r="AT484" s="229" t="s">
        <v>256</v>
      </c>
      <c r="AU484" s="229" t="s">
        <v>93</v>
      </c>
      <c r="AY484" s="20" t="s">
        <v>254</v>
      </c>
      <c r="BE484" s="230">
        <f>IF(N484="základní",J484,0)</f>
        <v>0</v>
      </c>
      <c r="BF484" s="230">
        <f>IF(N484="snížená",J484,0)</f>
        <v>0</v>
      </c>
      <c r="BG484" s="230">
        <f>IF(N484="zákl. přenesená",J484,0)</f>
        <v>0</v>
      </c>
      <c r="BH484" s="230">
        <f>IF(N484="sníž. přenesená",J484,0)</f>
        <v>0</v>
      </c>
      <c r="BI484" s="230">
        <f>IF(N484="nulová",J484,0)</f>
        <v>0</v>
      </c>
      <c r="BJ484" s="20" t="s">
        <v>23</v>
      </c>
      <c r="BK484" s="230">
        <f>ROUND(I484*H484,2)</f>
        <v>0</v>
      </c>
      <c r="BL484" s="20" t="s">
        <v>261</v>
      </c>
      <c r="BM484" s="229" t="s">
        <v>584</v>
      </c>
    </row>
    <row r="485" s="2" customFormat="1">
      <c r="A485" s="42"/>
      <c r="B485" s="43"/>
      <c r="C485" s="44"/>
      <c r="D485" s="231" t="s">
        <v>263</v>
      </c>
      <c r="E485" s="44"/>
      <c r="F485" s="232" t="s">
        <v>585</v>
      </c>
      <c r="G485" s="44"/>
      <c r="H485" s="44"/>
      <c r="I485" s="233"/>
      <c r="J485" s="44"/>
      <c r="K485" s="44"/>
      <c r="L485" s="48"/>
      <c r="M485" s="234"/>
      <c r="N485" s="235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263</v>
      </c>
      <c r="AU485" s="20" t="s">
        <v>93</v>
      </c>
    </row>
    <row r="486" s="13" customFormat="1">
      <c r="A486" s="13"/>
      <c r="B486" s="236"/>
      <c r="C486" s="237"/>
      <c r="D486" s="238" t="s">
        <v>265</v>
      </c>
      <c r="E486" s="239" t="s">
        <v>48</v>
      </c>
      <c r="F486" s="240" t="s">
        <v>586</v>
      </c>
      <c r="G486" s="237"/>
      <c r="H486" s="241">
        <v>376.74000000000001</v>
      </c>
      <c r="I486" s="242"/>
      <c r="J486" s="237"/>
      <c r="K486" s="237"/>
      <c r="L486" s="243"/>
      <c r="M486" s="244"/>
      <c r="N486" s="245"/>
      <c r="O486" s="245"/>
      <c r="P486" s="245"/>
      <c r="Q486" s="245"/>
      <c r="R486" s="245"/>
      <c r="S486" s="245"/>
      <c r="T486" s="24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7" t="s">
        <v>265</v>
      </c>
      <c r="AU486" s="247" t="s">
        <v>93</v>
      </c>
      <c r="AV486" s="13" t="s">
        <v>93</v>
      </c>
      <c r="AW486" s="13" t="s">
        <v>46</v>
      </c>
      <c r="AX486" s="13" t="s">
        <v>23</v>
      </c>
      <c r="AY486" s="247" t="s">
        <v>254</v>
      </c>
    </row>
    <row r="487" s="2" customFormat="1">
      <c r="A487" s="42"/>
      <c r="B487" s="43"/>
      <c r="C487" s="44"/>
      <c r="D487" s="238" t="s">
        <v>278</v>
      </c>
      <c r="E487" s="44"/>
      <c r="F487" s="269" t="s">
        <v>343</v>
      </c>
      <c r="G487" s="44"/>
      <c r="H487" s="44"/>
      <c r="I487" s="44"/>
      <c r="J487" s="44"/>
      <c r="K487" s="44"/>
      <c r="L487" s="48"/>
      <c r="M487" s="234"/>
      <c r="N487" s="235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U487" s="20" t="s">
        <v>93</v>
      </c>
    </row>
    <row r="488" s="2" customFormat="1">
      <c r="A488" s="42"/>
      <c r="B488" s="43"/>
      <c r="C488" s="44"/>
      <c r="D488" s="238" t="s">
        <v>278</v>
      </c>
      <c r="E488" s="44"/>
      <c r="F488" s="270" t="s">
        <v>317</v>
      </c>
      <c r="G488" s="44"/>
      <c r="H488" s="271">
        <v>209.30000000000001</v>
      </c>
      <c r="I488" s="44"/>
      <c r="J488" s="44"/>
      <c r="K488" s="44"/>
      <c r="L488" s="48"/>
      <c r="M488" s="234"/>
      <c r="N488" s="235"/>
      <c r="O488" s="88"/>
      <c r="P488" s="88"/>
      <c r="Q488" s="88"/>
      <c r="R488" s="88"/>
      <c r="S488" s="88"/>
      <c r="T488" s="89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U488" s="20" t="s">
        <v>93</v>
      </c>
    </row>
    <row r="489" s="2" customFormat="1" ht="24.15" customHeight="1">
      <c r="A489" s="42"/>
      <c r="B489" s="43"/>
      <c r="C489" s="218" t="s">
        <v>587</v>
      </c>
      <c r="D489" s="218" t="s">
        <v>256</v>
      </c>
      <c r="E489" s="219" t="s">
        <v>588</v>
      </c>
      <c r="F489" s="220" t="s">
        <v>589</v>
      </c>
      <c r="G489" s="221" t="s">
        <v>528</v>
      </c>
      <c r="H489" s="222">
        <v>177.18299999999999</v>
      </c>
      <c r="I489" s="223"/>
      <c r="J489" s="224">
        <f>ROUND(I489*H489,2)</f>
        <v>0</v>
      </c>
      <c r="K489" s="220" t="s">
        <v>260</v>
      </c>
      <c r="L489" s="48"/>
      <c r="M489" s="225" t="s">
        <v>48</v>
      </c>
      <c r="N489" s="226" t="s">
        <v>56</v>
      </c>
      <c r="O489" s="88"/>
      <c r="P489" s="227">
        <f>O489*H489</f>
        <v>0</v>
      </c>
      <c r="Q489" s="227">
        <v>0</v>
      </c>
      <c r="R489" s="227">
        <f>Q489*H489</f>
        <v>0</v>
      </c>
      <c r="S489" s="227">
        <v>0</v>
      </c>
      <c r="T489" s="228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29" t="s">
        <v>261</v>
      </c>
      <c r="AT489" s="229" t="s">
        <v>256</v>
      </c>
      <c r="AU489" s="229" t="s">
        <v>93</v>
      </c>
      <c r="AY489" s="20" t="s">
        <v>254</v>
      </c>
      <c r="BE489" s="230">
        <f>IF(N489="základní",J489,0)</f>
        <v>0</v>
      </c>
      <c r="BF489" s="230">
        <f>IF(N489="snížená",J489,0)</f>
        <v>0</v>
      </c>
      <c r="BG489" s="230">
        <f>IF(N489="zákl. přenesená",J489,0)</f>
        <v>0</v>
      </c>
      <c r="BH489" s="230">
        <f>IF(N489="sníž. přenesená",J489,0)</f>
        <v>0</v>
      </c>
      <c r="BI489" s="230">
        <f>IF(N489="nulová",J489,0)</f>
        <v>0</v>
      </c>
      <c r="BJ489" s="20" t="s">
        <v>23</v>
      </c>
      <c r="BK489" s="230">
        <f>ROUND(I489*H489,2)</f>
        <v>0</v>
      </c>
      <c r="BL489" s="20" t="s">
        <v>261</v>
      </c>
      <c r="BM489" s="229" t="s">
        <v>590</v>
      </c>
    </row>
    <row r="490" s="2" customFormat="1">
      <c r="A490" s="42"/>
      <c r="B490" s="43"/>
      <c r="C490" s="44"/>
      <c r="D490" s="231" t="s">
        <v>263</v>
      </c>
      <c r="E490" s="44"/>
      <c r="F490" s="232" t="s">
        <v>591</v>
      </c>
      <c r="G490" s="44"/>
      <c r="H490" s="44"/>
      <c r="I490" s="233"/>
      <c r="J490" s="44"/>
      <c r="K490" s="44"/>
      <c r="L490" s="48"/>
      <c r="M490" s="234"/>
      <c r="N490" s="23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0" t="s">
        <v>263</v>
      </c>
      <c r="AU490" s="20" t="s">
        <v>93</v>
      </c>
    </row>
    <row r="491" s="13" customFormat="1">
      <c r="A491" s="13"/>
      <c r="B491" s="236"/>
      <c r="C491" s="237"/>
      <c r="D491" s="238" t="s">
        <v>265</v>
      </c>
      <c r="E491" s="239" t="s">
        <v>48</v>
      </c>
      <c r="F491" s="240" t="s">
        <v>592</v>
      </c>
      <c r="G491" s="237"/>
      <c r="H491" s="241">
        <v>1.538</v>
      </c>
      <c r="I491" s="242"/>
      <c r="J491" s="237"/>
      <c r="K491" s="237"/>
      <c r="L491" s="243"/>
      <c r="M491" s="244"/>
      <c r="N491" s="245"/>
      <c r="O491" s="245"/>
      <c r="P491" s="245"/>
      <c r="Q491" s="245"/>
      <c r="R491" s="245"/>
      <c r="S491" s="245"/>
      <c r="T491" s="24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7" t="s">
        <v>265</v>
      </c>
      <c r="AU491" s="247" t="s">
        <v>93</v>
      </c>
      <c r="AV491" s="13" t="s">
        <v>93</v>
      </c>
      <c r="AW491" s="13" t="s">
        <v>46</v>
      </c>
      <c r="AX491" s="13" t="s">
        <v>85</v>
      </c>
      <c r="AY491" s="247" t="s">
        <v>254</v>
      </c>
    </row>
    <row r="492" s="13" customFormat="1">
      <c r="A492" s="13"/>
      <c r="B492" s="236"/>
      <c r="C492" s="237"/>
      <c r="D492" s="238" t="s">
        <v>265</v>
      </c>
      <c r="E492" s="239" t="s">
        <v>48</v>
      </c>
      <c r="F492" s="240" t="s">
        <v>196</v>
      </c>
      <c r="G492" s="237"/>
      <c r="H492" s="241">
        <v>19.524999999999999</v>
      </c>
      <c r="I492" s="242"/>
      <c r="J492" s="237"/>
      <c r="K492" s="237"/>
      <c r="L492" s="243"/>
      <c r="M492" s="244"/>
      <c r="N492" s="245"/>
      <c r="O492" s="245"/>
      <c r="P492" s="245"/>
      <c r="Q492" s="245"/>
      <c r="R492" s="245"/>
      <c r="S492" s="245"/>
      <c r="T492" s="24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7" t="s">
        <v>265</v>
      </c>
      <c r="AU492" s="247" t="s">
        <v>93</v>
      </c>
      <c r="AV492" s="13" t="s">
        <v>93</v>
      </c>
      <c r="AW492" s="13" t="s">
        <v>46</v>
      </c>
      <c r="AX492" s="13" t="s">
        <v>85</v>
      </c>
      <c r="AY492" s="247" t="s">
        <v>254</v>
      </c>
    </row>
    <row r="493" s="13" customFormat="1">
      <c r="A493" s="13"/>
      <c r="B493" s="236"/>
      <c r="C493" s="237"/>
      <c r="D493" s="238" t="s">
        <v>265</v>
      </c>
      <c r="E493" s="239" t="s">
        <v>48</v>
      </c>
      <c r="F493" s="240" t="s">
        <v>171</v>
      </c>
      <c r="G493" s="237"/>
      <c r="H493" s="241">
        <v>156.12000000000001</v>
      </c>
      <c r="I493" s="242"/>
      <c r="J493" s="237"/>
      <c r="K493" s="237"/>
      <c r="L493" s="243"/>
      <c r="M493" s="244"/>
      <c r="N493" s="245"/>
      <c r="O493" s="245"/>
      <c r="P493" s="245"/>
      <c r="Q493" s="245"/>
      <c r="R493" s="245"/>
      <c r="S493" s="245"/>
      <c r="T493" s="24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7" t="s">
        <v>265</v>
      </c>
      <c r="AU493" s="247" t="s">
        <v>93</v>
      </c>
      <c r="AV493" s="13" t="s">
        <v>93</v>
      </c>
      <c r="AW493" s="13" t="s">
        <v>46</v>
      </c>
      <c r="AX493" s="13" t="s">
        <v>85</v>
      </c>
      <c r="AY493" s="247" t="s">
        <v>254</v>
      </c>
    </row>
    <row r="494" s="14" customFormat="1">
      <c r="A494" s="14"/>
      <c r="B494" s="248"/>
      <c r="C494" s="249"/>
      <c r="D494" s="238" t="s">
        <v>265</v>
      </c>
      <c r="E494" s="250" t="s">
        <v>48</v>
      </c>
      <c r="F494" s="251" t="s">
        <v>268</v>
      </c>
      <c r="G494" s="249"/>
      <c r="H494" s="252">
        <v>177.18299999999999</v>
      </c>
      <c r="I494" s="253"/>
      <c r="J494" s="249"/>
      <c r="K494" s="249"/>
      <c r="L494" s="254"/>
      <c r="M494" s="255"/>
      <c r="N494" s="256"/>
      <c r="O494" s="256"/>
      <c r="P494" s="256"/>
      <c r="Q494" s="256"/>
      <c r="R494" s="256"/>
      <c r="S494" s="256"/>
      <c r="T494" s="257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8" t="s">
        <v>265</v>
      </c>
      <c r="AU494" s="258" t="s">
        <v>93</v>
      </c>
      <c r="AV494" s="14" t="s">
        <v>261</v>
      </c>
      <c r="AW494" s="14" t="s">
        <v>46</v>
      </c>
      <c r="AX494" s="14" t="s">
        <v>23</v>
      </c>
      <c r="AY494" s="258" t="s">
        <v>254</v>
      </c>
    </row>
    <row r="495" s="2" customFormat="1">
      <c r="A495" s="42"/>
      <c r="B495" s="43"/>
      <c r="C495" s="44"/>
      <c r="D495" s="238" t="s">
        <v>278</v>
      </c>
      <c r="E495" s="44"/>
      <c r="F495" s="269" t="s">
        <v>559</v>
      </c>
      <c r="G495" s="44"/>
      <c r="H495" s="44"/>
      <c r="I495" s="44"/>
      <c r="J495" s="44"/>
      <c r="K495" s="44"/>
      <c r="L495" s="48"/>
      <c r="M495" s="234"/>
      <c r="N495" s="23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U495" s="20" t="s">
        <v>93</v>
      </c>
    </row>
    <row r="496" s="2" customFormat="1">
      <c r="A496" s="42"/>
      <c r="B496" s="43"/>
      <c r="C496" s="44"/>
      <c r="D496" s="238" t="s">
        <v>278</v>
      </c>
      <c r="E496" s="44"/>
      <c r="F496" s="270" t="s">
        <v>547</v>
      </c>
      <c r="G496" s="44"/>
      <c r="H496" s="271">
        <v>5.125</v>
      </c>
      <c r="I496" s="44"/>
      <c r="J496" s="44"/>
      <c r="K496" s="44"/>
      <c r="L496" s="48"/>
      <c r="M496" s="234"/>
      <c r="N496" s="235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U496" s="20" t="s">
        <v>93</v>
      </c>
    </row>
    <row r="497" s="2" customFormat="1">
      <c r="A497" s="42"/>
      <c r="B497" s="43"/>
      <c r="C497" s="44"/>
      <c r="D497" s="238" t="s">
        <v>278</v>
      </c>
      <c r="E497" s="44"/>
      <c r="F497" s="269" t="s">
        <v>560</v>
      </c>
      <c r="G497" s="44"/>
      <c r="H497" s="44"/>
      <c r="I497" s="44"/>
      <c r="J497" s="44"/>
      <c r="K497" s="44"/>
      <c r="L497" s="48"/>
      <c r="M497" s="234"/>
      <c r="N497" s="235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U497" s="20" t="s">
        <v>93</v>
      </c>
    </row>
    <row r="498" s="2" customFormat="1">
      <c r="A498" s="42"/>
      <c r="B498" s="43"/>
      <c r="C498" s="44"/>
      <c r="D498" s="238" t="s">
        <v>278</v>
      </c>
      <c r="E498" s="44"/>
      <c r="F498" s="270" t="s">
        <v>546</v>
      </c>
      <c r="G498" s="44"/>
      <c r="H498" s="271">
        <v>19.524999999999999</v>
      </c>
      <c r="I498" s="44"/>
      <c r="J498" s="44"/>
      <c r="K498" s="44"/>
      <c r="L498" s="48"/>
      <c r="M498" s="234"/>
      <c r="N498" s="235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U498" s="20" t="s">
        <v>93</v>
      </c>
    </row>
    <row r="499" s="2" customFormat="1">
      <c r="A499" s="42"/>
      <c r="B499" s="43"/>
      <c r="C499" s="44"/>
      <c r="D499" s="238" t="s">
        <v>278</v>
      </c>
      <c r="E499" s="44"/>
      <c r="F499" s="269" t="s">
        <v>593</v>
      </c>
      <c r="G499" s="44"/>
      <c r="H499" s="44"/>
      <c r="I499" s="44"/>
      <c r="J499" s="44"/>
      <c r="K499" s="44"/>
      <c r="L499" s="48"/>
      <c r="M499" s="234"/>
      <c r="N499" s="235"/>
      <c r="O499" s="88"/>
      <c r="P499" s="88"/>
      <c r="Q499" s="88"/>
      <c r="R499" s="88"/>
      <c r="S499" s="88"/>
      <c r="T499" s="89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U499" s="20" t="s">
        <v>93</v>
      </c>
    </row>
    <row r="500" s="2" customFormat="1">
      <c r="A500" s="42"/>
      <c r="B500" s="43"/>
      <c r="C500" s="44"/>
      <c r="D500" s="238" t="s">
        <v>278</v>
      </c>
      <c r="E500" s="44"/>
      <c r="F500" s="270" t="s">
        <v>545</v>
      </c>
      <c r="G500" s="44"/>
      <c r="H500" s="271">
        <v>156.12000000000001</v>
      </c>
      <c r="I500" s="44"/>
      <c r="J500" s="44"/>
      <c r="K500" s="44"/>
      <c r="L500" s="48"/>
      <c r="M500" s="234"/>
      <c r="N500" s="23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U500" s="20" t="s">
        <v>93</v>
      </c>
    </row>
    <row r="501" s="2" customFormat="1" ht="24.15" customHeight="1">
      <c r="A501" s="42"/>
      <c r="B501" s="43"/>
      <c r="C501" s="218" t="s">
        <v>594</v>
      </c>
      <c r="D501" s="218" t="s">
        <v>256</v>
      </c>
      <c r="E501" s="219" t="s">
        <v>595</v>
      </c>
      <c r="F501" s="220" t="s">
        <v>583</v>
      </c>
      <c r="G501" s="221" t="s">
        <v>528</v>
      </c>
      <c r="H501" s="222">
        <v>146.74000000000001</v>
      </c>
      <c r="I501" s="223"/>
      <c r="J501" s="224">
        <f>ROUND(I501*H501,2)</f>
        <v>0</v>
      </c>
      <c r="K501" s="220" t="s">
        <v>260</v>
      </c>
      <c r="L501" s="48"/>
      <c r="M501" s="225" t="s">
        <v>48</v>
      </c>
      <c r="N501" s="226" t="s">
        <v>56</v>
      </c>
      <c r="O501" s="88"/>
      <c r="P501" s="227">
        <f>O501*H501</f>
        <v>0</v>
      </c>
      <c r="Q501" s="227">
        <v>0</v>
      </c>
      <c r="R501" s="227">
        <f>Q501*H501</f>
        <v>0</v>
      </c>
      <c r="S501" s="227">
        <v>0</v>
      </c>
      <c r="T501" s="228">
        <f>S501*H501</f>
        <v>0</v>
      </c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R501" s="229" t="s">
        <v>261</v>
      </c>
      <c r="AT501" s="229" t="s">
        <v>256</v>
      </c>
      <c r="AU501" s="229" t="s">
        <v>93</v>
      </c>
      <c r="AY501" s="20" t="s">
        <v>254</v>
      </c>
      <c r="BE501" s="230">
        <f>IF(N501="základní",J501,0)</f>
        <v>0</v>
      </c>
      <c r="BF501" s="230">
        <f>IF(N501="snížená",J501,0)</f>
        <v>0</v>
      </c>
      <c r="BG501" s="230">
        <f>IF(N501="zákl. přenesená",J501,0)</f>
        <v>0</v>
      </c>
      <c r="BH501" s="230">
        <f>IF(N501="sníž. přenesená",J501,0)</f>
        <v>0</v>
      </c>
      <c r="BI501" s="230">
        <f>IF(N501="nulová",J501,0)</f>
        <v>0</v>
      </c>
      <c r="BJ501" s="20" t="s">
        <v>23</v>
      </c>
      <c r="BK501" s="230">
        <f>ROUND(I501*H501,2)</f>
        <v>0</v>
      </c>
      <c r="BL501" s="20" t="s">
        <v>261</v>
      </c>
      <c r="BM501" s="229" t="s">
        <v>596</v>
      </c>
    </row>
    <row r="502" s="2" customFormat="1">
      <c r="A502" s="42"/>
      <c r="B502" s="43"/>
      <c r="C502" s="44"/>
      <c r="D502" s="231" t="s">
        <v>263</v>
      </c>
      <c r="E502" s="44"/>
      <c r="F502" s="232" t="s">
        <v>597</v>
      </c>
      <c r="G502" s="44"/>
      <c r="H502" s="44"/>
      <c r="I502" s="233"/>
      <c r="J502" s="44"/>
      <c r="K502" s="44"/>
      <c r="L502" s="48"/>
      <c r="M502" s="234"/>
      <c r="N502" s="235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T502" s="20" t="s">
        <v>263</v>
      </c>
      <c r="AU502" s="20" t="s">
        <v>93</v>
      </c>
    </row>
    <row r="503" s="13" customFormat="1">
      <c r="A503" s="13"/>
      <c r="B503" s="236"/>
      <c r="C503" s="237"/>
      <c r="D503" s="238" t="s">
        <v>265</v>
      </c>
      <c r="E503" s="239" t="s">
        <v>48</v>
      </c>
      <c r="F503" s="240" t="s">
        <v>178</v>
      </c>
      <c r="G503" s="237"/>
      <c r="H503" s="241">
        <v>146.74000000000001</v>
      </c>
      <c r="I503" s="242"/>
      <c r="J503" s="237"/>
      <c r="K503" s="237"/>
      <c r="L503" s="243"/>
      <c r="M503" s="244"/>
      <c r="N503" s="245"/>
      <c r="O503" s="245"/>
      <c r="P503" s="245"/>
      <c r="Q503" s="245"/>
      <c r="R503" s="245"/>
      <c r="S503" s="245"/>
      <c r="T503" s="24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7" t="s">
        <v>265</v>
      </c>
      <c r="AU503" s="247" t="s">
        <v>93</v>
      </c>
      <c r="AV503" s="13" t="s">
        <v>93</v>
      </c>
      <c r="AW503" s="13" t="s">
        <v>46</v>
      </c>
      <c r="AX503" s="13" t="s">
        <v>23</v>
      </c>
      <c r="AY503" s="247" t="s">
        <v>254</v>
      </c>
    </row>
    <row r="504" s="2" customFormat="1">
      <c r="A504" s="42"/>
      <c r="B504" s="43"/>
      <c r="C504" s="44"/>
      <c r="D504" s="238" t="s">
        <v>278</v>
      </c>
      <c r="E504" s="44"/>
      <c r="F504" s="269" t="s">
        <v>598</v>
      </c>
      <c r="G504" s="44"/>
      <c r="H504" s="44"/>
      <c r="I504" s="44"/>
      <c r="J504" s="44"/>
      <c r="K504" s="44"/>
      <c r="L504" s="48"/>
      <c r="M504" s="234"/>
      <c r="N504" s="235"/>
      <c r="O504" s="88"/>
      <c r="P504" s="88"/>
      <c r="Q504" s="88"/>
      <c r="R504" s="88"/>
      <c r="S504" s="88"/>
      <c r="T504" s="89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U504" s="20" t="s">
        <v>93</v>
      </c>
    </row>
    <row r="505" s="2" customFormat="1">
      <c r="A505" s="42"/>
      <c r="B505" s="43"/>
      <c r="C505" s="44"/>
      <c r="D505" s="238" t="s">
        <v>278</v>
      </c>
      <c r="E505" s="44"/>
      <c r="F505" s="270" t="s">
        <v>531</v>
      </c>
      <c r="G505" s="44"/>
      <c r="H505" s="271">
        <v>146.74000000000001</v>
      </c>
      <c r="I505" s="44"/>
      <c r="J505" s="44"/>
      <c r="K505" s="44"/>
      <c r="L505" s="48"/>
      <c r="M505" s="234"/>
      <c r="N505" s="235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U505" s="20" t="s">
        <v>93</v>
      </c>
    </row>
    <row r="506" s="2" customFormat="1" ht="24.15" customHeight="1">
      <c r="A506" s="42"/>
      <c r="B506" s="43"/>
      <c r="C506" s="218" t="s">
        <v>205</v>
      </c>
      <c r="D506" s="218" t="s">
        <v>256</v>
      </c>
      <c r="E506" s="219" t="s">
        <v>599</v>
      </c>
      <c r="F506" s="220" t="s">
        <v>600</v>
      </c>
      <c r="G506" s="221" t="s">
        <v>528</v>
      </c>
      <c r="H506" s="222">
        <v>140.75999999999999</v>
      </c>
      <c r="I506" s="223"/>
      <c r="J506" s="224">
        <f>ROUND(I506*H506,2)</f>
        <v>0</v>
      </c>
      <c r="K506" s="220" t="s">
        <v>260</v>
      </c>
      <c r="L506" s="48"/>
      <c r="M506" s="225" t="s">
        <v>48</v>
      </c>
      <c r="N506" s="226" t="s">
        <v>56</v>
      </c>
      <c r="O506" s="88"/>
      <c r="P506" s="227">
        <f>O506*H506</f>
        <v>0</v>
      </c>
      <c r="Q506" s="227">
        <v>0</v>
      </c>
      <c r="R506" s="227">
        <f>Q506*H506</f>
        <v>0</v>
      </c>
      <c r="S506" s="227">
        <v>0</v>
      </c>
      <c r="T506" s="228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29" t="s">
        <v>261</v>
      </c>
      <c r="AT506" s="229" t="s">
        <v>256</v>
      </c>
      <c r="AU506" s="229" t="s">
        <v>93</v>
      </c>
      <c r="AY506" s="20" t="s">
        <v>254</v>
      </c>
      <c r="BE506" s="230">
        <f>IF(N506="základní",J506,0)</f>
        <v>0</v>
      </c>
      <c r="BF506" s="230">
        <f>IF(N506="snížená",J506,0)</f>
        <v>0</v>
      </c>
      <c r="BG506" s="230">
        <f>IF(N506="zákl. přenesená",J506,0)</f>
        <v>0</v>
      </c>
      <c r="BH506" s="230">
        <f>IF(N506="sníž. přenesená",J506,0)</f>
        <v>0</v>
      </c>
      <c r="BI506" s="230">
        <f>IF(N506="nulová",J506,0)</f>
        <v>0</v>
      </c>
      <c r="BJ506" s="20" t="s">
        <v>23</v>
      </c>
      <c r="BK506" s="230">
        <f>ROUND(I506*H506,2)</f>
        <v>0</v>
      </c>
      <c r="BL506" s="20" t="s">
        <v>261</v>
      </c>
      <c r="BM506" s="229" t="s">
        <v>601</v>
      </c>
    </row>
    <row r="507" s="2" customFormat="1">
      <c r="A507" s="42"/>
      <c r="B507" s="43"/>
      <c r="C507" s="44"/>
      <c r="D507" s="231" t="s">
        <v>263</v>
      </c>
      <c r="E507" s="44"/>
      <c r="F507" s="232" t="s">
        <v>602</v>
      </c>
      <c r="G507" s="44"/>
      <c r="H507" s="44"/>
      <c r="I507" s="233"/>
      <c r="J507" s="44"/>
      <c r="K507" s="44"/>
      <c r="L507" s="48"/>
      <c r="M507" s="234"/>
      <c r="N507" s="23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0" t="s">
        <v>263</v>
      </c>
      <c r="AU507" s="20" t="s">
        <v>93</v>
      </c>
    </row>
    <row r="508" s="13" customFormat="1">
      <c r="A508" s="13"/>
      <c r="B508" s="236"/>
      <c r="C508" s="237"/>
      <c r="D508" s="238" t="s">
        <v>265</v>
      </c>
      <c r="E508" s="239" t="s">
        <v>48</v>
      </c>
      <c r="F508" s="240" t="s">
        <v>223</v>
      </c>
      <c r="G508" s="237"/>
      <c r="H508" s="241">
        <v>140.75999999999999</v>
      </c>
      <c r="I508" s="242"/>
      <c r="J508" s="237"/>
      <c r="K508" s="237"/>
      <c r="L508" s="243"/>
      <c r="M508" s="244"/>
      <c r="N508" s="245"/>
      <c r="O508" s="245"/>
      <c r="P508" s="245"/>
      <c r="Q508" s="245"/>
      <c r="R508" s="245"/>
      <c r="S508" s="245"/>
      <c r="T508" s="24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7" t="s">
        <v>265</v>
      </c>
      <c r="AU508" s="247" t="s">
        <v>93</v>
      </c>
      <c r="AV508" s="13" t="s">
        <v>93</v>
      </c>
      <c r="AW508" s="13" t="s">
        <v>46</v>
      </c>
      <c r="AX508" s="13" t="s">
        <v>23</v>
      </c>
      <c r="AY508" s="247" t="s">
        <v>254</v>
      </c>
    </row>
    <row r="509" s="2" customFormat="1">
      <c r="A509" s="42"/>
      <c r="B509" s="43"/>
      <c r="C509" s="44"/>
      <c r="D509" s="238" t="s">
        <v>278</v>
      </c>
      <c r="E509" s="44"/>
      <c r="F509" s="269" t="s">
        <v>603</v>
      </c>
      <c r="G509" s="44"/>
      <c r="H509" s="44"/>
      <c r="I509" s="44"/>
      <c r="J509" s="44"/>
      <c r="K509" s="44"/>
      <c r="L509" s="48"/>
      <c r="M509" s="234"/>
      <c r="N509" s="23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U509" s="20" t="s">
        <v>93</v>
      </c>
    </row>
    <row r="510" s="2" customFormat="1">
      <c r="A510" s="42"/>
      <c r="B510" s="43"/>
      <c r="C510" s="44"/>
      <c r="D510" s="238" t="s">
        <v>278</v>
      </c>
      <c r="E510" s="44"/>
      <c r="F510" s="270" t="s">
        <v>532</v>
      </c>
      <c r="G510" s="44"/>
      <c r="H510" s="271">
        <v>140.75999999999999</v>
      </c>
      <c r="I510" s="44"/>
      <c r="J510" s="44"/>
      <c r="K510" s="44"/>
      <c r="L510" s="48"/>
      <c r="M510" s="295"/>
      <c r="N510" s="296"/>
      <c r="O510" s="297"/>
      <c r="P510" s="297"/>
      <c r="Q510" s="297"/>
      <c r="R510" s="297"/>
      <c r="S510" s="297"/>
      <c r="T510" s="298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U510" s="20" t="s">
        <v>93</v>
      </c>
    </row>
    <row r="511" s="2" customFormat="1" ht="6.96" customHeight="1">
      <c r="A511" s="42"/>
      <c r="B511" s="63"/>
      <c r="C511" s="64"/>
      <c r="D511" s="64"/>
      <c r="E511" s="64"/>
      <c r="F511" s="64"/>
      <c r="G511" s="64"/>
      <c r="H511" s="64"/>
      <c r="I511" s="64"/>
      <c r="J511" s="64"/>
      <c r="K511" s="64"/>
      <c r="L511" s="48"/>
      <c r="M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</row>
  </sheetData>
  <sheetProtection sheet="1" autoFilter="0" formatColumns="0" formatRows="0" objects="1" scenarios="1" spinCount="100000" saltValue="wwWxua3eyxtSCRbXtmbATMc/87gHxwNSa2BDJn0WBYsJ/SvDIDVl2C/Mzd0b3ak8cfb/F8zXv5gL4mBCTrK72w==" hashValue="Mg38vilU8LvdcHTK5gsGGXlKCdsP14MqRveVlj/xRV+mQ2/nRKJMxj1mPpZ97UlnYs+FPPIjYHY/hoTo5SxcYg==" algorithmName="SHA-512" password="CC35"/>
  <autoFilter ref="C93:K5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1/113107170"/>
    <hyperlink ref="F103" r:id="rId2" display="https://podminky.urs.cz/item/CS_URS_2024_01/113107231"/>
    <hyperlink ref="F108" r:id="rId3" display="https://podminky.urs.cz/item/CS_URS_2024_01/113107222"/>
    <hyperlink ref="F121" r:id="rId4" display="https://podminky.urs.cz/item/CS_URS_2024_01/113107341"/>
    <hyperlink ref="F126" r:id="rId5" display="https://podminky.urs.cz/item/CS_URS_2024_01/113154124"/>
    <hyperlink ref="F133" r:id="rId6" display="https://podminky.urs.cz/item/CS_URS_2024_01/113151111"/>
    <hyperlink ref="F138" r:id="rId7" display="https://podminky.urs.cz/item/CS_URS_2024_01/113154123"/>
    <hyperlink ref="F145" r:id="rId8" display="https://podminky.urs.cz/item/CS_URS_2024_01/113202111"/>
    <hyperlink ref="F150" r:id="rId9" display="https://podminky.urs.cz/item/CS_URS_2024_01/131251204"/>
    <hyperlink ref="F153" r:id="rId10" display="https://podminky.urs.cz/item/CS_URS_2024_01/162351103"/>
    <hyperlink ref="F186" r:id="rId11" display="https://podminky.urs.cz/item/CS_URS_2024_01/162751117"/>
    <hyperlink ref="F191" r:id="rId12" display="https://podminky.urs.cz/item/CS_URS_2024_01/167151111"/>
    <hyperlink ref="F202" r:id="rId13" display="https://podminky.urs.cz/item/CS_URS_2024_01/171251201"/>
    <hyperlink ref="F213" r:id="rId14" display="https://podminky.urs.cz/item/CS_URS_2024_01/121151103"/>
    <hyperlink ref="F217" r:id="rId15" display="https://podminky.urs.cz/item/CS_URS_2024_01/181351003"/>
    <hyperlink ref="F223" r:id="rId16" display="https://podminky.urs.cz/item/CS_URS_2024_01/181951114"/>
    <hyperlink ref="F243" r:id="rId17" display="https://podminky.urs.cz/item/CS_URS_2024_01/183405211"/>
    <hyperlink ref="F254" r:id="rId18" display="https://podminky.urs.cz/item/CS_URS_2024_01/185803111"/>
    <hyperlink ref="F260" r:id="rId19" display="https://podminky.urs.cz/item/CS_URS_2024_01/185804215"/>
    <hyperlink ref="F266" r:id="rId20" display="https://podminky.urs.cz/item/CS_URS_2024_01/185804312"/>
    <hyperlink ref="F276" r:id="rId21" display="https://podminky.urs.cz/item/CS_URS_2024_01/185811221"/>
    <hyperlink ref="F283" r:id="rId22" display="https://podminky.urs.cz/item/CS_URS_2024_01/291211111"/>
    <hyperlink ref="F293" r:id="rId23" display="https://podminky.urs.cz/item/CS_URS_2024_01/463211143"/>
    <hyperlink ref="F299" r:id="rId24" display="https://podminky.urs.cz/item/CS_URS_2024_01/564261111"/>
    <hyperlink ref="F302" r:id="rId25" display="https://podminky.urs.cz/item/CS_URS_2024_01/564841011"/>
    <hyperlink ref="F307" r:id="rId26" display="https://podminky.urs.cz/item/CS_URS_2024_01/564861111"/>
    <hyperlink ref="F316" r:id="rId27" display="https://podminky.urs.cz/item/CS_URS_2024_01/564871016"/>
    <hyperlink ref="F319" r:id="rId28" display="https://podminky.urs.cz/item/CS_URS_2024_01/564961111"/>
    <hyperlink ref="F324" r:id="rId29" display="https://podminky.urs.cz/item/CS_URS_2024_01/565165121"/>
    <hyperlink ref="F331" r:id="rId30" display="https://podminky.urs.cz/item/CS_URS_2024_01/565175123"/>
    <hyperlink ref="F338" r:id="rId31" display="https://podminky.urs.cz/item/CS_URS_2024_01/573111111"/>
    <hyperlink ref="F347" r:id="rId32" display="https://podminky.urs.cz/item/CS_URS_2024_01/573211111"/>
    <hyperlink ref="F356" r:id="rId33" display="https://podminky.urs.cz/item/CS_URS_2024_01/576126111"/>
    <hyperlink ref="F361" r:id="rId34" display="https://podminky.urs.cz/item/CS_URS_2024_01/577134131"/>
    <hyperlink ref="F368" r:id="rId35" display="https://podminky.urs.cz/item/CS_URS_2024_01/577166131"/>
    <hyperlink ref="F376" r:id="rId36" display="https://podminky.urs.cz/item/CS_URS_2024_01/915211111"/>
    <hyperlink ref="F378" r:id="rId37" display="https://podminky.urs.cz/item/CS_URS_2024_01/916131213"/>
    <hyperlink ref="F397" r:id="rId38" display="https://podminky.urs.cz/item/CS_URS_2024_01/919122122"/>
    <hyperlink ref="F406" r:id="rId39" display="https://podminky.urs.cz/item/CS_URS_2024_01/919735113"/>
    <hyperlink ref="F418" r:id="rId40" display="https://podminky.urs.cz/item/CS_URS_2024_01/979024443"/>
    <hyperlink ref="F426" r:id="rId41" display="https://podminky.urs.cz/item/CS_URS_2024_01/997221551"/>
    <hyperlink ref="F431" r:id="rId42" display="https://podminky.urs.cz/item/CS_URS_2024_01/997221559"/>
    <hyperlink ref="F438" r:id="rId43" display="https://podminky.urs.cz/item/CS_URS_2024_01/997221561"/>
    <hyperlink ref="F444" r:id="rId44" display="https://podminky.urs.cz/item/CS_URS_2024_01/997221569"/>
    <hyperlink ref="F450" r:id="rId45" display="https://podminky.urs.cz/item/CS_URS_2024_01/997221571"/>
    <hyperlink ref="F459" r:id="rId46" display="https://podminky.urs.cz/item/CS_URS_2024_01/997221579"/>
    <hyperlink ref="F470" r:id="rId47" display="https://podminky.urs.cz/item/CS_URS_2024_01/997221612"/>
    <hyperlink ref="F482" r:id="rId48" display="https://podminky.urs.cz/item/CS_URS_2024_01/998225111"/>
    <hyperlink ref="F485" r:id="rId49" display="https://podminky.urs.cz/item/CS_URS_2024_01/171201231x"/>
    <hyperlink ref="F490" r:id="rId50" display="https://podminky.urs.cz/item/CS_URS_2024_01/997221861x"/>
    <hyperlink ref="F502" r:id="rId51" display="https://podminky.urs.cz/item/CS_URS_2024_01/997221873x"/>
    <hyperlink ref="F507" r:id="rId52" display="https://podminky.urs.cz/item/CS_URS_2024_01/997221875x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  <c r="AZ2" s="143" t="s">
        <v>604</v>
      </c>
      <c r="BA2" s="143" t="s">
        <v>48</v>
      </c>
      <c r="BB2" s="143" t="s">
        <v>48</v>
      </c>
      <c r="BC2" s="143" t="s">
        <v>605</v>
      </c>
      <c r="BD2" s="143" t="s">
        <v>93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23"/>
      <c r="AT3" s="20" t="s">
        <v>93</v>
      </c>
      <c r="AZ3" s="143" t="s">
        <v>606</v>
      </c>
      <c r="BA3" s="143" t="s">
        <v>48</v>
      </c>
      <c r="BB3" s="143" t="s">
        <v>48</v>
      </c>
      <c r="BC3" s="143" t="s">
        <v>607</v>
      </c>
      <c r="BD3" s="143" t="s">
        <v>93</v>
      </c>
    </row>
    <row r="4" s="1" customFormat="1" ht="24.96" customHeight="1">
      <c r="B4" s="23"/>
      <c r="D4" s="146" t="s">
        <v>173</v>
      </c>
      <c r="L4" s="23"/>
      <c r="M4" s="147" t="s">
        <v>10</v>
      </c>
      <c r="AT4" s="20" t="s">
        <v>4</v>
      </c>
      <c r="AZ4" s="143" t="s">
        <v>608</v>
      </c>
      <c r="BA4" s="143" t="s">
        <v>48</v>
      </c>
      <c r="BB4" s="143" t="s">
        <v>48</v>
      </c>
      <c r="BC4" s="143" t="s">
        <v>609</v>
      </c>
      <c r="BD4" s="143" t="s">
        <v>93</v>
      </c>
    </row>
    <row r="5" s="1" customFormat="1" ht="6.96" customHeight="1">
      <c r="B5" s="23"/>
      <c r="L5" s="23"/>
      <c r="AZ5" s="143" t="s">
        <v>610</v>
      </c>
      <c r="BA5" s="143" t="s">
        <v>48</v>
      </c>
      <c r="BB5" s="143" t="s">
        <v>48</v>
      </c>
      <c r="BC5" s="143" t="s">
        <v>611</v>
      </c>
      <c r="BD5" s="143" t="s">
        <v>93</v>
      </c>
    </row>
    <row r="6" s="1" customFormat="1" ht="12" customHeight="1">
      <c r="B6" s="23"/>
      <c r="D6" s="148" t="s">
        <v>16</v>
      </c>
      <c r="L6" s="23"/>
      <c r="AZ6" s="143" t="s">
        <v>612</v>
      </c>
      <c r="BA6" s="143" t="s">
        <v>48</v>
      </c>
      <c r="BB6" s="143" t="s">
        <v>48</v>
      </c>
      <c r="BC6" s="143" t="s">
        <v>613</v>
      </c>
      <c r="BD6" s="143" t="s">
        <v>93</v>
      </c>
    </row>
    <row r="7" s="1" customFormat="1" ht="16.5" customHeight="1">
      <c r="B7" s="23"/>
      <c r="E7" s="149" t="str">
        <f>'Rekapitulace stavby'!K6</f>
        <v>DPS - Rekonstrukce oddělovače OK 1B Praha 7</v>
      </c>
      <c r="F7" s="148"/>
      <c r="G7" s="148"/>
      <c r="H7" s="148"/>
      <c r="L7" s="23"/>
      <c r="AZ7" s="143" t="s">
        <v>614</v>
      </c>
      <c r="BA7" s="143" t="s">
        <v>48</v>
      </c>
      <c r="BB7" s="143" t="s">
        <v>48</v>
      </c>
      <c r="BC7" s="143" t="s">
        <v>442</v>
      </c>
      <c r="BD7" s="143" t="s">
        <v>93</v>
      </c>
    </row>
    <row r="8">
      <c r="B8" s="23"/>
      <c r="D8" s="148" t="s">
        <v>182</v>
      </c>
      <c r="L8" s="23"/>
      <c r="AZ8" s="143" t="s">
        <v>615</v>
      </c>
      <c r="BA8" s="143" t="s">
        <v>48</v>
      </c>
      <c r="BB8" s="143" t="s">
        <v>48</v>
      </c>
      <c r="BC8" s="143" t="s">
        <v>616</v>
      </c>
      <c r="BD8" s="143" t="s">
        <v>93</v>
      </c>
    </row>
    <row r="9" s="1" customFormat="1" ht="16.5" customHeight="1">
      <c r="B9" s="23"/>
      <c r="E9" s="149" t="s">
        <v>184</v>
      </c>
      <c r="F9" s="1"/>
      <c r="G9" s="1"/>
      <c r="H9" s="1"/>
      <c r="L9" s="23"/>
      <c r="AZ9" s="143" t="s">
        <v>617</v>
      </c>
      <c r="BA9" s="143" t="s">
        <v>48</v>
      </c>
      <c r="BB9" s="143" t="s">
        <v>48</v>
      </c>
      <c r="BC9" s="143" t="s">
        <v>618</v>
      </c>
      <c r="BD9" s="143" t="s">
        <v>93</v>
      </c>
    </row>
    <row r="10" s="1" customFormat="1" ht="12" customHeight="1">
      <c r="B10" s="23"/>
      <c r="D10" s="148" t="s">
        <v>187</v>
      </c>
      <c r="L10" s="23"/>
      <c r="AZ10" s="143" t="s">
        <v>619</v>
      </c>
      <c r="BA10" s="143" t="s">
        <v>48</v>
      </c>
      <c r="BB10" s="143" t="s">
        <v>48</v>
      </c>
      <c r="BC10" s="143" t="s">
        <v>620</v>
      </c>
      <c r="BD10" s="143" t="s">
        <v>93</v>
      </c>
    </row>
    <row r="11" s="2" customFormat="1" ht="16.5" customHeight="1">
      <c r="A11" s="42"/>
      <c r="B11" s="48"/>
      <c r="C11" s="42"/>
      <c r="D11" s="42"/>
      <c r="E11" s="161" t="s">
        <v>621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Z11" s="143" t="s">
        <v>622</v>
      </c>
      <c r="BA11" s="143" t="s">
        <v>48</v>
      </c>
      <c r="BB11" s="143" t="s">
        <v>48</v>
      </c>
      <c r="BC11" s="143" t="s">
        <v>623</v>
      </c>
      <c r="BD11" s="143" t="s">
        <v>93</v>
      </c>
    </row>
    <row r="12" s="2" customFormat="1" ht="12" customHeight="1">
      <c r="A12" s="42"/>
      <c r="B12" s="48"/>
      <c r="C12" s="42"/>
      <c r="D12" s="148" t="s">
        <v>624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Z12" s="143" t="s">
        <v>625</v>
      </c>
      <c r="BA12" s="143" t="s">
        <v>48</v>
      </c>
      <c r="BB12" s="143" t="s">
        <v>48</v>
      </c>
      <c r="BC12" s="143" t="s">
        <v>626</v>
      </c>
      <c r="BD12" s="143" t="s">
        <v>93</v>
      </c>
    </row>
    <row r="13" s="2" customFormat="1" ht="16.5" customHeight="1">
      <c r="A13" s="42"/>
      <c r="B13" s="48"/>
      <c r="C13" s="42"/>
      <c r="D13" s="42"/>
      <c r="E13" s="151" t="s">
        <v>627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Z13" s="143" t="s">
        <v>628</v>
      </c>
      <c r="BA13" s="143" t="s">
        <v>48</v>
      </c>
      <c r="BB13" s="143" t="s">
        <v>48</v>
      </c>
      <c r="BC13" s="143" t="s">
        <v>629</v>
      </c>
      <c r="BD13" s="143" t="s">
        <v>93</v>
      </c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Z14" s="143" t="s">
        <v>630</v>
      </c>
      <c r="BA14" s="143" t="s">
        <v>48</v>
      </c>
      <c r="BB14" s="143" t="s">
        <v>48</v>
      </c>
      <c r="BC14" s="143" t="s">
        <v>631</v>
      </c>
      <c r="BD14" s="143" t="s">
        <v>93</v>
      </c>
    </row>
    <row r="15" s="2" customFormat="1" ht="12" customHeight="1">
      <c r="A15" s="42"/>
      <c r="B15" s="48"/>
      <c r="C15" s="42"/>
      <c r="D15" s="148" t="s">
        <v>19</v>
      </c>
      <c r="E15" s="42"/>
      <c r="F15" s="137" t="s">
        <v>48</v>
      </c>
      <c r="G15" s="42"/>
      <c r="H15" s="42"/>
      <c r="I15" s="148" t="s">
        <v>21</v>
      </c>
      <c r="J15" s="137" t="s">
        <v>48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Z15" s="143" t="s">
        <v>632</v>
      </c>
      <c r="BA15" s="143" t="s">
        <v>48</v>
      </c>
      <c r="BB15" s="143" t="s">
        <v>48</v>
      </c>
      <c r="BC15" s="143" t="s">
        <v>633</v>
      </c>
      <c r="BD15" s="143" t="s">
        <v>93</v>
      </c>
    </row>
    <row r="16" s="2" customFormat="1" ht="12" customHeight="1">
      <c r="A16" s="42"/>
      <c r="B16" s="48"/>
      <c r="C16" s="42"/>
      <c r="D16" s="148" t="s">
        <v>24</v>
      </c>
      <c r="E16" s="42"/>
      <c r="F16" s="137" t="s">
        <v>25</v>
      </c>
      <c r="G16" s="42"/>
      <c r="H16" s="42"/>
      <c r="I16" s="148" t="s">
        <v>26</v>
      </c>
      <c r="J16" s="152" t="str">
        <f>'Rekapitulace stavby'!AN8</f>
        <v>16. 8. 2024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Z16" s="143" t="s">
        <v>634</v>
      </c>
      <c r="BA16" s="143" t="s">
        <v>48</v>
      </c>
      <c r="BB16" s="143" t="s">
        <v>48</v>
      </c>
      <c r="BC16" s="143" t="s">
        <v>635</v>
      </c>
      <c r="BD16" s="143" t="s">
        <v>93</v>
      </c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Z17" s="143" t="s">
        <v>636</v>
      </c>
      <c r="BA17" s="143" t="s">
        <v>48</v>
      </c>
      <c r="BB17" s="143" t="s">
        <v>48</v>
      </c>
      <c r="BC17" s="143" t="s">
        <v>637</v>
      </c>
      <c r="BD17" s="143" t="s">
        <v>93</v>
      </c>
    </row>
    <row r="18" s="2" customFormat="1" ht="12" customHeight="1">
      <c r="A18" s="42"/>
      <c r="B18" s="48"/>
      <c r="C18" s="42"/>
      <c r="D18" s="148" t="s">
        <v>34</v>
      </c>
      <c r="E18" s="42"/>
      <c r="F18" s="42"/>
      <c r="G18" s="42"/>
      <c r="H18" s="42"/>
      <c r="I18" s="148" t="s">
        <v>35</v>
      </c>
      <c r="J18" s="137" t="s">
        <v>36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Z18" s="143" t="s">
        <v>638</v>
      </c>
      <c r="BA18" s="143" t="s">
        <v>48</v>
      </c>
      <c r="BB18" s="143" t="s">
        <v>48</v>
      </c>
      <c r="BC18" s="143" t="s">
        <v>631</v>
      </c>
      <c r="BD18" s="143" t="s">
        <v>93</v>
      </c>
    </row>
    <row r="19" s="2" customFormat="1" ht="18" customHeight="1">
      <c r="A19" s="42"/>
      <c r="B19" s="48"/>
      <c r="C19" s="42"/>
      <c r="D19" s="42"/>
      <c r="E19" s="137" t="s">
        <v>37</v>
      </c>
      <c r="F19" s="42"/>
      <c r="G19" s="42"/>
      <c r="H19" s="42"/>
      <c r="I19" s="148" t="s">
        <v>38</v>
      </c>
      <c r="J19" s="137" t="s">
        <v>39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Z19" s="143" t="s">
        <v>639</v>
      </c>
      <c r="BA19" s="143" t="s">
        <v>48</v>
      </c>
      <c r="BB19" s="143" t="s">
        <v>48</v>
      </c>
      <c r="BC19" s="143" t="s">
        <v>640</v>
      </c>
      <c r="BD19" s="143" t="s">
        <v>93</v>
      </c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Z20" s="143" t="s">
        <v>641</v>
      </c>
      <c r="BA20" s="143" t="s">
        <v>48</v>
      </c>
      <c r="BB20" s="143" t="s">
        <v>48</v>
      </c>
      <c r="BC20" s="143" t="s">
        <v>642</v>
      </c>
      <c r="BD20" s="143" t="s">
        <v>93</v>
      </c>
    </row>
    <row r="21" s="2" customFormat="1" ht="12" customHeight="1">
      <c r="A21" s="42"/>
      <c r="B21" s="48"/>
      <c r="C21" s="42"/>
      <c r="D21" s="148" t="s">
        <v>40</v>
      </c>
      <c r="E21" s="42"/>
      <c r="F21" s="42"/>
      <c r="G21" s="42"/>
      <c r="H21" s="42"/>
      <c r="I21" s="148" t="s">
        <v>35</v>
      </c>
      <c r="J21" s="36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Z21" s="143" t="s">
        <v>643</v>
      </c>
      <c r="BA21" s="143" t="s">
        <v>48</v>
      </c>
      <c r="BB21" s="143" t="s">
        <v>48</v>
      </c>
      <c r="BC21" s="143" t="s">
        <v>644</v>
      </c>
      <c r="BD21" s="143" t="s">
        <v>93</v>
      </c>
    </row>
    <row r="22" s="2" customFormat="1" ht="18" customHeight="1">
      <c r="A22" s="42"/>
      <c r="B22" s="48"/>
      <c r="C22" s="42"/>
      <c r="D22" s="42"/>
      <c r="E22" s="36" t="str">
        <f>'Rekapitulace stavby'!E14</f>
        <v>Vyplň údaj</v>
      </c>
      <c r="F22" s="137"/>
      <c r="G22" s="137"/>
      <c r="H22" s="137"/>
      <c r="I22" s="148" t="s">
        <v>38</v>
      </c>
      <c r="J22" s="36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Z22" s="143" t="s">
        <v>645</v>
      </c>
      <c r="BA22" s="143" t="s">
        <v>48</v>
      </c>
      <c r="BB22" s="143" t="s">
        <v>48</v>
      </c>
      <c r="BC22" s="143" t="s">
        <v>646</v>
      </c>
      <c r="BD22" s="143" t="s">
        <v>93</v>
      </c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Z23" s="143" t="s">
        <v>647</v>
      </c>
      <c r="BA23" s="143" t="s">
        <v>48</v>
      </c>
      <c r="BB23" s="143" t="s">
        <v>48</v>
      </c>
      <c r="BC23" s="143" t="s">
        <v>648</v>
      </c>
      <c r="BD23" s="143" t="s">
        <v>93</v>
      </c>
    </row>
    <row r="24" s="2" customFormat="1" ht="12" customHeight="1">
      <c r="A24" s="42"/>
      <c r="B24" s="48"/>
      <c r="C24" s="42"/>
      <c r="D24" s="148" t="s">
        <v>42</v>
      </c>
      <c r="E24" s="42"/>
      <c r="F24" s="42"/>
      <c r="G24" s="42"/>
      <c r="H24" s="42"/>
      <c r="I24" s="148" t="s">
        <v>35</v>
      </c>
      <c r="J24" s="137" t="s">
        <v>43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Z24" s="143" t="s">
        <v>649</v>
      </c>
      <c r="BA24" s="143" t="s">
        <v>48</v>
      </c>
      <c r="BB24" s="143" t="s">
        <v>48</v>
      </c>
      <c r="BC24" s="143" t="s">
        <v>650</v>
      </c>
      <c r="BD24" s="143" t="s">
        <v>93</v>
      </c>
    </row>
    <row r="25" s="2" customFormat="1" ht="18" customHeight="1">
      <c r="A25" s="42"/>
      <c r="B25" s="48"/>
      <c r="C25" s="42"/>
      <c r="D25" s="42"/>
      <c r="E25" s="137" t="s">
        <v>44</v>
      </c>
      <c r="F25" s="42"/>
      <c r="G25" s="42"/>
      <c r="H25" s="42"/>
      <c r="I25" s="148" t="s">
        <v>38</v>
      </c>
      <c r="J25" s="137" t="s">
        <v>45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Z25" s="143" t="s">
        <v>651</v>
      </c>
      <c r="BA25" s="143" t="s">
        <v>48</v>
      </c>
      <c r="BB25" s="143" t="s">
        <v>48</v>
      </c>
      <c r="BC25" s="143" t="s">
        <v>652</v>
      </c>
      <c r="BD25" s="143" t="s">
        <v>93</v>
      </c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Z26" s="143" t="s">
        <v>653</v>
      </c>
      <c r="BA26" s="143" t="s">
        <v>48</v>
      </c>
      <c r="BB26" s="143" t="s">
        <v>48</v>
      </c>
      <c r="BC26" s="143" t="s">
        <v>654</v>
      </c>
      <c r="BD26" s="143" t="s">
        <v>93</v>
      </c>
    </row>
    <row r="27" s="2" customFormat="1" ht="12" customHeight="1">
      <c r="A27" s="42"/>
      <c r="B27" s="48"/>
      <c r="C27" s="42"/>
      <c r="D27" s="148" t="s">
        <v>47</v>
      </c>
      <c r="E27" s="42"/>
      <c r="F27" s="42"/>
      <c r="G27" s="42"/>
      <c r="H27" s="42"/>
      <c r="I27" s="148" t="s">
        <v>35</v>
      </c>
      <c r="J27" s="137" t="s">
        <v>48</v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Z27" s="143" t="s">
        <v>655</v>
      </c>
      <c r="BA27" s="143" t="s">
        <v>48</v>
      </c>
      <c r="BB27" s="143" t="s">
        <v>48</v>
      </c>
      <c r="BC27" s="143" t="s">
        <v>656</v>
      </c>
      <c r="BD27" s="143" t="s">
        <v>93</v>
      </c>
    </row>
    <row r="28" s="2" customFormat="1" ht="18" customHeight="1">
      <c r="A28" s="42"/>
      <c r="B28" s="48"/>
      <c r="C28" s="42"/>
      <c r="D28" s="42"/>
      <c r="E28" s="137" t="s">
        <v>44</v>
      </c>
      <c r="F28" s="42"/>
      <c r="G28" s="42"/>
      <c r="H28" s="42"/>
      <c r="I28" s="148" t="s">
        <v>38</v>
      </c>
      <c r="J28" s="137" t="s">
        <v>48</v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Z28" s="143" t="s">
        <v>657</v>
      </c>
      <c r="BA28" s="143" t="s">
        <v>48</v>
      </c>
      <c r="BB28" s="143" t="s">
        <v>48</v>
      </c>
      <c r="BC28" s="143" t="s">
        <v>658</v>
      </c>
      <c r="BD28" s="143" t="s">
        <v>93</v>
      </c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Z29" s="143" t="s">
        <v>659</v>
      </c>
      <c r="BA29" s="143" t="s">
        <v>48</v>
      </c>
      <c r="BB29" s="143" t="s">
        <v>48</v>
      </c>
      <c r="BC29" s="143" t="s">
        <v>660</v>
      </c>
      <c r="BD29" s="143" t="s">
        <v>93</v>
      </c>
    </row>
    <row r="30" s="2" customFormat="1" ht="12" customHeight="1">
      <c r="A30" s="42"/>
      <c r="B30" s="48"/>
      <c r="C30" s="42"/>
      <c r="D30" s="148" t="s">
        <v>49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Z30" s="143" t="s">
        <v>661</v>
      </c>
      <c r="BA30" s="143" t="s">
        <v>48</v>
      </c>
      <c r="BB30" s="143" t="s">
        <v>48</v>
      </c>
      <c r="BC30" s="143" t="s">
        <v>662</v>
      </c>
      <c r="BD30" s="143" t="s">
        <v>93</v>
      </c>
    </row>
    <row r="31" s="8" customFormat="1" ht="47.25" customHeight="1">
      <c r="A31" s="153"/>
      <c r="B31" s="154"/>
      <c r="C31" s="153"/>
      <c r="D31" s="153"/>
      <c r="E31" s="155" t="s">
        <v>225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Z31" s="299" t="s">
        <v>663</v>
      </c>
      <c r="BA31" s="299" t="s">
        <v>48</v>
      </c>
      <c r="BB31" s="299" t="s">
        <v>48</v>
      </c>
      <c r="BC31" s="299" t="s">
        <v>664</v>
      </c>
      <c r="BD31" s="299" t="s">
        <v>93</v>
      </c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Z32" s="143" t="s">
        <v>665</v>
      </c>
      <c r="BA32" s="143" t="s">
        <v>48</v>
      </c>
      <c r="BB32" s="143" t="s">
        <v>48</v>
      </c>
      <c r="BC32" s="143" t="s">
        <v>666</v>
      </c>
      <c r="BD32" s="143" t="s">
        <v>93</v>
      </c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Z33" s="143" t="s">
        <v>667</v>
      </c>
      <c r="BA33" s="143" t="s">
        <v>48</v>
      </c>
      <c r="BB33" s="143" t="s">
        <v>48</v>
      </c>
      <c r="BC33" s="143" t="s">
        <v>668</v>
      </c>
      <c r="BD33" s="143" t="s">
        <v>93</v>
      </c>
    </row>
    <row r="34" s="2" customFormat="1" ht="25.44" customHeight="1">
      <c r="A34" s="42"/>
      <c r="B34" s="48"/>
      <c r="C34" s="42"/>
      <c r="D34" s="158" t="s">
        <v>51</v>
      </c>
      <c r="E34" s="42"/>
      <c r="F34" s="42"/>
      <c r="G34" s="42"/>
      <c r="H34" s="42"/>
      <c r="I34" s="42"/>
      <c r="J34" s="159">
        <f>ROUND(J107,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Z34" s="143" t="s">
        <v>669</v>
      </c>
      <c r="BA34" s="143" t="s">
        <v>48</v>
      </c>
      <c r="BB34" s="143" t="s">
        <v>48</v>
      </c>
      <c r="BC34" s="143" t="s">
        <v>670</v>
      </c>
      <c r="BD34" s="143" t="s">
        <v>93</v>
      </c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Z35" s="143" t="s">
        <v>671</v>
      </c>
      <c r="BA35" s="143" t="s">
        <v>48</v>
      </c>
      <c r="BB35" s="143" t="s">
        <v>48</v>
      </c>
      <c r="BC35" s="143" t="s">
        <v>672</v>
      </c>
      <c r="BD35" s="143" t="s">
        <v>93</v>
      </c>
    </row>
    <row r="36" s="2" customFormat="1" ht="14.4" customHeight="1">
      <c r="A36" s="42"/>
      <c r="B36" s="48"/>
      <c r="C36" s="42"/>
      <c r="D36" s="42"/>
      <c r="E36" s="42"/>
      <c r="F36" s="160" t="s">
        <v>53</v>
      </c>
      <c r="G36" s="42"/>
      <c r="H36" s="42"/>
      <c r="I36" s="160" t="s">
        <v>52</v>
      </c>
      <c r="J36" s="160" t="s">
        <v>54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Z36" s="143" t="s">
        <v>673</v>
      </c>
      <c r="BA36" s="143" t="s">
        <v>48</v>
      </c>
      <c r="BB36" s="143" t="s">
        <v>48</v>
      </c>
      <c r="BC36" s="143" t="s">
        <v>674</v>
      </c>
      <c r="BD36" s="143" t="s">
        <v>93</v>
      </c>
    </row>
    <row r="37" s="2" customFormat="1" ht="14.4" customHeight="1">
      <c r="A37" s="42"/>
      <c r="B37" s="48"/>
      <c r="C37" s="42"/>
      <c r="D37" s="161" t="s">
        <v>55</v>
      </c>
      <c r="E37" s="148" t="s">
        <v>56</v>
      </c>
      <c r="F37" s="162">
        <f>ROUND((SUM(BE107:BE1633)),  2)</f>
        <v>0</v>
      </c>
      <c r="G37" s="42"/>
      <c r="H37" s="42"/>
      <c r="I37" s="163">
        <v>0.20999999999999999</v>
      </c>
      <c r="J37" s="162">
        <f>ROUND(((SUM(BE107:BE1633))*I37),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Z37" s="143" t="s">
        <v>675</v>
      </c>
      <c r="BA37" s="143" t="s">
        <v>48</v>
      </c>
      <c r="BB37" s="143" t="s">
        <v>48</v>
      </c>
      <c r="BC37" s="143" t="s">
        <v>676</v>
      </c>
      <c r="BD37" s="143" t="s">
        <v>93</v>
      </c>
    </row>
    <row r="38" s="2" customFormat="1" ht="14.4" customHeight="1">
      <c r="A38" s="42"/>
      <c r="B38" s="48"/>
      <c r="C38" s="42"/>
      <c r="D38" s="42"/>
      <c r="E38" s="148" t="s">
        <v>57</v>
      </c>
      <c r="F38" s="162">
        <f>ROUND((SUM(BF107:BF1633)),  2)</f>
        <v>0</v>
      </c>
      <c r="G38" s="42"/>
      <c r="H38" s="42"/>
      <c r="I38" s="163">
        <v>0.12</v>
      </c>
      <c r="J38" s="162">
        <f>ROUND(((SUM(BF107:BF1633))*I38),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Z38" s="143" t="s">
        <v>677</v>
      </c>
      <c r="BA38" s="143" t="s">
        <v>48</v>
      </c>
      <c r="BB38" s="143" t="s">
        <v>48</v>
      </c>
      <c r="BC38" s="143" t="s">
        <v>678</v>
      </c>
      <c r="BD38" s="143" t="s">
        <v>93</v>
      </c>
    </row>
    <row r="39" hidden="1" s="2" customFormat="1" ht="14.4" customHeight="1">
      <c r="A39" s="42"/>
      <c r="B39" s="48"/>
      <c r="C39" s="42"/>
      <c r="D39" s="42"/>
      <c r="E39" s="148" t="s">
        <v>58</v>
      </c>
      <c r="F39" s="162">
        <f>ROUND((SUM(BG107:BG1633)),  2)</f>
        <v>0</v>
      </c>
      <c r="G39" s="42"/>
      <c r="H39" s="42"/>
      <c r="I39" s="163">
        <v>0.20999999999999999</v>
      </c>
      <c r="J39" s="162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Z39" s="143" t="s">
        <v>679</v>
      </c>
      <c r="BA39" s="143" t="s">
        <v>48</v>
      </c>
      <c r="BB39" s="143" t="s">
        <v>48</v>
      </c>
      <c r="BC39" s="143" t="s">
        <v>680</v>
      </c>
      <c r="BD39" s="143" t="s">
        <v>93</v>
      </c>
    </row>
    <row r="40" hidden="1" s="2" customFormat="1" ht="14.4" customHeight="1">
      <c r="A40" s="42"/>
      <c r="B40" s="48"/>
      <c r="C40" s="42"/>
      <c r="D40" s="42"/>
      <c r="E40" s="148" t="s">
        <v>59</v>
      </c>
      <c r="F40" s="162">
        <f>ROUND((SUM(BH107:BH1633)),  2)</f>
        <v>0</v>
      </c>
      <c r="G40" s="42"/>
      <c r="H40" s="42"/>
      <c r="I40" s="163">
        <v>0.12</v>
      </c>
      <c r="J40" s="162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Z40" s="143" t="s">
        <v>681</v>
      </c>
      <c r="BA40" s="143" t="s">
        <v>48</v>
      </c>
      <c r="BB40" s="143" t="s">
        <v>48</v>
      </c>
      <c r="BC40" s="143" t="s">
        <v>682</v>
      </c>
      <c r="BD40" s="143" t="s">
        <v>93</v>
      </c>
    </row>
    <row r="41" hidden="1" s="2" customFormat="1" ht="14.4" customHeight="1">
      <c r="A41" s="42"/>
      <c r="B41" s="48"/>
      <c r="C41" s="42"/>
      <c r="D41" s="42"/>
      <c r="E41" s="148" t="s">
        <v>60</v>
      </c>
      <c r="F41" s="162">
        <f>ROUND((SUM(BI107:BI1633)),  2)</f>
        <v>0</v>
      </c>
      <c r="G41" s="42"/>
      <c r="H41" s="42"/>
      <c r="I41" s="163">
        <v>0</v>
      </c>
      <c r="J41" s="162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Z41" s="143" t="s">
        <v>683</v>
      </c>
      <c r="BA41" s="143" t="s">
        <v>48</v>
      </c>
      <c r="BB41" s="143" t="s">
        <v>48</v>
      </c>
      <c r="BC41" s="143" t="s">
        <v>684</v>
      </c>
      <c r="BD41" s="143" t="s">
        <v>93</v>
      </c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Z42" s="143" t="s">
        <v>685</v>
      </c>
      <c r="BA42" s="143" t="s">
        <v>48</v>
      </c>
      <c r="BB42" s="143" t="s">
        <v>48</v>
      </c>
      <c r="BC42" s="143" t="s">
        <v>686</v>
      </c>
      <c r="BD42" s="143" t="s">
        <v>93</v>
      </c>
    </row>
    <row r="43" s="2" customFormat="1" ht="25.44" customHeight="1">
      <c r="A43" s="42"/>
      <c r="B43" s="48"/>
      <c r="C43" s="164"/>
      <c r="D43" s="165" t="s">
        <v>61</v>
      </c>
      <c r="E43" s="166"/>
      <c r="F43" s="166"/>
      <c r="G43" s="167" t="s">
        <v>62</v>
      </c>
      <c r="H43" s="168" t="s">
        <v>63</v>
      </c>
      <c r="I43" s="166"/>
      <c r="J43" s="169">
        <f>SUM(J34:J41)</f>
        <v>0</v>
      </c>
      <c r="K43" s="170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Z43" s="143" t="s">
        <v>687</v>
      </c>
      <c r="BA43" s="143" t="s">
        <v>48</v>
      </c>
      <c r="BB43" s="143" t="s">
        <v>48</v>
      </c>
      <c r="BC43" s="143" t="s">
        <v>688</v>
      </c>
      <c r="BD43" s="143" t="s">
        <v>93</v>
      </c>
    </row>
    <row r="44" s="2" customFormat="1" ht="14.4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Z44" s="143" t="s">
        <v>689</v>
      </c>
      <c r="BA44" s="143" t="s">
        <v>48</v>
      </c>
      <c r="BB44" s="143" t="s">
        <v>48</v>
      </c>
      <c r="BC44" s="143" t="s">
        <v>690</v>
      </c>
      <c r="BD44" s="143" t="s">
        <v>93</v>
      </c>
    </row>
    <row r="45">
      <c r="AZ45" s="143" t="s">
        <v>691</v>
      </c>
      <c r="BA45" s="143" t="s">
        <v>48</v>
      </c>
      <c r="BB45" s="143" t="s">
        <v>48</v>
      </c>
      <c r="BC45" s="143" t="s">
        <v>692</v>
      </c>
      <c r="BD45" s="143" t="s">
        <v>93</v>
      </c>
    </row>
    <row r="46">
      <c r="AZ46" s="143" t="s">
        <v>693</v>
      </c>
      <c r="BA46" s="143" t="s">
        <v>48</v>
      </c>
      <c r="BB46" s="143" t="s">
        <v>48</v>
      </c>
      <c r="BC46" s="143" t="s">
        <v>694</v>
      </c>
      <c r="BD46" s="143" t="s">
        <v>93</v>
      </c>
    </row>
    <row r="48" s="2" customFormat="1" ht="6.96" customHeight="1">
      <c r="A48" s="42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6" t="s">
        <v>226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5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5" t="str">
        <f>E7</f>
        <v>DPS - Rekonstrukce oddělovače OK 1B Praha 7</v>
      </c>
      <c r="F52" s="35"/>
      <c r="G52" s="35"/>
      <c r="H52" s="35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4"/>
      <c r="C53" s="35" t="s">
        <v>182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187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2"/>
      <c r="B56" s="43"/>
      <c r="C56" s="44"/>
      <c r="D56" s="44"/>
      <c r="E56" s="300" t="s">
        <v>621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5" t="s">
        <v>624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>SO 03.1 - VO - Š1 vč. Š1 (shybka)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5" t="s">
        <v>24</v>
      </c>
      <c r="D60" s="44"/>
      <c r="E60" s="44"/>
      <c r="F60" s="30" t="str">
        <f>F16</f>
        <v>Praha 7 - Holešovice</v>
      </c>
      <c r="G60" s="44"/>
      <c r="H60" s="44"/>
      <c r="I60" s="35" t="s">
        <v>26</v>
      </c>
      <c r="J60" s="76" t="str">
        <f>IF(J16="","",J16)</f>
        <v>16. 8. 2024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5.15" customHeight="1">
      <c r="A62" s="42"/>
      <c r="B62" s="43"/>
      <c r="C62" s="35" t="s">
        <v>34</v>
      </c>
      <c r="D62" s="44"/>
      <c r="E62" s="44"/>
      <c r="F62" s="30" t="str">
        <f>E19</f>
        <v>Pražská vodohospodářská společnost a.s.</v>
      </c>
      <c r="G62" s="44"/>
      <c r="H62" s="44"/>
      <c r="I62" s="35" t="s">
        <v>42</v>
      </c>
      <c r="J62" s="40" t="str">
        <f>E25</f>
        <v>Sweco a.s.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5" t="s">
        <v>40</v>
      </c>
      <c r="D63" s="44"/>
      <c r="E63" s="44"/>
      <c r="F63" s="30" t="str">
        <f>IF(E22="","",E22)</f>
        <v>Vyplň údaj</v>
      </c>
      <c r="G63" s="44"/>
      <c r="H63" s="44"/>
      <c r="I63" s="35" t="s">
        <v>47</v>
      </c>
      <c r="J63" s="40" t="str">
        <f>E28</f>
        <v>Sweco a.s.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227</v>
      </c>
      <c r="D65" s="177"/>
      <c r="E65" s="177"/>
      <c r="F65" s="177"/>
      <c r="G65" s="177"/>
      <c r="H65" s="177"/>
      <c r="I65" s="177"/>
      <c r="J65" s="178" t="s">
        <v>228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83</v>
      </c>
      <c r="D67" s="44"/>
      <c r="E67" s="44"/>
      <c r="F67" s="44"/>
      <c r="G67" s="44"/>
      <c r="H67" s="44"/>
      <c r="I67" s="44"/>
      <c r="J67" s="106">
        <f>J107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0" t="s">
        <v>229</v>
      </c>
    </row>
    <row r="68" s="9" customFormat="1" ht="24.96" customHeight="1">
      <c r="A68" s="9"/>
      <c r="B68" s="180"/>
      <c r="C68" s="181"/>
      <c r="D68" s="182" t="s">
        <v>230</v>
      </c>
      <c r="E68" s="183"/>
      <c r="F68" s="183"/>
      <c r="G68" s="183"/>
      <c r="H68" s="183"/>
      <c r="I68" s="183"/>
      <c r="J68" s="184">
        <f>J108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9"/>
      <c r="D69" s="187" t="s">
        <v>231</v>
      </c>
      <c r="E69" s="188"/>
      <c r="F69" s="188"/>
      <c r="G69" s="188"/>
      <c r="H69" s="188"/>
      <c r="I69" s="188"/>
      <c r="J69" s="189">
        <f>J109</f>
        <v>0</v>
      </c>
      <c r="K69" s="129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9"/>
      <c r="D70" s="187" t="s">
        <v>232</v>
      </c>
      <c r="E70" s="188"/>
      <c r="F70" s="188"/>
      <c r="G70" s="188"/>
      <c r="H70" s="188"/>
      <c r="I70" s="188"/>
      <c r="J70" s="189">
        <f>J1014</f>
        <v>0</v>
      </c>
      <c r="K70" s="129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9"/>
      <c r="D71" s="187" t="s">
        <v>695</v>
      </c>
      <c r="E71" s="188"/>
      <c r="F71" s="188"/>
      <c r="G71" s="188"/>
      <c r="H71" s="188"/>
      <c r="I71" s="188"/>
      <c r="J71" s="189">
        <f>J1041</f>
        <v>0</v>
      </c>
      <c r="K71" s="129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9"/>
      <c r="D72" s="187" t="s">
        <v>233</v>
      </c>
      <c r="E72" s="188"/>
      <c r="F72" s="188"/>
      <c r="G72" s="188"/>
      <c r="H72" s="188"/>
      <c r="I72" s="188"/>
      <c r="J72" s="189">
        <f>J1082</f>
        <v>0</v>
      </c>
      <c r="K72" s="129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9"/>
      <c r="D73" s="187" t="s">
        <v>234</v>
      </c>
      <c r="E73" s="188"/>
      <c r="F73" s="188"/>
      <c r="G73" s="188"/>
      <c r="H73" s="188"/>
      <c r="I73" s="188"/>
      <c r="J73" s="189">
        <f>J1234</f>
        <v>0</v>
      </c>
      <c r="K73" s="129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9"/>
      <c r="D74" s="187" t="s">
        <v>696</v>
      </c>
      <c r="E74" s="188"/>
      <c r="F74" s="188"/>
      <c r="G74" s="188"/>
      <c r="H74" s="188"/>
      <c r="I74" s="188"/>
      <c r="J74" s="189">
        <f>J1245</f>
        <v>0</v>
      </c>
      <c r="K74" s="129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9"/>
      <c r="D75" s="187" t="s">
        <v>235</v>
      </c>
      <c r="E75" s="188"/>
      <c r="F75" s="188"/>
      <c r="G75" s="188"/>
      <c r="H75" s="188"/>
      <c r="I75" s="188"/>
      <c r="J75" s="189">
        <f>J1401</f>
        <v>0</v>
      </c>
      <c r="K75" s="129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9"/>
      <c r="D76" s="187" t="s">
        <v>236</v>
      </c>
      <c r="E76" s="188"/>
      <c r="F76" s="188"/>
      <c r="G76" s="188"/>
      <c r="H76" s="188"/>
      <c r="I76" s="188"/>
      <c r="J76" s="189">
        <f>J1409</f>
        <v>0</v>
      </c>
      <c r="K76" s="129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9"/>
      <c r="D77" s="187" t="s">
        <v>237</v>
      </c>
      <c r="E77" s="188"/>
      <c r="F77" s="188"/>
      <c r="G77" s="188"/>
      <c r="H77" s="188"/>
      <c r="I77" s="188"/>
      <c r="J77" s="189">
        <f>J1420</f>
        <v>0</v>
      </c>
      <c r="K77" s="129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80"/>
      <c r="C78" s="181"/>
      <c r="D78" s="182" t="s">
        <v>697</v>
      </c>
      <c r="E78" s="183"/>
      <c r="F78" s="183"/>
      <c r="G78" s="183"/>
      <c r="H78" s="183"/>
      <c r="I78" s="183"/>
      <c r="J78" s="184">
        <f>J1426</f>
        <v>0</v>
      </c>
      <c r="K78" s="181"/>
      <c r="L78" s="185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80"/>
      <c r="C79" s="181"/>
      <c r="D79" s="182" t="s">
        <v>698</v>
      </c>
      <c r="E79" s="183"/>
      <c r="F79" s="183"/>
      <c r="G79" s="183"/>
      <c r="H79" s="183"/>
      <c r="I79" s="183"/>
      <c r="J79" s="184">
        <f>J1456</f>
        <v>0</v>
      </c>
      <c r="K79" s="181"/>
      <c r="L79" s="185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86"/>
      <c r="C80" s="129"/>
      <c r="D80" s="187" t="s">
        <v>699</v>
      </c>
      <c r="E80" s="188"/>
      <c r="F80" s="188"/>
      <c r="G80" s="188"/>
      <c r="H80" s="188"/>
      <c r="I80" s="188"/>
      <c r="J80" s="189">
        <f>J1457</f>
        <v>0</v>
      </c>
      <c r="K80" s="129"/>
      <c r="L80" s="19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6"/>
      <c r="C81" s="129"/>
      <c r="D81" s="187" t="s">
        <v>700</v>
      </c>
      <c r="E81" s="188"/>
      <c r="F81" s="188"/>
      <c r="G81" s="188"/>
      <c r="H81" s="188"/>
      <c r="I81" s="188"/>
      <c r="J81" s="189">
        <f>J1542</f>
        <v>0</v>
      </c>
      <c r="K81" s="129"/>
      <c r="L81" s="19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6"/>
      <c r="C82" s="129"/>
      <c r="D82" s="187" t="s">
        <v>701</v>
      </c>
      <c r="E82" s="188"/>
      <c r="F82" s="188"/>
      <c r="G82" s="188"/>
      <c r="H82" s="188"/>
      <c r="I82" s="188"/>
      <c r="J82" s="189">
        <f>J1591</f>
        <v>0</v>
      </c>
      <c r="K82" s="129"/>
      <c r="L82" s="19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80"/>
      <c r="C83" s="181"/>
      <c r="D83" s="182" t="s">
        <v>702</v>
      </c>
      <c r="E83" s="183"/>
      <c r="F83" s="183"/>
      <c r="G83" s="183"/>
      <c r="H83" s="183"/>
      <c r="I83" s="183"/>
      <c r="J83" s="184">
        <f>J1617</f>
        <v>0</v>
      </c>
      <c r="K83" s="181"/>
      <c r="L83" s="185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9" s="2" customFormat="1" ht="6.96" customHeight="1">
      <c r="A89" s="42"/>
      <c r="B89" s="65"/>
      <c r="C89" s="66"/>
      <c r="D89" s="66"/>
      <c r="E89" s="66"/>
      <c r="F89" s="66"/>
      <c r="G89" s="66"/>
      <c r="H89" s="66"/>
      <c r="I89" s="66"/>
      <c r="J89" s="66"/>
      <c r="K89" s="66"/>
      <c r="L89" s="150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24.96" customHeight="1">
      <c r="A90" s="42"/>
      <c r="B90" s="43"/>
      <c r="C90" s="26" t="s">
        <v>239</v>
      </c>
      <c r="D90" s="44"/>
      <c r="E90" s="44"/>
      <c r="F90" s="44"/>
      <c r="G90" s="44"/>
      <c r="H90" s="44"/>
      <c r="I90" s="44"/>
      <c r="J90" s="44"/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6.96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50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2" customHeight="1">
      <c r="A92" s="42"/>
      <c r="B92" s="43"/>
      <c r="C92" s="35" t="s">
        <v>16</v>
      </c>
      <c r="D92" s="44"/>
      <c r="E92" s="44"/>
      <c r="F92" s="44"/>
      <c r="G92" s="44"/>
      <c r="H92" s="44"/>
      <c r="I92" s="44"/>
      <c r="J92" s="44"/>
      <c r="K92" s="44"/>
      <c r="L92" s="150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6.5" customHeight="1">
      <c r="A93" s="42"/>
      <c r="B93" s="43"/>
      <c r="C93" s="44"/>
      <c r="D93" s="44"/>
      <c r="E93" s="175" t="str">
        <f>E7</f>
        <v>DPS - Rekonstrukce oddělovače OK 1B Praha 7</v>
      </c>
      <c r="F93" s="35"/>
      <c r="G93" s="35"/>
      <c r="H93" s="35"/>
      <c r="I93" s="44"/>
      <c r="J93" s="44"/>
      <c r="K93" s="44"/>
      <c r="L93" s="150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1" customFormat="1" ht="12" customHeight="1">
      <c r="B94" s="24"/>
      <c r="C94" s="35" t="s">
        <v>182</v>
      </c>
      <c r="D94" s="25"/>
      <c r="E94" s="25"/>
      <c r="F94" s="25"/>
      <c r="G94" s="25"/>
      <c r="H94" s="25"/>
      <c r="I94" s="25"/>
      <c r="J94" s="25"/>
      <c r="K94" s="25"/>
      <c r="L94" s="23"/>
    </row>
    <row r="95" s="1" customFormat="1" ht="16.5" customHeight="1">
      <c r="B95" s="24"/>
      <c r="C95" s="25"/>
      <c r="D95" s="25"/>
      <c r="E95" s="175" t="s">
        <v>184</v>
      </c>
      <c r="F95" s="25"/>
      <c r="G95" s="25"/>
      <c r="H95" s="25"/>
      <c r="I95" s="25"/>
      <c r="J95" s="25"/>
      <c r="K95" s="25"/>
      <c r="L95" s="23"/>
    </row>
    <row r="96" s="1" customFormat="1" ht="12" customHeight="1">
      <c r="B96" s="24"/>
      <c r="C96" s="35" t="s">
        <v>187</v>
      </c>
      <c r="D96" s="25"/>
      <c r="E96" s="25"/>
      <c r="F96" s="25"/>
      <c r="G96" s="25"/>
      <c r="H96" s="25"/>
      <c r="I96" s="25"/>
      <c r="J96" s="25"/>
      <c r="K96" s="25"/>
      <c r="L96" s="23"/>
    </row>
    <row r="97" s="2" customFormat="1" ht="16.5" customHeight="1">
      <c r="A97" s="42"/>
      <c r="B97" s="43"/>
      <c r="C97" s="44"/>
      <c r="D97" s="44"/>
      <c r="E97" s="300" t="s">
        <v>621</v>
      </c>
      <c r="F97" s="44"/>
      <c r="G97" s="44"/>
      <c r="H97" s="44"/>
      <c r="I97" s="44"/>
      <c r="J97" s="44"/>
      <c r="K97" s="44"/>
      <c r="L97" s="150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2" customHeight="1">
      <c r="A98" s="42"/>
      <c r="B98" s="43"/>
      <c r="C98" s="35" t="s">
        <v>624</v>
      </c>
      <c r="D98" s="44"/>
      <c r="E98" s="44"/>
      <c r="F98" s="44"/>
      <c r="G98" s="44"/>
      <c r="H98" s="44"/>
      <c r="I98" s="44"/>
      <c r="J98" s="44"/>
      <c r="K98" s="44"/>
      <c r="L98" s="150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6.5" customHeight="1">
      <c r="A99" s="42"/>
      <c r="B99" s="43"/>
      <c r="C99" s="44"/>
      <c r="D99" s="44"/>
      <c r="E99" s="73" t="str">
        <f>E13</f>
        <v>SO 03.1 - VO - Š1 vč. Š1 (shybka)</v>
      </c>
      <c r="F99" s="44"/>
      <c r="G99" s="44"/>
      <c r="H99" s="44"/>
      <c r="I99" s="44"/>
      <c r="J99" s="44"/>
      <c r="K99" s="44"/>
      <c r="L99" s="150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6.96" customHeight="1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150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2" customHeight="1">
      <c r="A101" s="42"/>
      <c r="B101" s="43"/>
      <c r="C101" s="35" t="s">
        <v>24</v>
      </c>
      <c r="D101" s="44"/>
      <c r="E101" s="44"/>
      <c r="F101" s="30" t="str">
        <f>F16</f>
        <v>Praha 7 - Holešovice</v>
      </c>
      <c r="G101" s="44"/>
      <c r="H101" s="44"/>
      <c r="I101" s="35" t="s">
        <v>26</v>
      </c>
      <c r="J101" s="76" t="str">
        <f>IF(J16="","",J16)</f>
        <v>16. 8. 2024</v>
      </c>
      <c r="K101" s="44"/>
      <c r="L101" s="150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6.96" customHeight="1">
      <c r="A102" s="42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150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15.15" customHeight="1">
      <c r="A103" s="42"/>
      <c r="B103" s="43"/>
      <c r="C103" s="35" t="s">
        <v>34</v>
      </c>
      <c r="D103" s="44"/>
      <c r="E103" s="44"/>
      <c r="F103" s="30" t="str">
        <f>E19</f>
        <v>Pražská vodohospodářská společnost a.s.</v>
      </c>
      <c r="G103" s="44"/>
      <c r="H103" s="44"/>
      <c r="I103" s="35" t="s">
        <v>42</v>
      </c>
      <c r="J103" s="40" t="str">
        <f>E25</f>
        <v>Sweco a.s.</v>
      </c>
      <c r="K103" s="44"/>
      <c r="L103" s="150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5.15" customHeight="1">
      <c r="A104" s="42"/>
      <c r="B104" s="43"/>
      <c r="C104" s="35" t="s">
        <v>40</v>
      </c>
      <c r="D104" s="44"/>
      <c r="E104" s="44"/>
      <c r="F104" s="30" t="str">
        <f>IF(E22="","",E22)</f>
        <v>Vyplň údaj</v>
      </c>
      <c r="G104" s="44"/>
      <c r="H104" s="44"/>
      <c r="I104" s="35" t="s">
        <v>47</v>
      </c>
      <c r="J104" s="40" t="str">
        <f>E28</f>
        <v>Sweco a.s.</v>
      </c>
      <c r="K104" s="44"/>
      <c r="L104" s="150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0.32" customHeight="1">
      <c r="A105" s="42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150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11" customFormat="1" ht="29.28" customHeight="1">
      <c r="A106" s="191"/>
      <c r="B106" s="192"/>
      <c r="C106" s="193" t="s">
        <v>240</v>
      </c>
      <c r="D106" s="194" t="s">
        <v>70</v>
      </c>
      <c r="E106" s="194" t="s">
        <v>66</v>
      </c>
      <c r="F106" s="194" t="s">
        <v>67</v>
      </c>
      <c r="G106" s="194" t="s">
        <v>241</v>
      </c>
      <c r="H106" s="194" t="s">
        <v>242</v>
      </c>
      <c r="I106" s="194" t="s">
        <v>243</v>
      </c>
      <c r="J106" s="194" t="s">
        <v>228</v>
      </c>
      <c r="K106" s="195" t="s">
        <v>244</v>
      </c>
      <c r="L106" s="196"/>
      <c r="M106" s="96" t="s">
        <v>48</v>
      </c>
      <c r="N106" s="97" t="s">
        <v>55</v>
      </c>
      <c r="O106" s="97" t="s">
        <v>245</v>
      </c>
      <c r="P106" s="97" t="s">
        <v>246</v>
      </c>
      <c r="Q106" s="97" t="s">
        <v>247</v>
      </c>
      <c r="R106" s="97" t="s">
        <v>248</v>
      </c>
      <c r="S106" s="97" t="s">
        <v>249</v>
      </c>
      <c r="T106" s="98" t="s">
        <v>250</v>
      </c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</row>
    <row r="107" s="2" customFormat="1" ht="22.8" customHeight="1">
      <c r="A107" s="42"/>
      <c r="B107" s="43"/>
      <c r="C107" s="103" t="s">
        <v>251</v>
      </c>
      <c r="D107" s="44"/>
      <c r="E107" s="44"/>
      <c r="F107" s="44"/>
      <c r="G107" s="44"/>
      <c r="H107" s="44"/>
      <c r="I107" s="44"/>
      <c r="J107" s="197">
        <f>BK107</f>
        <v>0</v>
      </c>
      <c r="K107" s="44"/>
      <c r="L107" s="48"/>
      <c r="M107" s="99"/>
      <c r="N107" s="198"/>
      <c r="O107" s="100"/>
      <c r="P107" s="199">
        <f>P108+P1426+P1456+P1617</f>
        <v>0</v>
      </c>
      <c r="Q107" s="100"/>
      <c r="R107" s="199">
        <f>R108+R1426+R1456+R1617</f>
        <v>9225.1151995412984</v>
      </c>
      <c r="S107" s="100"/>
      <c r="T107" s="200">
        <f>T108+T1426+T1456+T1617</f>
        <v>3.0958000000000001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84</v>
      </c>
      <c r="AU107" s="20" t="s">
        <v>229</v>
      </c>
      <c r="BK107" s="201">
        <f>BK108+BK1426+BK1456+BK1617</f>
        <v>0</v>
      </c>
    </row>
    <row r="108" s="12" customFormat="1" ht="25.92" customHeight="1">
      <c r="A108" s="12"/>
      <c r="B108" s="202"/>
      <c r="C108" s="203"/>
      <c r="D108" s="204" t="s">
        <v>84</v>
      </c>
      <c r="E108" s="205" t="s">
        <v>252</v>
      </c>
      <c r="F108" s="205" t="s">
        <v>253</v>
      </c>
      <c r="G108" s="203"/>
      <c r="H108" s="203"/>
      <c r="I108" s="206"/>
      <c r="J108" s="207">
        <f>BK108</f>
        <v>0</v>
      </c>
      <c r="K108" s="203"/>
      <c r="L108" s="208"/>
      <c r="M108" s="209"/>
      <c r="N108" s="210"/>
      <c r="O108" s="210"/>
      <c r="P108" s="211">
        <f>P109+P1014+P1041+P1082+P1234+P1245+P1401+P1409+P1420</f>
        <v>0</v>
      </c>
      <c r="Q108" s="210"/>
      <c r="R108" s="211">
        <f>R109+R1014+R1041+R1082+R1234+R1245+R1401+R1409+R1420</f>
        <v>9222.2861314212987</v>
      </c>
      <c r="S108" s="210"/>
      <c r="T108" s="212">
        <f>T109+T1014+T1041+T1082+T1234+T1245+T1401+T1409+T1420</f>
        <v>1.0608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3" t="s">
        <v>23</v>
      </c>
      <c r="AT108" s="214" t="s">
        <v>84</v>
      </c>
      <c r="AU108" s="214" t="s">
        <v>85</v>
      </c>
      <c r="AY108" s="213" t="s">
        <v>254</v>
      </c>
      <c r="BK108" s="215">
        <f>BK109+BK1014+BK1041+BK1082+BK1234+BK1245+BK1401+BK1409+BK1420</f>
        <v>0</v>
      </c>
    </row>
    <row r="109" s="12" customFormat="1" ht="22.8" customHeight="1">
      <c r="A109" s="12"/>
      <c r="B109" s="202"/>
      <c r="C109" s="203"/>
      <c r="D109" s="204" t="s">
        <v>84</v>
      </c>
      <c r="E109" s="216" t="s">
        <v>23</v>
      </c>
      <c r="F109" s="216" t="s">
        <v>255</v>
      </c>
      <c r="G109" s="203"/>
      <c r="H109" s="203"/>
      <c r="I109" s="206"/>
      <c r="J109" s="217">
        <f>BK109</f>
        <v>0</v>
      </c>
      <c r="K109" s="203"/>
      <c r="L109" s="208"/>
      <c r="M109" s="209"/>
      <c r="N109" s="210"/>
      <c r="O109" s="210"/>
      <c r="P109" s="211">
        <f>SUM(P110:P1013)</f>
        <v>0</v>
      </c>
      <c r="Q109" s="210"/>
      <c r="R109" s="211">
        <f>SUM(R110:R1013)</f>
        <v>5552.3075550000003</v>
      </c>
      <c r="S109" s="210"/>
      <c r="T109" s="212">
        <f>SUM(T110:T1013)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3" t="s">
        <v>23</v>
      </c>
      <c r="AT109" s="214" t="s">
        <v>84</v>
      </c>
      <c r="AU109" s="214" t="s">
        <v>23</v>
      </c>
      <c r="AY109" s="213" t="s">
        <v>254</v>
      </c>
      <c r="BK109" s="215">
        <f>SUM(BK110:BK1013)</f>
        <v>0</v>
      </c>
    </row>
    <row r="110" s="2" customFormat="1" ht="16.5" customHeight="1">
      <c r="A110" s="42"/>
      <c r="B110" s="43"/>
      <c r="C110" s="218" t="s">
        <v>23</v>
      </c>
      <c r="D110" s="218" t="s">
        <v>256</v>
      </c>
      <c r="E110" s="219" t="s">
        <v>703</v>
      </c>
      <c r="F110" s="220" t="s">
        <v>704</v>
      </c>
      <c r="G110" s="221" t="s">
        <v>192</v>
      </c>
      <c r="H110" s="222">
        <v>150</v>
      </c>
      <c r="I110" s="223"/>
      <c r="J110" s="224">
        <f>ROUND(I110*H110,2)</f>
        <v>0</v>
      </c>
      <c r="K110" s="220" t="s">
        <v>260</v>
      </c>
      <c r="L110" s="48"/>
      <c r="M110" s="225" t="s">
        <v>48</v>
      </c>
      <c r="N110" s="226" t="s">
        <v>56</v>
      </c>
      <c r="O110" s="88"/>
      <c r="P110" s="227">
        <f>O110*H110</f>
        <v>0</v>
      </c>
      <c r="Q110" s="227">
        <v>0.017500000000000002</v>
      </c>
      <c r="R110" s="227">
        <f>Q110*H110</f>
        <v>2.6250000000000004</v>
      </c>
      <c r="S110" s="227">
        <v>0</v>
      </c>
      <c r="T110" s="22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9" t="s">
        <v>261</v>
      </c>
      <c r="AT110" s="229" t="s">
        <v>256</v>
      </c>
      <c r="AU110" s="229" t="s">
        <v>93</v>
      </c>
      <c r="AY110" s="20" t="s">
        <v>254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23</v>
      </c>
      <c r="BK110" s="230">
        <f>ROUND(I110*H110,2)</f>
        <v>0</v>
      </c>
      <c r="BL110" s="20" t="s">
        <v>261</v>
      </c>
      <c r="BM110" s="229" t="s">
        <v>705</v>
      </c>
    </row>
    <row r="111" s="2" customFormat="1">
      <c r="A111" s="42"/>
      <c r="B111" s="43"/>
      <c r="C111" s="44"/>
      <c r="D111" s="231" t="s">
        <v>263</v>
      </c>
      <c r="E111" s="44"/>
      <c r="F111" s="232" t="s">
        <v>706</v>
      </c>
      <c r="G111" s="44"/>
      <c r="H111" s="44"/>
      <c r="I111" s="233"/>
      <c r="J111" s="44"/>
      <c r="K111" s="44"/>
      <c r="L111" s="48"/>
      <c r="M111" s="234"/>
      <c r="N111" s="23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263</v>
      </c>
      <c r="AU111" s="20" t="s">
        <v>93</v>
      </c>
    </row>
    <row r="112" s="15" customFormat="1">
      <c r="A112" s="15"/>
      <c r="B112" s="259"/>
      <c r="C112" s="260"/>
      <c r="D112" s="238" t="s">
        <v>265</v>
      </c>
      <c r="E112" s="261" t="s">
        <v>48</v>
      </c>
      <c r="F112" s="262" t="s">
        <v>707</v>
      </c>
      <c r="G112" s="260"/>
      <c r="H112" s="261" t="s">
        <v>48</v>
      </c>
      <c r="I112" s="263"/>
      <c r="J112" s="260"/>
      <c r="K112" s="260"/>
      <c r="L112" s="264"/>
      <c r="M112" s="265"/>
      <c r="N112" s="266"/>
      <c r="O112" s="266"/>
      <c r="P112" s="266"/>
      <c r="Q112" s="266"/>
      <c r="R112" s="266"/>
      <c r="S112" s="266"/>
      <c r="T112" s="26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8" t="s">
        <v>265</v>
      </c>
      <c r="AU112" s="268" t="s">
        <v>93</v>
      </c>
      <c r="AV112" s="15" t="s">
        <v>23</v>
      </c>
      <c r="AW112" s="15" t="s">
        <v>46</v>
      </c>
      <c r="AX112" s="15" t="s">
        <v>85</v>
      </c>
      <c r="AY112" s="268" t="s">
        <v>254</v>
      </c>
    </row>
    <row r="113" s="15" customFormat="1">
      <c r="A113" s="15"/>
      <c r="B113" s="259"/>
      <c r="C113" s="260"/>
      <c r="D113" s="238" t="s">
        <v>265</v>
      </c>
      <c r="E113" s="261" t="s">
        <v>48</v>
      </c>
      <c r="F113" s="262" t="s">
        <v>708</v>
      </c>
      <c r="G113" s="260"/>
      <c r="H113" s="261" t="s">
        <v>48</v>
      </c>
      <c r="I113" s="263"/>
      <c r="J113" s="260"/>
      <c r="K113" s="260"/>
      <c r="L113" s="264"/>
      <c r="M113" s="265"/>
      <c r="N113" s="266"/>
      <c r="O113" s="266"/>
      <c r="P113" s="266"/>
      <c r="Q113" s="266"/>
      <c r="R113" s="266"/>
      <c r="S113" s="266"/>
      <c r="T113" s="26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8" t="s">
        <v>265</v>
      </c>
      <c r="AU113" s="268" t="s">
        <v>93</v>
      </c>
      <c r="AV113" s="15" t="s">
        <v>23</v>
      </c>
      <c r="AW113" s="15" t="s">
        <v>46</v>
      </c>
      <c r="AX113" s="15" t="s">
        <v>85</v>
      </c>
      <c r="AY113" s="268" t="s">
        <v>254</v>
      </c>
    </row>
    <row r="114" s="13" customFormat="1">
      <c r="A114" s="13"/>
      <c r="B114" s="236"/>
      <c r="C114" s="237"/>
      <c r="D114" s="238" t="s">
        <v>265</v>
      </c>
      <c r="E114" s="239" t="s">
        <v>48</v>
      </c>
      <c r="F114" s="240" t="s">
        <v>709</v>
      </c>
      <c r="G114" s="237"/>
      <c r="H114" s="241">
        <v>150</v>
      </c>
      <c r="I114" s="242"/>
      <c r="J114" s="237"/>
      <c r="K114" s="237"/>
      <c r="L114" s="243"/>
      <c r="M114" s="244"/>
      <c r="N114" s="245"/>
      <c r="O114" s="245"/>
      <c r="P114" s="245"/>
      <c r="Q114" s="245"/>
      <c r="R114" s="245"/>
      <c r="S114" s="245"/>
      <c r="T114" s="24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7" t="s">
        <v>265</v>
      </c>
      <c r="AU114" s="247" t="s">
        <v>93</v>
      </c>
      <c r="AV114" s="13" t="s">
        <v>93</v>
      </c>
      <c r="AW114" s="13" t="s">
        <v>46</v>
      </c>
      <c r="AX114" s="13" t="s">
        <v>85</v>
      </c>
      <c r="AY114" s="247" t="s">
        <v>254</v>
      </c>
    </row>
    <row r="115" s="14" customFormat="1">
      <c r="A115" s="14"/>
      <c r="B115" s="248"/>
      <c r="C115" s="249"/>
      <c r="D115" s="238" t="s">
        <v>265</v>
      </c>
      <c r="E115" s="250" t="s">
        <v>48</v>
      </c>
      <c r="F115" s="251" t="s">
        <v>268</v>
      </c>
      <c r="G115" s="249"/>
      <c r="H115" s="252">
        <v>150</v>
      </c>
      <c r="I115" s="253"/>
      <c r="J115" s="249"/>
      <c r="K115" s="249"/>
      <c r="L115" s="254"/>
      <c r="M115" s="255"/>
      <c r="N115" s="256"/>
      <c r="O115" s="256"/>
      <c r="P115" s="256"/>
      <c r="Q115" s="256"/>
      <c r="R115" s="256"/>
      <c r="S115" s="256"/>
      <c r="T115" s="25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8" t="s">
        <v>265</v>
      </c>
      <c r="AU115" s="258" t="s">
        <v>93</v>
      </c>
      <c r="AV115" s="14" t="s">
        <v>261</v>
      </c>
      <c r="AW115" s="14" t="s">
        <v>46</v>
      </c>
      <c r="AX115" s="14" t="s">
        <v>23</v>
      </c>
      <c r="AY115" s="258" t="s">
        <v>254</v>
      </c>
    </row>
    <row r="116" s="2" customFormat="1" ht="16.5" customHeight="1">
      <c r="A116" s="42"/>
      <c r="B116" s="43"/>
      <c r="C116" s="218" t="s">
        <v>93</v>
      </c>
      <c r="D116" s="218" t="s">
        <v>256</v>
      </c>
      <c r="E116" s="219" t="s">
        <v>710</v>
      </c>
      <c r="F116" s="220" t="s">
        <v>711</v>
      </c>
      <c r="G116" s="221" t="s">
        <v>712</v>
      </c>
      <c r="H116" s="222">
        <v>3618.5</v>
      </c>
      <c r="I116" s="223"/>
      <c r="J116" s="224">
        <f>ROUND(I116*H116,2)</f>
        <v>0</v>
      </c>
      <c r="K116" s="220" t="s">
        <v>260</v>
      </c>
      <c r="L116" s="48"/>
      <c r="M116" s="225" t="s">
        <v>48</v>
      </c>
      <c r="N116" s="226" t="s">
        <v>56</v>
      </c>
      <c r="O116" s="88"/>
      <c r="P116" s="227">
        <f>O116*H116</f>
        <v>0</v>
      </c>
      <c r="Q116" s="227">
        <v>3.0000000000000001E-05</v>
      </c>
      <c r="R116" s="227">
        <f>Q116*H116</f>
        <v>0.108555</v>
      </c>
      <c r="S116" s="227">
        <v>0</v>
      </c>
      <c r="T116" s="22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9" t="s">
        <v>261</v>
      </c>
      <c r="AT116" s="229" t="s">
        <v>256</v>
      </c>
      <c r="AU116" s="229" t="s">
        <v>93</v>
      </c>
      <c r="AY116" s="20" t="s">
        <v>254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23</v>
      </c>
      <c r="BK116" s="230">
        <f>ROUND(I116*H116,2)</f>
        <v>0</v>
      </c>
      <c r="BL116" s="20" t="s">
        <v>261</v>
      </c>
      <c r="BM116" s="229" t="s">
        <v>713</v>
      </c>
    </row>
    <row r="117" s="2" customFormat="1">
      <c r="A117" s="42"/>
      <c r="B117" s="43"/>
      <c r="C117" s="44"/>
      <c r="D117" s="231" t="s">
        <v>263</v>
      </c>
      <c r="E117" s="44"/>
      <c r="F117" s="232" t="s">
        <v>714</v>
      </c>
      <c r="G117" s="44"/>
      <c r="H117" s="44"/>
      <c r="I117" s="233"/>
      <c r="J117" s="44"/>
      <c r="K117" s="44"/>
      <c r="L117" s="48"/>
      <c r="M117" s="234"/>
      <c r="N117" s="23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263</v>
      </c>
      <c r="AU117" s="20" t="s">
        <v>93</v>
      </c>
    </row>
    <row r="118" s="15" customFormat="1">
      <c r="A118" s="15"/>
      <c r="B118" s="259"/>
      <c r="C118" s="260"/>
      <c r="D118" s="238" t="s">
        <v>265</v>
      </c>
      <c r="E118" s="261" t="s">
        <v>48</v>
      </c>
      <c r="F118" s="262" t="s">
        <v>715</v>
      </c>
      <c r="G118" s="260"/>
      <c r="H118" s="261" t="s">
        <v>48</v>
      </c>
      <c r="I118" s="263"/>
      <c r="J118" s="260"/>
      <c r="K118" s="260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265</v>
      </c>
      <c r="AU118" s="268" t="s">
        <v>93</v>
      </c>
      <c r="AV118" s="15" t="s">
        <v>23</v>
      </c>
      <c r="AW118" s="15" t="s">
        <v>46</v>
      </c>
      <c r="AX118" s="15" t="s">
        <v>85</v>
      </c>
      <c r="AY118" s="268" t="s">
        <v>254</v>
      </c>
    </row>
    <row r="119" s="15" customFormat="1">
      <c r="A119" s="15"/>
      <c r="B119" s="259"/>
      <c r="C119" s="260"/>
      <c r="D119" s="238" t="s">
        <v>265</v>
      </c>
      <c r="E119" s="261" t="s">
        <v>48</v>
      </c>
      <c r="F119" s="262" t="s">
        <v>716</v>
      </c>
      <c r="G119" s="260"/>
      <c r="H119" s="261" t="s">
        <v>48</v>
      </c>
      <c r="I119" s="263"/>
      <c r="J119" s="260"/>
      <c r="K119" s="260"/>
      <c r="L119" s="264"/>
      <c r="M119" s="265"/>
      <c r="N119" s="266"/>
      <c r="O119" s="266"/>
      <c r="P119" s="266"/>
      <c r="Q119" s="266"/>
      <c r="R119" s="266"/>
      <c r="S119" s="266"/>
      <c r="T119" s="26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8" t="s">
        <v>265</v>
      </c>
      <c r="AU119" s="268" t="s">
        <v>93</v>
      </c>
      <c r="AV119" s="15" t="s">
        <v>23</v>
      </c>
      <c r="AW119" s="15" t="s">
        <v>46</v>
      </c>
      <c r="AX119" s="15" t="s">
        <v>85</v>
      </c>
      <c r="AY119" s="268" t="s">
        <v>254</v>
      </c>
    </row>
    <row r="120" s="13" customFormat="1">
      <c r="A120" s="13"/>
      <c r="B120" s="236"/>
      <c r="C120" s="237"/>
      <c r="D120" s="238" t="s">
        <v>265</v>
      </c>
      <c r="E120" s="239" t="s">
        <v>48</v>
      </c>
      <c r="F120" s="240" t="s">
        <v>717</v>
      </c>
      <c r="G120" s="237"/>
      <c r="H120" s="241">
        <v>3600</v>
      </c>
      <c r="I120" s="242"/>
      <c r="J120" s="237"/>
      <c r="K120" s="237"/>
      <c r="L120" s="243"/>
      <c r="M120" s="244"/>
      <c r="N120" s="245"/>
      <c r="O120" s="245"/>
      <c r="P120" s="245"/>
      <c r="Q120" s="245"/>
      <c r="R120" s="245"/>
      <c r="S120" s="245"/>
      <c r="T120" s="24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7" t="s">
        <v>265</v>
      </c>
      <c r="AU120" s="247" t="s">
        <v>93</v>
      </c>
      <c r="AV120" s="13" t="s">
        <v>93</v>
      </c>
      <c r="AW120" s="13" t="s">
        <v>46</v>
      </c>
      <c r="AX120" s="13" t="s">
        <v>85</v>
      </c>
      <c r="AY120" s="247" t="s">
        <v>254</v>
      </c>
    </row>
    <row r="121" s="13" customFormat="1">
      <c r="A121" s="13"/>
      <c r="B121" s="236"/>
      <c r="C121" s="237"/>
      <c r="D121" s="238" t="s">
        <v>265</v>
      </c>
      <c r="E121" s="239" t="s">
        <v>48</v>
      </c>
      <c r="F121" s="240" t="s">
        <v>718</v>
      </c>
      <c r="G121" s="237"/>
      <c r="H121" s="241">
        <v>18.5</v>
      </c>
      <c r="I121" s="242"/>
      <c r="J121" s="237"/>
      <c r="K121" s="237"/>
      <c r="L121" s="243"/>
      <c r="M121" s="244"/>
      <c r="N121" s="245"/>
      <c r="O121" s="245"/>
      <c r="P121" s="245"/>
      <c r="Q121" s="245"/>
      <c r="R121" s="245"/>
      <c r="S121" s="245"/>
      <c r="T121" s="24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7" t="s">
        <v>265</v>
      </c>
      <c r="AU121" s="247" t="s">
        <v>93</v>
      </c>
      <c r="AV121" s="13" t="s">
        <v>93</v>
      </c>
      <c r="AW121" s="13" t="s">
        <v>46</v>
      </c>
      <c r="AX121" s="13" t="s">
        <v>85</v>
      </c>
      <c r="AY121" s="247" t="s">
        <v>254</v>
      </c>
    </row>
    <row r="122" s="14" customFormat="1">
      <c r="A122" s="14"/>
      <c r="B122" s="248"/>
      <c r="C122" s="249"/>
      <c r="D122" s="238" t="s">
        <v>265</v>
      </c>
      <c r="E122" s="250" t="s">
        <v>48</v>
      </c>
      <c r="F122" s="251" t="s">
        <v>268</v>
      </c>
      <c r="G122" s="249"/>
      <c r="H122" s="252">
        <v>3618.5</v>
      </c>
      <c r="I122" s="253"/>
      <c r="J122" s="249"/>
      <c r="K122" s="249"/>
      <c r="L122" s="254"/>
      <c r="M122" s="255"/>
      <c r="N122" s="256"/>
      <c r="O122" s="256"/>
      <c r="P122" s="256"/>
      <c r="Q122" s="256"/>
      <c r="R122" s="256"/>
      <c r="S122" s="256"/>
      <c r="T122" s="25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8" t="s">
        <v>265</v>
      </c>
      <c r="AU122" s="258" t="s">
        <v>93</v>
      </c>
      <c r="AV122" s="14" t="s">
        <v>261</v>
      </c>
      <c r="AW122" s="14" t="s">
        <v>46</v>
      </c>
      <c r="AX122" s="14" t="s">
        <v>23</v>
      </c>
      <c r="AY122" s="258" t="s">
        <v>254</v>
      </c>
    </row>
    <row r="123" s="2" customFormat="1" ht="24.15" customHeight="1">
      <c r="A123" s="42"/>
      <c r="B123" s="43"/>
      <c r="C123" s="218" t="s">
        <v>104</v>
      </c>
      <c r="D123" s="218" t="s">
        <v>256</v>
      </c>
      <c r="E123" s="219" t="s">
        <v>719</v>
      </c>
      <c r="F123" s="220" t="s">
        <v>720</v>
      </c>
      <c r="G123" s="221" t="s">
        <v>721</v>
      </c>
      <c r="H123" s="222">
        <v>300</v>
      </c>
      <c r="I123" s="223"/>
      <c r="J123" s="224">
        <f>ROUND(I123*H123,2)</f>
        <v>0</v>
      </c>
      <c r="K123" s="220" t="s">
        <v>260</v>
      </c>
      <c r="L123" s="48"/>
      <c r="M123" s="225" t="s">
        <v>48</v>
      </c>
      <c r="N123" s="226" t="s">
        <v>56</v>
      </c>
      <c r="O123" s="88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9" t="s">
        <v>261</v>
      </c>
      <c r="AT123" s="229" t="s">
        <v>256</v>
      </c>
      <c r="AU123" s="229" t="s">
        <v>93</v>
      </c>
      <c r="AY123" s="20" t="s">
        <v>254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23</v>
      </c>
      <c r="BK123" s="230">
        <f>ROUND(I123*H123,2)</f>
        <v>0</v>
      </c>
      <c r="BL123" s="20" t="s">
        <v>261</v>
      </c>
      <c r="BM123" s="229" t="s">
        <v>722</v>
      </c>
    </row>
    <row r="124" s="2" customFormat="1">
      <c r="A124" s="42"/>
      <c r="B124" s="43"/>
      <c r="C124" s="44"/>
      <c r="D124" s="231" t="s">
        <v>263</v>
      </c>
      <c r="E124" s="44"/>
      <c r="F124" s="232" t="s">
        <v>723</v>
      </c>
      <c r="G124" s="44"/>
      <c r="H124" s="44"/>
      <c r="I124" s="233"/>
      <c r="J124" s="44"/>
      <c r="K124" s="44"/>
      <c r="L124" s="48"/>
      <c r="M124" s="234"/>
      <c r="N124" s="23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263</v>
      </c>
      <c r="AU124" s="20" t="s">
        <v>93</v>
      </c>
    </row>
    <row r="125" s="15" customFormat="1">
      <c r="A125" s="15"/>
      <c r="B125" s="259"/>
      <c r="C125" s="260"/>
      <c r="D125" s="238" t="s">
        <v>265</v>
      </c>
      <c r="E125" s="261" t="s">
        <v>48</v>
      </c>
      <c r="F125" s="262" t="s">
        <v>715</v>
      </c>
      <c r="G125" s="260"/>
      <c r="H125" s="261" t="s">
        <v>48</v>
      </c>
      <c r="I125" s="263"/>
      <c r="J125" s="260"/>
      <c r="K125" s="260"/>
      <c r="L125" s="264"/>
      <c r="M125" s="265"/>
      <c r="N125" s="266"/>
      <c r="O125" s="266"/>
      <c r="P125" s="266"/>
      <c r="Q125" s="266"/>
      <c r="R125" s="266"/>
      <c r="S125" s="266"/>
      <c r="T125" s="26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8" t="s">
        <v>265</v>
      </c>
      <c r="AU125" s="268" t="s">
        <v>93</v>
      </c>
      <c r="AV125" s="15" t="s">
        <v>23</v>
      </c>
      <c r="AW125" s="15" t="s">
        <v>46</v>
      </c>
      <c r="AX125" s="15" t="s">
        <v>85</v>
      </c>
      <c r="AY125" s="268" t="s">
        <v>254</v>
      </c>
    </row>
    <row r="126" s="15" customFormat="1">
      <c r="A126" s="15"/>
      <c r="B126" s="259"/>
      <c r="C126" s="260"/>
      <c r="D126" s="238" t="s">
        <v>265</v>
      </c>
      <c r="E126" s="261" t="s">
        <v>48</v>
      </c>
      <c r="F126" s="262" t="s">
        <v>716</v>
      </c>
      <c r="G126" s="260"/>
      <c r="H126" s="261" t="s">
        <v>48</v>
      </c>
      <c r="I126" s="263"/>
      <c r="J126" s="260"/>
      <c r="K126" s="260"/>
      <c r="L126" s="264"/>
      <c r="M126" s="265"/>
      <c r="N126" s="266"/>
      <c r="O126" s="266"/>
      <c r="P126" s="266"/>
      <c r="Q126" s="266"/>
      <c r="R126" s="266"/>
      <c r="S126" s="266"/>
      <c r="T126" s="26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8" t="s">
        <v>265</v>
      </c>
      <c r="AU126" s="268" t="s">
        <v>93</v>
      </c>
      <c r="AV126" s="15" t="s">
        <v>23</v>
      </c>
      <c r="AW126" s="15" t="s">
        <v>46</v>
      </c>
      <c r="AX126" s="15" t="s">
        <v>85</v>
      </c>
      <c r="AY126" s="268" t="s">
        <v>254</v>
      </c>
    </row>
    <row r="127" s="13" customFormat="1">
      <c r="A127" s="13"/>
      <c r="B127" s="236"/>
      <c r="C127" s="237"/>
      <c r="D127" s="238" t="s">
        <v>265</v>
      </c>
      <c r="E127" s="239" t="s">
        <v>48</v>
      </c>
      <c r="F127" s="240" t="s">
        <v>724</v>
      </c>
      <c r="G127" s="237"/>
      <c r="H127" s="241">
        <v>300</v>
      </c>
      <c r="I127" s="242"/>
      <c r="J127" s="237"/>
      <c r="K127" s="237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265</v>
      </c>
      <c r="AU127" s="247" t="s">
        <v>93</v>
      </c>
      <c r="AV127" s="13" t="s">
        <v>93</v>
      </c>
      <c r="AW127" s="13" t="s">
        <v>46</v>
      </c>
      <c r="AX127" s="13" t="s">
        <v>85</v>
      </c>
      <c r="AY127" s="247" t="s">
        <v>254</v>
      </c>
    </row>
    <row r="128" s="14" customFormat="1">
      <c r="A128" s="14"/>
      <c r="B128" s="248"/>
      <c r="C128" s="249"/>
      <c r="D128" s="238" t="s">
        <v>265</v>
      </c>
      <c r="E128" s="250" t="s">
        <v>48</v>
      </c>
      <c r="F128" s="251" t="s">
        <v>268</v>
      </c>
      <c r="G128" s="249"/>
      <c r="H128" s="252">
        <v>300</v>
      </c>
      <c r="I128" s="253"/>
      <c r="J128" s="249"/>
      <c r="K128" s="249"/>
      <c r="L128" s="254"/>
      <c r="M128" s="255"/>
      <c r="N128" s="256"/>
      <c r="O128" s="256"/>
      <c r="P128" s="256"/>
      <c r="Q128" s="256"/>
      <c r="R128" s="256"/>
      <c r="S128" s="256"/>
      <c r="T128" s="25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8" t="s">
        <v>265</v>
      </c>
      <c r="AU128" s="258" t="s">
        <v>93</v>
      </c>
      <c r="AV128" s="14" t="s">
        <v>261</v>
      </c>
      <c r="AW128" s="14" t="s">
        <v>46</v>
      </c>
      <c r="AX128" s="14" t="s">
        <v>23</v>
      </c>
      <c r="AY128" s="258" t="s">
        <v>254</v>
      </c>
    </row>
    <row r="129" s="2" customFormat="1" ht="24.15" customHeight="1">
      <c r="A129" s="42"/>
      <c r="B129" s="43"/>
      <c r="C129" s="218" t="s">
        <v>261</v>
      </c>
      <c r="D129" s="218" t="s">
        <v>256</v>
      </c>
      <c r="E129" s="219" t="s">
        <v>725</v>
      </c>
      <c r="F129" s="220" t="s">
        <v>726</v>
      </c>
      <c r="G129" s="221" t="s">
        <v>314</v>
      </c>
      <c r="H129" s="222">
        <v>38.927</v>
      </c>
      <c r="I129" s="223"/>
      <c r="J129" s="224">
        <f>ROUND(I129*H129,2)</f>
        <v>0</v>
      </c>
      <c r="K129" s="220" t="s">
        <v>260</v>
      </c>
      <c r="L129" s="48"/>
      <c r="M129" s="225" t="s">
        <v>48</v>
      </c>
      <c r="N129" s="226" t="s">
        <v>56</v>
      </c>
      <c r="O129" s="88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9" t="s">
        <v>261</v>
      </c>
      <c r="AT129" s="229" t="s">
        <v>256</v>
      </c>
      <c r="AU129" s="229" t="s">
        <v>93</v>
      </c>
      <c r="AY129" s="20" t="s">
        <v>254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0" t="s">
        <v>23</v>
      </c>
      <c r="BK129" s="230">
        <f>ROUND(I129*H129,2)</f>
        <v>0</v>
      </c>
      <c r="BL129" s="20" t="s">
        <v>261</v>
      </c>
      <c r="BM129" s="229" t="s">
        <v>727</v>
      </c>
    </row>
    <row r="130" s="2" customFormat="1">
      <c r="A130" s="42"/>
      <c r="B130" s="43"/>
      <c r="C130" s="44"/>
      <c r="D130" s="231" t="s">
        <v>263</v>
      </c>
      <c r="E130" s="44"/>
      <c r="F130" s="232" t="s">
        <v>728</v>
      </c>
      <c r="G130" s="44"/>
      <c r="H130" s="44"/>
      <c r="I130" s="233"/>
      <c r="J130" s="44"/>
      <c r="K130" s="44"/>
      <c r="L130" s="48"/>
      <c r="M130" s="234"/>
      <c r="N130" s="23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263</v>
      </c>
      <c r="AU130" s="20" t="s">
        <v>93</v>
      </c>
    </row>
    <row r="131" s="15" customFormat="1">
      <c r="A131" s="15"/>
      <c r="B131" s="259"/>
      <c r="C131" s="260"/>
      <c r="D131" s="238" t="s">
        <v>265</v>
      </c>
      <c r="E131" s="261" t="s">
        <v>48</v>
      </c>
      <c r="F131" s="262" t="s">
        <v>729</v>
      </c>
      <c r="G131" s="260"/>
      <c r="H131" s="261" t="s">
        <v>48</v>
      </c>
      <c r="I131" s="263"/>
      <c r="J131" s="260"/>
      <c r="K131" s="260"/>
      <c r="L131" s="264"/>
      <c r="M131" s="265"/>
      <c r="N131" s="266"/>
      <c r="O131" s="266"/>
      <c r="P131" s="266"/>
      <c r="Q131" s="266"/>
      <c r="R131" s="266"/>
      <c r="S131" s="266"/>
      <c r="T131" s="26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8" t="s">
        <v>265</v>
      </c>
      <c r="AU131" s="268" t="s">
        <v>93</v>
      </c>
      <c r="AV131" s="15" t="s">
        <v>23</v>
      </c>
      <c r="AW131" s="15" t="s">
        <v>46</v>
      </c>
      <c r="AX131" s="15" t="s">
        <v>85</v>
      </c>
      <c r="AY131" s="268" t="s">
        <v>254</v>
      </c>
    </row>
    <row r="132" s="15" customFormat="1">
      <c r="A132" s="15"/>
      <c r="B132" s="259"/>
      <c r="C132" s="260"/>
      <c r="D132" s="238" t="s">
        <v>265</v>
      </c>
      <c r="E132" s="261" t="s">
        <v>48</v>
      </c>
      <c r="F132" s="262" t="s">
        <v>730</v>
      </c>
      <c r="G132" s="260"/>
      <c r="H132" s="261" t="s">
        <v>48</v>
      </c>
      <c r="I132" s="263"/>
      <c r="J132" s="260"/>
      <c r="K132" s="260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265</v>
      </c>
      <c r="AU132" s="268" t="s">
        <v>93</v>
      </c>
      <c r="AV132" s="15" t="s">
        <v>23</v>
      </c>
      <c r="AW132" s="15" t="s">
        <v>46</v>
      </c>
      <c r="AX132" s="15" t="s">
        <v>85</v>
      </c>
      <c r="AY132" s="268" t="s">
        <v>254</v>
      </c>
    </row>
    <row r="133" s="13" customFormat="1">
      <c r="A133" s="13"/>
      <c r="B133" s="236"/>
      <c r="C133" s="237"/>
      <c r="D133" s="238" t="s">
        <v>265</v>
      </c>
      <c r="E133" s="239" t="s">
        <v>669</v>
      </c>
      <c r="F133" s="240" t="s">
        <v>731</v>
      </c>
      <c r="G133" s="237"/>
      <c r="H133" s="241">
        <v>38.927</v>
      </c>
      <c r="I133" s="242"/>
      <c r="J133" s="237"/>
      <c r="K133" s="237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265</v>
      </c>
      <c r="AU133" s="247" t="s">
        <v>93</v>
      </c>
      <c r="AV133" s="13" t="s">
        <v>93</v>
      </c>
      <c r="AW133" s="13" t="s">
        <v>46</v>
      </c>
      <c r="AX133" s="13" t="s">
        <v>23</v>
      </c>
      <c r="AY133" s="247" t="s">
        <v>254</v>
      </c>
    </row>
    <row r="134" s="2" customFormat="1">
      <c r="A134" s="42"/>
      <c r="B134" s="43"/>
      <c r="C134" s="44"/>
      <c r="D134" s="238" t="s">
        <v>278</v>
      </c>
      <c r="E134" s="44"/>
      <c r="F134" s="269" t="s">
        <v>732</v>
      </c>
      <c r="G134" s="44"/>
      <c r="H134" s="44"/>
      <c r="I134" s="44"/>
      <c r="J134" s="44"/>
      <c r="K134" s="44"/>
      <c r="L134" s="48"/>
      <c r="M134" s="234"/>
      <c r="N134" s="23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U134" s="20" t="s">
        <v>93</v>
      </c>
    </row>
    <row r="135" s="2" customFormat="1">
      <c r="A135" s="42"/>
      <c r="B135" s="43"/>
      <c r="C135" s="44"/>
      <c r="D135" s="238" t="s">
        <v>278</v>
      </c>
      <c r="E135" s="44"/>
      <c r="F135" s="270" t="s">
        <v>733</v>
      </c>
      <c r="G135" s="44"/>
      <c r="H135" s="271">
        <v>0</v>
      </c>
      <c r="I135" s="44"/>
      <c r="J135" s="44"/>
      <c r="K135" s="44"/>
      <c r="L135" s="48"/>
      <c r="M135" s="234"/>
      <c r="N135" s="23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U135" s="20" t="s">
        <v>93</v>
      </c>
    </row>
    <row r="136" s="2" customFormat="1">
      <c r="A136" s="42"/>
      <c r="B136" s="43"/>
      <c r="C136" s="44"/>
      <c r="D136" s="238" t="s">
        <v>278</v>
      </c>
      <c r="E136" s="44"/>
      <c r="F136" s="270" t="s">
        <v>734</v>
      </c>
      <c r="G136" s="44"/>
      <c r="H136" s="271">
        <v>55.5</v>
      </c>
      <c r="I136" s="44"/>
      <c r="J136" s="44"/>
      <c r="K136" s="44"/>
      <c r="L136" s="48"/>
      <c r="M136" s="234"/>
      <c r="N136" s="23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U136" s="20" t="s">
        <v>93</v>
      </c>
    </row>
    <row r="137" s="2" customFormat="1">
      <c r="A137" s="42"/>
      <c r="B137" s="43"/>
      <c r="C137" s="44"/>
      <c r="D137" s="238" t="s">
        <v>278</v>
      </c>
      <c r="E137" s="44"/>
      <c r="F137" s="270" t="s">
        <v>735</v>
      </c>
      <c r="G137" s="44"/>
      <c r="H137" s="271">
        <v>490.76999999999998</v>
      </c>
      <c r="I137" s="44"/>
      <c r="J137" s="44"/>
      <c r="K137" s="44"/>
      <c r="L137" s="48"/>
      <c r="M137" s="234"/>
      <c r="N137" s="23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U137" s="20" t="s">
        <v>93</v>
      </c>
    </row>
    <row r="138" s="2" customFormat="1">
      <c r="A138" s="42"/>
      <c r="B138" s="43"/>
      <c r="C138" s="44"/>
      <c r="D138" s="238" t="s">
        <v>278</v>
      </c>
      <c r="E138" s="44"/>
      <c r="F138" s="270" t="s">
        <v>736</v>
      </c>
      <c r="G138" s="44"/>
      <c r="H138" s="271">
        <v>600.31500000000005</v>
      </c>
      <c r="I138" s="44"/>
      <c r="J138" s="44"/>
      <c r="K138" s="44"/>
      <c r="L138" s="48"/>
      <c r="M138" s="234"/>
      <c r="N138" s="23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U138" s="20" t="s">
        <v>93</v>
      </c>
    </row>
    <row r="139" s="2" customFormat="1">
      <c r="A139" s="42"/>
      <c r="B139" s="43"/>
      <c r="C139" s="44"/>
      <c r="D139" s="238" t="s">
        <v>278</v>
      </c>
      <c r="E139" s="44"/>
      <c r="F139" s="270" t="s">
        <v>737</v>
      </c>
      <c r="G139" s="44"/>
      <c r="H139" s="271">
        <v>1065.9949999999999</v>
      </c>
      <c r="I139" s="44"/>
      <c r="J139" s="44"/>
      <c r="K139" s="44"/>
      <c r="L139" s="48"/>
      <c r="M139" s="234"/>
      <c r="N139" s="23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U139" s="20" t="s">
        <v>93</v>
      </c>
    </row>
    <row r="140" s="2" customFormat="1">
      <c r="A140" s="42"/>
      <c r="B140" s="43"/>
      <c r="C140" s="44"/>
      <c r="D140" s="238" t="s">
        <v>278</v>
      </c>
      <c r="E140" s="44"/>
      <c r="F140" s="270" t="s">
        <v>738</v>
      </c>
      <c r="G140" s="44"/>
      <c r="H140" s="271">
        <v>414.67399999999998</v>
      </c>
      <c r="I140" s="44"/>
      <c r="J140" s="44"/>
      <c r="K140" s="44"/>
      <c r="L140" s="48"/>
      <c r="M140" s="234"/>
      <c r="N140" s="23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U140" s="20" t="s">
        <v>93</v>
      </c>
    </row>
    <row r="141" s="2" customFormat="1">
      <c r="A141" s="42"/>
      <c r="B141" s="43"/>
      <c r="C141" s="44"/>
      <c r="D141" s="238" t="s">
        <v>278</v>
      </c>
      <c r="E141" s="44"/>
      <c r="F141" s="270" t="s">
        <v>739</v>
      </c>
      <c r="G141" s="44"/>
      <c r="H141" s="271">
        <v>801.96500000000003</v>
      </c>
      <c r="I141" s="44"/>
      <c r="J141" s="44"/>
      <c r="K141" s="44"/>
      <c r="L141" s="48"/>
      <c r="M141" s="234"/>
      <c r="N141" s="23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U141" s="20" t="s">
        <v>93</v>
      </c>
    </row>
    <row r="142" s="2" customFormat="1">
      <c r="A142" s="42"/>
      <c r="B142" s="43"/>
      <c r="C142" s="44"/>
      <c r="D142" s="238" t="s">
        <v>278</v>
      </c>
      <c r="E142" s="44"/>
      <c r="F142" s="270" t="s">
        <v>740</v>
      </c>
      <c r="G142" s="44"/>
      <c r="H142" s="271">
        <v>430.66399999999999</v>
      </c>
      <c r="I142" s="44"/>
      <c r="J142" s="44"/>
      <c r="K142" s="44"/>
      <c r="L142" s="48"/>
      <c r="M142" s="234"/>
      <c r="N142" s="23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U142" s="20" t="s">
        <v>93</v>
      </c>
    </row>
    <row r="143" s="2" customFormat="1">
      <c r="A143" s="42"/>
      <c r="B143" s="43"/>
      <c r="C143" s="44"/>
      <c r="D143" s="238" t="s">
        <v>278</v>
      </c>
      <c r="E143" s="44"/>
      <c r="F143" s="270" t="s">
        <v>741</v>
      </c>
      <c r="G143" s="44"/>
      <c r="H143" s="271">
        <v>177.41900000000001</v>
      </c>
      <c r="I143" s="44"/>
      <c r="J143" s="44"/>
      <c r="K143" s="44"/>
      <c r="L143" s="48"/>
      <c r="M143" s="234"/>
      <c r="N143" s="23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U143" s="20" t="s">
        <v>93</v>
      </c>
    </row>
    <row r="144" s="2" customFormat="1">
      <c r="A144" s="42"/>
      <c r="B144" s="43"/>
      <c r="C144" s="44"/>
      <c r="D144" s="238" t="s">
        <v>278</v>
      </c>
      <c r="E144" s="44"/>
      <c r="F144" s="270" t="s">
        <v>742</v>
      </c>
      <c r="G144" s="44"/>
      <c r="H144" s="271">
        <v>7</v>
      </c>
      <c r="I144" s="44"/>
      <c r="J144" s="44"/>
      <c r="K144" s="44"/>
      <c r="L144" s="48"/>
      <c r="M144" s="234"/>
      <c r="N144" s="23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U144" s="20" t="s">
        <v>93</v>
      </c>
    </row>
    <row r="145" s="2" customFormat="1">
      <c r="A145" s="42"/>
      <c r="B145" s="43"/>
      <c r="C145" s="44"/>
      <c r="D145" s="238" t="s">
        <v>278</v>
      </c>
      <c r="E145" s="44"/>
      <c r="F145" s="270" t="s">
        <v>743</v>
      </c>
      <c r="G145" s="44"/>
      <c r="H145" s="271">
        <v>42.258000000000003</v>
      </c>
      <c r="I145" s="44"/>
      <c r="J145" s="44"/>
      <c r="K145" s="44"/>
      <c r="L145" s="48"/>
      <c r="M145" s="234"/>
      <c r="N145" s="23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U145" s="20" t="s">
        <v>93</v>
      </c>
    </row>
    <row r="146" s="2" customFormat="1">
      <c r="A146" s="42"/>
      <c r="B146" s="43"/>
      <c r="C146" s="44"/>
      <c r="D146" s="238" t="s">
        <v>278</v>
      </c>
      <c r="E146" s="44"/>
      <c r="F146" s="270" t="s">
        <v>744</v>
      </c>
      <c r="G146" s="44"/>
      <c r="H146" s="271">
        <v>0</v>
      </c>
      <c r="I146" s="44"/>
      <c r="J146" s="44"/>
      <c r="K146" s="44"/>
      <c r="L146" s="48"/>
      <c r="M146" s="234"/>
      <c r="N146" s="23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U146" s="20" t="s">
        <v>93</v>
      </c>
    </row>
    <row r="147" s="2" customFormat="1">
      <c r="A147" s="42"/>
      <c r="B147" s="43"/>
      <c r="C147" s="44"/>
      <c r="D147" s="238" t="s">
        <v>278</v>
      </c>
      <c r="E147" s="44"/>
      <c r="F147" s="270" t="s">
        <v>745</v>
      </c>
      <c r="G147" s="44"/>
      <c r="H147" s="271">
        <v>-40.185000000000002</v>
      </c>
      <c r="I147" s="44"/>
      <c r="J147" s="44"/>
      <c r="K147" s="44"/>
      <c r="L147" s="48"/>
      <c r="M147" s="234"/>
      <c r="N147" s="23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U147" s="20" t="s">
        <v>93</v>
      </c>
    </row>
    <row r="148" s="2" customFormat="1">
      <c r="A148" s="42"/>
      <c r="B148" s="43"/>
      <c r="C148" s="44"/>
      <c r="D148" s="238" t="s">
        <v>278</v>
      </c>
      <c r="E148" s="44"/>
      <c r="F148" s="270" t="s">
        <v>746</v>
      </c>
      <c r="G148" s="44"/>
      <c r="H148" s="271">
        <v>-10.997999999999999</v>
      </c>
      <c r="I148" s="44"/>
      <c r="J148" s="44"/>
      <c r="K148" s="44"/>
      <c r="L148" s="48"/>
      <c r="M148" s="234"/>
      <c r="N148" s="23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U148" s="20" t="s">
        <v>93</v>
      </c>
    </row>
    <row r="149" s="2" customFormat="1">
      <c r="A149" s="42"/>
      <c r="B149" s="43"/>
      <c r="C149" s="44"/>
      <c r="D149" s="238" t="s">
        <v>278</v>
      </c>
      <c r="E149" s="44"/>
      <c r="F149" s="270" t="s">
        <v>747</v>
      </c>
      <c r="G149" s="44"/>
      <c r="H149" s="271">
        <v>-6.3520000000000003</v>
      </c>
      <c r="I149" s="44"/>
      <c r="J149" s="44"/>
      <c r="K149" s="44"/>
      <c r="L149" s="48"/>
      <c r="M149" s="234"/>
      <c r="N149" s="23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U149" s="20" t="s">
        <v>93</v>
      </c>
    </row>
    <row r="150" s="2" customFormat="1">
      <c r="A150" s="42"/>
      <c r="B150" s="43"/>
      <c r="C150" s="44"/>
      <c r="D150" s="238" t="s">
        <v>278</v>
      </c>
      <c r="E150" s="44"/>
      <c r="F150" s="270" t="s">
        <v>748</v>
      </c>
      <c r="G150" s="44"/>
      <c r="H150" s="271">
        <v>-9.5939999999999994</v>
      </c>
      <c r="I150" s="44"/>
      <c r="J150" s="44"/>
      <c r="K150" s="44"/>
      <c r="L150" s="48"/>
      <c r="M150" s="234"/>
      <c r="N150" s="23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U150" s="20" t="s">
        <v>93</v>
      </c>
    </row>
    <row r="151" s="2" customFormat="1">
      <c r="A151" s="42"/>
      <c r="B151" s="43"/>
      <c r="C151" s="44"/>
      <c r="D151" s="238" t="s">
        <v>278</v>
      </c>
      <c r="E151" s="44"/>
      <c r="F151" s="270" t="s">
        <v>749</v>
      </c>
      <c r="G151" s="44"/>
      <c r="H151" s="271">
        <v>-9.0670000000000002</v>
      </c>
      <c r="I151" s="44"/>
      <c r="J151" s="44"/>
      <c r="K151" s="44"/>
      <c r="L151" s="48"/>
      <c r="M151" s="234"/>
      <c r="N151" s="23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U151" s="20" t="s">
        <v>93</v>
      </c>
    </row>
    <row r="152" s="2" customFormat="1">
      <c r="A152" s="42"/>
      <c r="B152" s="43"/>
      <c r="C152" s="44"/>
      <c r="D152" s="238" t="s">
        <v>278</v>
      </c>
      <c r="E152" s="44"/>
      <c r="F152" s="270" t="s">
        <v>750</v>
      </c>
      <c r="G152" s="44"/>
      <c r="H152" s="271">
        <v>-35.377000000000002</v>
      </c>
      <c r="I152" s="44"/>
      <c r="J152" s="44"/>
      <c r="K152" s="44"/>
      <c r="L152" s="48"/>
      <c r="M152" s="234"/>
      <c r="N152" s="23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U152" s="20" t="s">
        <v>93</v>
      </c>
    </row>
    <row r="153" s="2" customFormat="1">
      <c r="A153" s="42"/>
      <c r="B153" s="43"/>
      <c r="C153" s="44"/>
      <c r="D153" s="238" t="s">
        <v>278</v>
      </c>
      <c r="E153" s="44"/>
      <c r="F153" s="270" t="s">
        <v>751</v>
      </c>
      <c r="G153" s="44"/>
      <c r="H153" s="271">
        <v>-13.063000000000001</v>
      </c>
      <c r="I153" s="44"/>
      <c r="J153" s="44"/>
      <c r="K153" s="44"/>
      <c r="L153" s="48"/>
      <c r="M153" s="234"/>
      <c r="N153" s="23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U153" s="20" t="s">
        <v>93</v>
      </c>
    </row>
    <row r="154" s="2" customFormat="1">
      <c r="A154" s="42"/>
      <c r="B154" s="43"/>
      <c r="C154" s="44"/>
      <c r="D154" s="238" t="s">
        <v>278</v>
      </c>
      <c r="E154" s="44"/>
      <c r="F154" s="270" t="s">
        <v>752</v>
      </c>
      <c r="G154" s="44"/>
      <c r="H154" s="271">
        <v>0</v>
      </c>
      <c r="I154" s="44"/>
      <c r="J154" s="44"/>
      <c r="K154" s="44"/>
      <c r="L154" s="48"/>
      <c r="M154" s="234"/>
      <c r="N154" s="23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U154" s="20" t="s">
        <v>93</v>
      </c>
    </row>
    <row r="155" s="2" customFormat="1">
      <c r="A155" s="42"/>
      <c r="B155" s="43"/>
      <c r="C155" s="44"/>
      <c r="D155" s="238" t="s">
        <v>278</v>
      </c>
      <c r="E155" s="44"/>
      <c r="F155" s="270" t="s">
        <v>753</v>
      </c>
      <c r="G155" s="44"/>
      <c r="H155" s="271">
        <v>-18.800000000000001</v>
      </c>
      <c r="I155" s="44"/>
      <c r="J155" s="44"/>
      <c r="K155" s="44"/>
      <c r="L155" s="48"/>
      <c r="M155" s="234"/>
      <c r="N155" s="23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U155" s="20" t="s">
        <v>93</v>
      </c>
    </row>
    <row r="156" s="2" customFormat="1">
      <c r="A156" s="42"/>
      <c r="B156" s="43"/>
      <c r="C156" s="44"/>
      <c r="D156" s="238" t="s">
        <v>278</v>
      </c>
      <c r="E156" s="44"/>
      <c r="F156" s="270" t="s">
        <v>754</v>
      </c>
      <c r="G156" s="44"/>
      <c r="H156" s="271">
        <v>-32.600000000000001</v>
      </c>
      <c r="I156" s="44"/>
      <c r="J156" s="44"/>
      <c r="K156" s="44"/>
      <c r="L156" s="48"/>
      <c r="M156" s="234"/>
      <c r="N156" s="23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U156" s="20" t="s">
        <v>93</v>
      </c>
    </row>
    <row r="157" s="2" customFormat="1">
      <c r="A157" s="42"/>
      <c r="B157" s="43"/>
      <c r="C157" s="44"/>
      <c r="D157" s="238" t="s">
        <v>278</v>
      </c>
      <c r="E157" s="44"/>
      <c r="F157" s="270" t="s">
        <v>755</v>
      </c>
      <c r="G157" s="44"/>
      <c r="H157" s="271">
        <v>-17.774999999999999</v>
      </c>
      <c r="I157" s="44"/>
      <c r="J157" s="44"/>
      <c r="K157" s="44"/>
      <c r="L157" s="48"/>
      <c r="M157" s="234"/>
      <c r="N157" s="23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U157" s="20" t="s">
        <v>93</v>
      </c>
    </row>
    <row r="158" s="2" customFormat="1">
      <c r="A158" s="42"/>
      <c r="B158" s="43"/>
      <c r="C158" s="44"/>
      <c r="D158" s="238" t="s">
        <v>278</v>
      </c>
      <c r="E158" s="44"/>
      <c r="F158" s="270" t="s">
        <v>268</v>
      </c>
      <c r="G158" s="44"/>
      <c r="H158" s="271">
        <v>3892.7489999999998</v>
      </c>
      <c r="I158" s="44"/>
      <c r="J158" s="44"/>
      <c r="K158" s="44"/>
      <c r="L158" s="48"/>
      <c r="M158" s="234"/>
      <c r="N158" s="23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U158" s="20" t="s">
        <v>93</v>
      </c>
    </row>
    <row r="159" s="2" customFormat="1" ht="24.15" customHeight="1">
      <c r="A159" s="42"/>
      <c r="B159" s="43"/>
      <c r="C159" s="218" t="s">
        <v>287</v>
      </c>
      <c r="D159" s="218" t="s">
        <v>256</v>
      </c>
      <c r="E159" s="219" t="s">
        <v>756</v>
      </c>
      <c r="F159" s="220" t="s">
        <v>757</v>
      </c>
      <c r="G159" s="221" t="s">
        <v>314</v>
      </c>
      <c r="H159" s="222">
        <v>350.34699999999998</v>
      </c>
      <c r="I159" s="223"/>
      <c r="J159" s="224">
        <f>ROUND(I159*H159,2)</f>
        <v>0</v>
      </c>
      <c r="K159" s="220" t="s">
        <v>260</v>
      </c>
      <c r="L159" s="48"/>
      <c r="M159" s="225" t="s">
        <v>48</v>
      </c>
      <c r="N159" s="226" t="s">
        <v>56</v>
      </c>
      <c r="O159" s="88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9" t="s">
        <v>261</v>
      </c>
      <c r="AT159" s="229" t="s">
        <v>256</v>
      </c>
      <c r="AU159" s="229" t="s">
        <v>93</v>
      </c>
      <c r="AY159" s="20" t="s">
        <v>254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0" t="s">
        <v>23</v>
      </c>
      <c r="BK159" s="230">
        <f>ROUND(I159*H159,2)</f>
        <v>0</v>
      </c>
      <c r="BL159" s="20" t="s">
        <v>261</v>
      </c>
      <c r="BM159" s="229" t="s">
        <v>758</v>
      </c>
    </row>
    <row r="160" s="2" customFormat="1">
      <c r="A160" s="42"/>
      <c r="B160" s="43"/>
      <c r="C160" s="44"/>
      <c r="D160" s="231" t="s">
        <v>263</v>
      </c>
      <c r="E160" s="44"/>
      <c r="F160" s="232" t="s">
        <v>759</v>
      </c>
      <c r="G160" s="44"/>
      <c r="H160" s="44"/>
      <c r="I160" s="233"/>
      <c r="J160" s="44"/>
      <c r="K160" s="44"/>
      <c r="L160" s="48"/>
      <c r="M160" s="234"/>
      <c r="N160" s="23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263</v>
      </c>
      <c r="AU160" s="20" t="s">
        <v>93</v>
      </c>
    </row>
    <row r="161" s="15" customFormat="1">
      <c r="A161" s="15"/>
      <c r="B161" s="259"/>
      <c r="C161" s="260"/>
      <c r="D161" s="238" t="s">
        <v>265</v>
      </c>
      <c r="E161" s="261" t="s">
        <v>48</v>
      </c>
      <c r="F161" s="262" t="s">
        <v>733</v>
      </c>
      <c r="G161" s="260"/>
      <c r="H161" s="261" t="s">
        <v>48</v>
      </c>
      <c r="I161" s="263"/>
      <c r="J161" s="260"/>
      <c r="K161" s="260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265</v>
      </c>
      <c r="AU161" s="268" t="s">
        <v>93</v>
      </c>
      <c r="AV161" s="15" t="s">
        <v>23</v>
      </c>
      <c r="AW161" s="15" t="s">
        <v>46</v>
      </c>
      <c r="AX161" s="15" t="s">
        <v>85</v>
      </c>
      <c r="AY161" s="268" t="s">
        <v>254</v>
      </c>
    </row>
    <row r="162" s="13" customFormat="1">
      <c r="A162" s="13"/>
      <c r="B162" s="236"/>
      <c r="C162" s="237"/>
      <c r="D162" s="238" t="s">
        <v>265</v>
      </c>
      <c r="E162" s="239" t="s">
        <v>48</v>
      </c>
      <c r="F162" s="240" t="s">
        <v>734</v>
      </c>
      <c r="G162" s="237"/>
      <c r="H162" s="241">
        <v>55.5</v>
      </c>
      <c r="I162" s="242"/>
      <c r="J162" s="237"/>
      <c r="K162" s="237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265</v>
      </c>
      <c r="AU162" s="247" t="s">
        <v>93</v>
      </c>
      <c r="AV162" s="13" t="s">
        <v>93</v>
      </c>
      <c r="AW162" s="13" t="s">
        <v>46</v>
      </c>
      <c r="AX162" s="13" t="s">
        <v>85</v>
      </c>
      <c r="AY162" s="247" t="s">
        <v>254</v>
      </c>
    </row>
    <row r="163" s="13" customFormat="1">
      <c r="A163" s="13"/>
      <c r="B163" s="236"/>
      <c r="C163" s="237"/>
      <c r="D163" s="238" t="s">
        <v>265</v>
      </c>
      <c r="E163" s="239" t="s">
        <v>48</v>
      </c>
      <c r="F163" s="240" t="s">
        <v>735</v>
      </c>
      <c r="G163" s="237"/>
      <c r="H163" s="241">
        <v>490.76999999999998</v>
      </c>
      <c r="I163" s="242"/>
      <c r="J163" s="237"/>
      <c r="K163" s="237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265</v>
      </c>
      <c r="AU163" s="247" t="s">
        <v>93</v>
      </c>
      <c r="AV163" s="13" t="s">
        <v>93</v>
      </c>
      <c r="AW163" s="13" t="s">
        <v>46</v>
      </c>
      <c r="AX163" s="13" t="s">
        <v>85</v>
      </c>
      <c r="AY163" s="247" t="s">
        <v>254</v>
      </c>
    </row>
    <row r="164" s="13" customFormat="1">
      <c r="A164" s="13"/>
      <c r="B164" s="236"/>
      <c r="C164" s="237"/>
      <c r="D164" s="238" t="s">
        <v>265</v>
      </c>
      <c r="E164" s="239" t="s">
        <v>48</v>
      </c>
      <c r="F164" s="240" t="s">
        <v>736</v>
      </c>
      <c r="G164" s="237"/>
      <c r="H164" s="241">
        <v>600.31500000000005</v>
      </c>
      <c r="I164" s="242"/>
      <c r="J164" s="237"/>
      <c r="K164" s="237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265</v>
      </c>
      <c r="AU164" s="247" t="s">
        <v>93</v>
      </c>
      <c r="AV164" s="13" t="s">
        <v>93</v>
      </c>
      <c r="AW164" s="13" t="s">
        <v>46</v>
      </c>
      <c r="AX164" s="13" t="s">
        <v>85</v>
      </c>
      <c r="AY164" s="247" t="s">
        <v>254</v>
      </c>
    </row>
    <row r="165" s="13" customFormat="1">
      <c r="A165" s="13"/>
      <c r="B165" s="236"/>
      <c r="C165" s="237"/>
      <c r="D165" s="238" t="s">
        <v>265</v>
      </c>
      <c r="E165" s="239" t="s">
        <v>48</v>
      </c>
      <c r="F165" s="240" t="s">
        <v>737</v>
      </c>
      <c r="G165" s="237"/>
      <c r="H165" s="241">
        <v>1065.9949999999999</v>
      </c>
      <c r="I165" s="242"/>
      <c r="J165" s="237"/>
      <c r="K165" s="237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265</v>
      </c>
      <c r="AU165" s="247" t="s">
        <v>93</v>
      </c>
      <c r="AV165" s="13" t="s">
        <v>93</v>
      </c>
      <c r="AW165" s="13" t="s">
        <v>46</v>
      </c>
      <c r="AX165" s="13" t="s">
        <v>85</v>
      </c>
      <c r="AY165" s="247" t="s">
        <v>254</v>
      </c>
    </row>
    <row r="166" s="13" customFormat="1">
      <c r="A166" s="13"/>
      <c r="B166" s="236"/>
      <c r="C166" s="237"/>
      <c r="D166" s="238" t="s">
        <v>265</v>
      </c>
      <c r="E166" s="239" t="s">
        <v>48</v>
      </c>
      <c r="F166" s="240" t="s">
        <v>738</v>
      </c>
      <c r="G166" s="237"/>
      <c r="H166" s="241">
        <v>414.67399999999998</v>
      </c>
      <c r="I166" s="242"/>
      <c r="J166" s="237"/>
      <c r="K166" s="237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265</v>
      </c>
      <c r="AU166" s="247" t="s">
        <v>93</v>
      </c>
      <c r="AV166" s="13" t="s">
        <v>93</v>
      </c>
      <c r="AW166" s="13" t="s">
        <v>46</v>
      </c>
      <c r="AX166" s="13" t="s">
        <v>85</v>
      </c>
      <c r="AY166" s="247" t="s">
        <v>254</v>
      </c>
    </row>
    <row r="167" s="13" customFormat="1">
      <c r="A167" s="13"/>
      <c r="B167" s="236"/>
      <c r="C167" s="237"/>
      <c r="D167" s="238" t="s">
        <v>265</v>
      </c>
      <c r="E167" s="239" t="s">
        <v>48</v>
      </c>
      <c r="F167" s="240" t="s">
        <v>739</v>
      </c>
      <c r="G167" s="237"/>
      <c r="H167" s="241">
        <v>801.96500000000003</v>
      </c>
      <c r="I167" s="242"/>
      <c r="J167" s="237"/>
      <c r="K167" s="237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265</v>
      </c>
      <c r="AU167" s="247" t="s">
        <v>93</v>
      </c>
      <c r="AV167" s="13" t="s">
        <v>93</v>
      </c>
      <c r="AW167" s="13" t="s">
        <v>46</v>
      </c>
      <c r="AX167" s="13" t="s">
        <v>85</v>
      </c>
      <c r="AY167" s="247" t="s">
        <v>254</v>
      </c>
    </row>
    <row r="168" s="13" customFormat="1">
      <c r="A168" s="13"/>
      <c r="B168" s="236"/>
      <c r="C168" s="237"/>
      <c r="D168" s="238" t="s">
        <v>265</v>
      </c>
      <c r="E168" s="239" t="s">
        <v>48</v>
      </c>
      <c r="F168" s="240" t="s">
        <v>740</v>
      </c>
      <c r="G168" s="237"/>
      <c r="H168" s="241">
        <v>430.66399999999999</v>
      </c>
      <c r="I168" s="242"/>
      <c r="J168" s="237"/>
      <c r="K168" s="237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265</v>
      </c>
      <c r="AU168" s="247" t="s">
        <v>93</v>
      </c>
      <c r="AV168" s="13" t="s">
        <v>93</v>
      </c>
      <c r="AW168" s="13" t="s">
        <v>46</v>
      </c>
      <c r="AX168" s="13" t="s">
        <v>85</v>
      </c>
      <c r="AY168" s="247" t="s">
        <v>254</v>
      </c>
    </row>
    <row r="169" s="13" customFormat="1">
      <c r="A169" s="13"/>
      <c r="B169" s="236"/>
      <c r="C169" s="237"/>
      <c r="D169" s="238" t="s">
        <v>265</v>
      </c>
      <c r="E169" s="239" t="s">
        <v>48</v>
      </c>
      <c r="F169" s="240" t="s">
        <v>741</v>
      </c>
      <c r="G169" s="237"/>
      <c r="H169" s="241">
        <v>177.41900000000001</v>
      </c>
      <c r="I169" s="242"/>
      <c r="J169" s="237"/>
      <c r="K169" s="237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265</v>
      </c>
      <c r="AU169" s="247" t="s">
        <v>93</v>
      </c>
      <c r="AV169" s="13" t="s">
        <v>93</v>
      </c>
      <c r="AW169" s="13" t="s">
        <v>46</v>
      </c>
      <c r="AX169" s="13" t="s">
        <v>85</v>
      </c>
      <c r="AY169" s="247" t="s">
        <v>254</v>
      </c>
    </row>
    <row r="170" s="13" customFormat="1">
      <c r="A170" s="13"/>
      <c r="B170" s="236"/>
      <c r="C170" s="237"/>
      <c r="D170" s="238" t="s">
        <v>265</v>
      </c>
      <c r="E170" s="239" t="s">
        <v>48</v>
      </c>
      <c r="F170" s="240" t="s">
        <v>742</v>
      </c>
      <c r="G170" s="237"/>
      <c r="H170" s="241">
        <v>7</v>
      </c>
      <c r="I170" s="242"/>
      <c r="J170" s="237"/>
      <c r="K170" s="237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265</v>
      </c>
      <c r="AU170" s="247" t="s">
        <v>93</v>
      </c>
      <c r="AV170" s="13" t="s">
        <v>93</v>
      </c>
      <c r="AW170" s="13" t="s">
        <v>46</v>
      </c>
      <c r="AX170" s="13" t="s">
        <v>85</v>
      </c>
      <c r="AY170" s="247" t="s">
        <v>254</v>
      </c>
    </row>
    <row r="171" s="13" customFormat="1">
      <c r="A171" s="13"/>
      <c r="B171" s="236"/>
      <c r="C171" s="237"/>
      <c r="D171" s="238" t="s">
        <v>265</v>
      </c>
      <c r="E171" s="239" t="s">
        <v>48</v>
      </c>
      <c r="F171" s="240" t="s">
        <v>743</v>
      </c>
      <c r="G171" s="237"/>
      <c r="H171" s="241">
        <v>42.258000000000003</v>
      </c>
      <c r="I171" s="242"/>
      <c r="J171" s="237"/>
      <c r="K171" s="237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265</v>
      </c>
      <c r="AU171" s="247" t="s">
        <v>93</v>
      </c>
      <c r="AV171" s="13" t="s">
        <v>93</v>
      </c>
      <c r="AW171" s="13" t="s">
        <v>46</v>
      </c>
      <c r="AX171" s="13" t="s">
        <v>85</v>
      </c>
      <c r="AY171" s="247" t="s">
        <v>254</v>
      </c>
    </row>
    <row r="172" s="16" customFormat="1">
      <c r="A172" s="16"/>
      <c r="B172" s="272"/>
      <c r="C172" s="273"/>
      <c r="D172" s="238" t="s">
        <v>265</v>
      </c>
      <c r="E172" s="274" t="s">
        <v>48</v>
      </c>
      <c r="F172" s="275" t="s">
        <v>310</v>
      </c>
      <c r="G172" s="273"/>
      <c r="H172" s="276">
        <v>4086.5599999999999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265</v>
      </c>
      <c r="AU172" s="282" t="s">
        <v>93</v>
      </c>
      <c r="AV172" s="16" t="s">
        <v>104</v>
      </c>
      <c r="AW172" s="16" t="s">
        <v>46</v>
      </c>
      <c r="AX172" s="16" t="s">
        <v>85</v>
      </c>
      <c r="AY172" s="282" t="s">
        <v>254</v>
      </c>
    </row>
    <row r="173" s="15" customFormat="1">
      <c r="A173" s="15"/>
      <c r="B173" s="259"/>
      <c r="C173" s="260"/>
      <c r="D173" s="238" t="s">
        <v>265</v>
      </c>
      <c r="E173" s="261" t="s">
        <v>48</v>
      </c>
      <c r="F173" s="262" t="s">
        <v>744</v>
      </c>
      <c r="G173" s="260"/>
      <c r="H173" s="261" t="s">
        <v>48</v>
      </c>
      <c r="I173" s="263"/>
      <c r="J173" s="260"/>
      <c r="K173" s="260"/>
      <c r="L173" s="264"/>
      <c r="M173" s="265"/>
      <c r="N173" s="266"/>
      <c r="O173" s="266"/>
      <c r="P173" s="266"/>
      <c r="Q173" s="266"/>
      <c r="R173" s="266"/>
      <c r="S173" s="266"/>
      <c r="T173" s="26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8" t="s">
        <v>265</v>
      </c>
      <c r="AU173" s="268" t="s">
        <v>93</v>
      </c>
      <c r="AV173" s="15" t="s">
        <v>23</v>
      </c>
      <c r="AW173" s="15" t="s">
        <v>46</v>
      </c>
      <c r="AX173" s="15" t="s">
        <v>85</v>
      </c>
      <c r="AY173" s="268" t="s">
        <v>254</v>
      </c>
    </row>
    <row r="174" s="13" customFormat="1">
      <c r="A174" s="13"/>
      <c r="B174" s="236"/>
      <c r="C174" s="237"/>
      <c r="D174" s="238" t="s">
        <v>265</v>
      </c>
      <c r="E174" s="239" t="s">
        <v>48</v>
      </c>
      <c r="F174" s="240" t="s">
        <v>745</v>
      </c>
      <c r="G174" s="237"/>
      <c r="H174" s="241">
        <v>-40.185000000000002</v>
      </c>
      <c r="I174" s="242"/>
      <c r="J174" s="237"/>
      <c r="K174" s="237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265</v>
      </c>
      <c r="AU174" s="247" t="s">
        <v>93</v>
      </c>
      <c r="AV174" s="13" t="s">
        <v>93</v>
      </c>
      <c r="AW174" s="13" t="s">
        <v>46</v>
      </c>
      <c r="AX174" s="13" t="s">
        <v>85</v>
      </c>
      <c r="AY174" s="247" t="s">
        <v>254</v>
      </c>
    </row>
    <row r="175" s="13" customFormat="1">
      <c r="A175" s="13"/>
      <c r="B175" s="236"/>
      <c r="C175" s="237"/>
      <c r="D175" s="238" t="s">
        <v>265</v>
      </c>
      <c r="E175" s="239" t="s">
        <v>48</v>
      </c>
      <c r="F175" s="240" t="s">
        <v>746</v>
      </c>
      <c r="G175" s="237"/>
      <c r="H175" s="241">
        <v>-10.997999999999999</v>
      </c>
      <c r="I175" s="242"/>
      <c r="J175" s="237"/>
      <c r="K175" s="237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265</v>
      </c>
      <c r="AU175" s="247" t="s">
        <v>93</v>
      </c>
      <c r="AV175" s="13" t="s">
        <v>93</v>
      </c>
      <c r="AW175" s="13" t="s">
        <v>46</v>
      </c>
      <c r="AX175" s="13" t="s">
        <v>85</v>
      </c>
      <c r="AY175" s="247" t="s">
        <v>254</v>
      </c>
    </row>
    <row r="176" s="13" customFormat="1">
      <c r="A176" s="13"/>
      <c r="B176" s="236"/>
      <c r="C176" s="237"/>
      <c r="D176" s="238" t="s">
        <v>265</v>
      </c>
      <c r="E176" s="239" t="s">
        <v>48</v>
      </c>
      <c r="F176" s="240" t="s">
        <v>747</v>
      </c>
      <c r="G176" s="237"/>
      <c r="H176" s="241">
        <v>-6.3520000000000003</v>
      </c>
      <c r="I176" s="242"/>
      <c r="J176" s="237"/>
      <c r="K176" s="237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265</v>
      </c>
      <c r="AU176" s="247" t="s">
        <v>93</v>
      </c>
      <c r="AV176" s="13" t="s">
        <v>93</v>
      </c>
      <c r="AW176" s="13" t="s">
        <v>46</v>
      </c>
      <c r="AX176" s="13" t="s">
        <v>85</v>
      </c>
      <c r="AY176" s="247" t="s">
        <v>254</v>
      </c>
    </row>
    <row r="177" s="13" customFormat="1">
      <c r="A177" s="13"/>
      <c r="B177" s="236"/>
      <c r="C177" s="237"/>
      <c r="D177" s="238" t="s">
        <v>265</v>
      </c>
      <c r="E177" s="239" t="s">
        <v>48</v>
      </c>
      <c r="F177" s="240" t="s">
        <v>748</v>
      </c>
      <c r="G177" s="237"/>
      <c r="H177" s="241">
        <v>-9.5939999999999994</v>
      </c>
      <c r="I177" s="242"/>
      <c r="J177" s="237"/>
      <c r="K177" s="237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265</v>
      </c>
      <c r="AU177" s="247" t="s">
        <v>93</v>
      </c>
      <c r="AV177" s="13" t="s">
        <v>93</v>
      </c>
      <c r="AW177" s="13" t="s">
        <v>46</v>
      </c>
      <c r="AX177" s="13" t="s">
        <v>85</v>
      </c>
      <c r="AY177" s="247" t="s">
        <v>254</v>
      </c>
    </row>
    <row r="178" s="13" customFormat="1">
      <c r="A178" s="13"/>
      <c r="B178" s="236"/>
      <c r="C178" s="237"/>
      <c r="D178" s="238" t="s">
        <v>265</v>
      </c>
      <c r="E178" s="239" t="s">
        <v>48</v>
      </c>
      <c r="F178" s="240" t="s">
        <v>749</v>
      </c>
      <c r="G178" s="237"/>
      <c r="H178" s="241">
        <v>-9.0670000000000002</v>
      </c>
      <c r="I178" s="242"/>
      <c r="J178" s="237"/>
      <c r="K178" s="237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265</v>
      </c>
      <c r="AU178" s="247" t="s">
        <v>93</v>
      </c>
      <c r="AV178" s="13" t="s">
        <v>93</v>
      </c>
      <c r="AW178" s="13" t="s">
        <v>46</v>
      </c>
      <c r="AX178" s="13" t="s">
        <v>85</v>
      </c>
      <c r="AY178" s="247" t="s">
        <v>254</v>
      </c>
    </row>
    <row r="179" s="13" customFormat="1">
      <c r="A179" s="13"/>
      <c r="B179" s="236"/>
      <c r="C179" s="237"/>
      <c r="D179" s="238" t="s">
        <v>265</v>
      </c>
      <c r="E179" s="239" t="s">
        <v>48</v>
      </c>
      <c r="F179" s="240" t="s">
        <v>750</v>
      </c>
      <c r="G179" s="237"/>
      <c r="H179" s="241">
        <v>-35.377000000000002</v>
      </c>
      <c r="I179" s="242"/>
      <c r="J179" s="237"/>
      <c r="K179" s="237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265</v>
      </c>
      <c r="AU179" s="247" t="s">
        <v>93</v>
      </c>
      <c r="AV179" s="13" t="s">
        <v>93</v>
      </c>
      <c r="AW179" s="13" t="s">
        <v>46</v>
      </c>
      <c r="AX179" s="13" t="s">
        <v>85</v>
      </c>
      <c r="AY179" s="247" t="s">
        <v>254</v>
      </c>
    </row>
    <row r="180" s="13" customFormat="1">
      <c r="A180" s="13"/>
      <c r="B180" s="236"/>
      <c r="C180" s="237"/>
      <c r="D180" s="238" t="s">
        <v>265</v>
      </c>
      <c r="E180" s="239" t="s">
        <v>48</v>
      </c>
      <c r="F180" s="240" t="s">
        <v>751</v>
      </c>
      <c r="G180" s="237"/>
      <c r="H180" s="241">
        <v>-13.063000000000001</v>
      </c>
      <c r="I180" s="242"/>
      <c r="J180" s="237"/>
      <c r="K180" s="237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265</v>
      </c>
      <c r="AU180" s="247" t="s">
        <v>93</v>
      </c>
      <c r="AV180" s="13" t="s">
        <v>93</v>
      </c>
      <c r="AW180" s="13" t="s">
        <v>46</v>
      </c>
      <c r="AX180" s="13" t="s">
        <v>85</v>
      </c>
      <c r="AY180" s="247" t="s">
        <v>254</v>
      </c>
    </row>
    <row r="181" s="16" customFormat="1">
      <c r="A181" s="16"/>
      <c r="B181" s="272"/>
      <c r="C181" s="273"/>
      <c r="D181" s="238" t="s">
        <v>265</v>
      </c>
      <c r="E181" s="274" t="s">
        <v>48</v>
      </c>
      <c r="F181" s="275" t="s">
        <v>310</v>
      </c>
      <c r="G181" s="273"/>
      <c r="H181" s="276">
        <v>-124.636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82" t="s">
        <v>265</v>
      </c>
      <c r="AU181" s="282" t="s">
        <v>93</v>
      </c>
      <c r="AV181" s="16" t="s">
        <v>104</v>
      </c>
      <c r="AW181" s="16" t="s">
        <v>46</v>
      </c>
      <c r="AX181" s="16" t="s">
        <v>85</v>
      </c>
      <c r="AY181" s="282" t="s">
        <v>254</v>
      </c>
    </row>
    <row r="182" s="15" customFormat="1">
      <c r="A182" s="15"/>
      <c r="B182" s="259"/>
      <c r="C182" s="260"/>
      <c r="D182" s="238" t="s">
        <v>265</v>
      </c>
      <c r="E182" s="261" t="s">
        <v>48</v>
      </c>
      <c r="F182" s="262" t="s">
        <v>752</v>
      </c>
      <c r="G182" s="260"/>
      <c r="H182" s="261" t="s">
        <v>48</v>
      </c>
      <c r="I182" s="263"/>
      <c r="J182" s="260"/>
      <c r="K182" s="260"/>
      <c r="L182" s="264"/>
      <c r="M182" s="265"/>
      <c r="N182" s="266"/>
      <c r="O182" s="266"/>
      <c r="P182" s="266"/>
      <c r="Q182" s="266"/>
      <c r="R182" s="266"/>
      <c r="S182" s="266"/>
      <c r="T182" s="26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8" t="s">
        <v>265</v>
      </c>
      <c r="AU182" s="268" t="s">
        <v>93</v>
      </c>
      <c r="AV182" s="15" t="s">
        <v>23</v>
      </c>
      <c r="AW182" s="15" t="s">
        <v>46</v>
      </c>
      <c r="AX182" s="15" t="s">
        <v>85</v>
      </c>
      <c r="AY182" s="268" t="s">
        <v>254</v>
      </c>
    </row>
    <row r="183" s="13" customFormat="1">
      <c r="A183" s="13"/>
      <c r="B183" s="236"/>
      <c r="C183" s="237"/>
      <c r="D183" s="238" t="s">
        <v>265</v>
      </c>
      <c r="E183" s="239" t="s">
        <v>667</v>
      </c>
      <c r="F183" s="240" t="s">
        <v>753</v>
      </c>
      <c r="G183" s="237"/>
      <c r="H183" s="241">
        <v>-18.800000000000001</v>
      </c>
      <c r="I183" s="242"/>
      <c r="J183" s="237"/>
      <c r="K183" s="237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265</v>
      </c>
      <c r="AU183" s="247" t="s">
        <v>93</v>
      </c>
      <c r="AV183" s="13" t="s">
        <v>93</v>
      </c>
      <c r="AW183" s="13" t="s">
        <v>46</v>
      </c>
      <c r="AX183" s="13" t="s">
        <v>85</v>
      </c>
      <c r="AY183" s="247" t="s">
        <v>254</v>
      </c>
    </row>
    <row r="184" s="13" customFormat="1">
      <c r="A184" s="13"/>
      <c r="B184" s="236"/>
      <c r="C184" s="237"/>
      <c r="D184" s="238" t="s">
        <v>265</v>
      </c>
      <c r="E184" s="239" t="s">
        <v>48</v>
      </c>
      <c r="F184" s="240" t="s">
        <v>754</v>
      </c>
      <c r="G184" s="237"/>
      <c r="H184" s="241">
        <v>-32.600000000000001</v>
      </c>
      <c r="I184" s="242"/>
      <c r="J184" s="237"/>
      <c r="K184" s="237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265</v>
      </c>
      <c r="AU184" s="247" t="s">
        <v>93</v>
      </c>
      <c r="AV184" s="13" t="s">
        <v>93</v>
      </c>
      <c r="AW184" s="13" t="s">
        <v>46</v>
      </c>
      <c r="AX184" s="13" t="s">
        <v>85</v>
      </c>
      <c r="AY184" s="247" t="s">
        <v>254</v>
      </c>
    </row>
    <row r="185" s="13" customFormat="1">
      <c r="A185" s="13"/>
      <c r="B185" s="236"/>
      <c r="C185" s="237"/>
      <c r="D185" s="238" t="s">
        <v>265</v>
      </c>
      <c r="E185" s="239" t="s">
        <v>48</v>
      </c>
      <c r="F185" s="240" t="s">
        <v>755</v>
      </c>
      <c r="G185" s="237"/>
      <c r="H185" s="241">
        <v>-17.774999999999999</v>
      </c>
      <c r="I185" s="242"/>
      <c r="J185" s="237"/>
      <c r="K185" s="237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265</v>
      </c>
      <c r="AU185" s="247" t="s">
        <v>93</v>
      </c>
      <c r="AV185" s="13" t="s">
        <v>93</v>
      </c>
      <c r="AW185" s="13" t="s">
        <v>46</v>
      </c>
      <c r="AX185" s="13" t="s">
        <v>85</v>
      </c>
      <c r="AY185" s="247" t="s">
        <v>254</v>
      </c>
    </row>
    <row r="186" s="16" customFormat="1">
      <c r="A186" s="16"/>
      <c r="B186" s="272"/>
      <c r="C186" s="273"/>
      <c r="D186" s="238" t="s">
        <v>265</v>
      </c>
      <c r="E186" s="274" t="s">
        <v>760</v>
      </c>
      <c r="F186" s="275" t="s">
        <v>310</v>
      </c>
      <c r="G186" s="273"/>
      <c r="H186" s="276">
        <v>-69.174999999999997</v>
      </c>
      <c r="I186" s="277"/>
      <c r="J186" s="273"/>
      <c r="K186" s="273"/>
      <c r="L186" s="278"/>
      <c r="M186" s="279"/>
      <c r="N186" s="280"/>
      <c r="O186" s="280"/>
      <c r="P186" s="280"/>
      <c r="Q186" s="280"/>
      <c r="R186" s="280"/>
      <c r="S186" s="280"/>
      <c r="T186" s="281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82" t="s">
        <v>265</v>
      </c>
      <c r="AU186" s="282" t="s">
        <v>93</v>
      </c>
      <c r="AV186" s="16" t="s">
        <v>104</v>
      </c>
      <c r="AW186" s="16" t="s">
        <v>46</v>
      </c>
      <c r="AX186" s="16" t="s">
        <v>85</v>
      </c>
      <c r="AY186" s="282" t="s">
        <v>254</v>
      </c>
    </row>
    <row r="187" s="14" customFormat="1">
      <c r="A187" s="14"/>
      <c r="B187" s="248"/>
      <c r="C187" s="249"/>
      <c r="D187" s="238" t="s">
        <v>265</v>
      </c>
      <c r="E187" s="250" t="s">
        <v>679</v>
      </c>
      <c r="F187" s="251" t="s">
        <v>268</v>
      </c>
      <c r="G187" s="249"/>
      <c r="H187" s="252">
        <v>3892.7489999999998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265</v>
      </c>
      <c r="AU187" s="258" t="s">
        <v>93</v>
      </c>
      <c r="AV187" s="14" t="s">
        <v>261</v>
      </c>
      <c r="AW187" s="14" t="s">
        <v>46</v>
      </c>
      <c r="AX187" s="14" t="s">
        <v>85</v>
      </c>
      <c r="AY187" s="258" t="s">
        <v>254</v>
      </c>
    </row>
    <row r="188" s="15" customFormat="1">
      <c r="A188" s="15"/>
      <c r="B188" s="259"/>
      <c r="C188" s="260"/>
      <c r="D188" s="238" t="s">
        <v>265</v>
      </c>
      <c r="E188" s="261" t="s">
        <v>48</v>
      </c>
      <c r="F188" s="262" t="s">
        <v>729</v>
      </c>
      <c r="G188" s="260"/>
      <c r="H188" s="261" t="s">
        <v>48</v>
      </c>
      <c r="I188" s="263"/>
      <c r="J188" s="260"/>
      <c r="K188" s="260"/>
      <c r="L188" s="264"/>
      <c r="M188" s="265"/>
      <c r="N188" s="266"/>
      <c r="O188" s="266"/>
      <c r="P188" s="266"/>
      <c r="Q188" s="266"/>
      <c r="R188" s="266"/>
      <c r="S188" s="266"/>
      <c r="T188" s="26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8" t="s">
        <v>265</v>
      </c>
      <c r="AU188" s="268" t="s">
        <v>93</v>
      </c>
      <c r="AV188" s="15" t="s">
        <v>23</v>
      </c>
      <c r="AW188" s="15" t="s">
        <v>46</v>
      </c>
      <c r="AX188" s="15" t="s">
        <v>85</v>
      </c>
      <c r="AY188" s="268" t="s">
        <v>254</v>
      </c>
    </row>
    <row r="189" s="15" customFormat="1">
      <c r="A189" s="15"/>
      <c r="B189" s="259"/>
      <c r="C189" s="260"/>
      <c r="D189" s="238" t="s">
        <v>265</v>
      </c>
      <c r="E189" s="261" t="s">
        <v>48</v>
      </c>
      <c r="F189" s="262" t="s">
        <v>730</v>
      </c>
      <c r="G189" s="260"/>
      <c r="H189" s="261" t="s">
        <v>48</v>
      </c>
      <c r="I189" s="263"/>
      <c r="J189" s="260"/>
      <c r="K189" s="260"/>
      <c r="L189" s="264"/>
      <c r="M189" s="265"/>
      <c r="N189" s="266"/>
      <c r="O189" s="266"/>
      <c r="P189" s="266"/>
      <c r="Q189" s="266"/>
      <c r="R189" s="266"/>
      <c r="S189" s="266"/>
      <c r="T189" s="26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8" t="s">
        <v>265</v>
      </c>
      <c r="AU189" s="268" t="s">
        <v>93</v>
      </c>
      <c r="AV189" s="15" t="s">
        <v>23</v>
      </c>
      <c r="AW189" s="15" t="s">
        <v>46</v>
      </c>
      <c r="AX189" s="15" t="s">
        <v>85</v>
      </c>
      <c r="AY189" s="268" t="s">
        <v>254</v>
      </c>
    </row>
    <row r="190" s="13" customFormat="1">
      <c r="A190" s="13"/>
      <c r="B190" s="236"/>
      <c r="C190" s="237"/>
      <c r="D190" s="238" t="s">
        <v>265</v>
      </c>
      <c r="E190" s="239" t="s">
        <v>671</v>
      </c>
      <c r="F190" s="240" t="s">
        <v>761</v>
      </c>
      <c r="G190" s="237"/>
      <c r="H190" s="241">
        <v>350.34699999999998</v>
      </c>
      <c r="I190" s="242"/>
      <c r="J190" s="237"/>
      <c r="K190" s="237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265</v>
      </c>
      <c r="AU190" s="247" t="s">
        <v>93</v>
      </c>
      <c r="AV190" s="13" t="s">
        <v>93</v>
      </c>
      <c r="AW190" s="13" t="s">
        <v>46</v>
      </c>
      <c r="AX190" s="13" t="s">
        <v>23</v>
      </c>
      <c r="AY190" s="247" t="s">
        <v>254</v>
      </c>
    </row>
    <row r="191" s="2" customFormat="1">
      <c r="A191" s="42"/>
      <c r="B191" s="43"/>
      <c r="C191" s="44"/>
      <c r="D191" s="238" t="s">
        <v>278</v>
      </c>
      <c r="E191" s="44"/>
      <c r="F191" s="269" t="s">
        <v>732</v>
      </c>
      <c r="G191" s="44"/>
      <c r="H191" s="44"/>
      <c r="I191" s="44"/>
      <c r="J191" s="44"/>
      <c r="K191" s="44"/>
      <c r="L191" s="48"/>
      <c r="M191" s="234"/>
      <c r="N191" s="23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U191" s="20" t="s">
        <v>93</v>
      </c>
    </row>
    <row r="192" s="2" customFormat="1">
      <c r="A192" s="42"/>
      <c r="B192" s="43"/>
      <c r="C192" s="44"/>
      <c r="D192" s="238" t="s">
        <v>278</v>
      </c>
      <c r="E192" s="44"/>
      <c r="F192" s="270" t="s">
        <v>733</v>
      </c>
      <c r="G192" s="44"/>
      <c r="H192" s="271">
        <v>0</v>
      </c>
      <c r="I192" s="44"/>
      <c r="J192" s="44"/>
      <c r="K192" s="44"/>
      <c r="L192" s="48"/>
      <c r="M192" s="234"/>
      <c r="N192" s="23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U192" s="20" t="s">
        <v>93</v>
      </c>
    </row>
    <row r="193" s="2" customFormat="1">
      <c r="A193" s="42"/>
      <c r="B193" s="43"/>
      <c r="C193" s="44"/>
      <c r="D193" s="238" t="s">
        <v>278</v>
      </c>
      <c r="E193" s="44"/>
      <c r="F193" s="270" t="s">
        <v>734</v>
      </c>
      <c r="G193" s="44"/>
      <c r="H193" s="271">
        <v>55.5</v>
      </c>
      <c r="I193" s="44"/>
      <c r="J193" s="44"/>
      <c r="K193" s="44"/>
      <c r="L193" s="48"/>
      <c r="M193" s="234"/>
      <c r="N193" s="23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U193" s="20" t="s">
        <v>93</v>
      </c>
    </row>
    <row r="194" s="2" customFormat="1">
      <c r="A194" s="42"/>
      <c r="B194" s="43"/>
      <c r="C194" s="44"/>
      <c r="D194" s="238" t="s">
        <v>278</v>
      </c>
      <c r="E194" s="44"/>
      <c r="F194" s="270" t="s">
        <v>735</v>
      </c>
      <c r="G194" s="44"/>
      <c r="H194" s="271">
        <v>490.76999999999998</v>
      </c>
      <c r="I194" s="44"/>
      <c r="J194" s="44"/>
      <c r="K194" s="44"/>
      <c r="L194" s="48"/>
      <c r="M194" s="234"/>
      <c r="N194" s="23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U194" s="20" t="s">
        <v>93</v>
      </c>
    </row>
    <row r="195" s="2" customFormat="1">
      <c r="A195" s="42"/>
      <c r="B195" s="43"/>
      <c r="C195" s="44"/>
      <c r="D195" s="238" t="s">
        <v>278</v>
      </c>
      <c r="E195" s="44"/>
      <c r="F195" s="270" t="s">
        <v>736</v>
      </c>
      <c r="G195" s="44"/>
      <c r="H195" s="271">
        <v>600.31500000000005</v>
      </c>
      <c r="I195" s="44"/>
      <c r="J195" s="44"/>
      <c r="K195" s="44"/>
      <c r="L195" s="48"/>
      <c r="M195" s="234"/>
      <c r="N195" s="23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U195" s="20" t="s">
        <v>93</v>
      </c>
    </row>
    <row r="196" s="2" customFormat="1">
      <c r="A196" s="42"/>
      <c r="B196" s="43"/>
      <c r="C196" s="44"/>
      <c r="D196" s="238" t="s">
        <v>278</v>
      </c>
      <c r="E196" s="44"/>
      <c r="F196" s="270" t="s">
        <v>737</v>
      </c>
      <c r="G196" s="44"/>
      <c r="H196" s="271">
        <v>1065.9949999999999</v>
      </c>
      <c r="I196" s="44"/>
      <c r="J196" s="44"/>
      <c r="K196" s="44"/>
      <c r="L196" s="48"/>
      <c r="M196" s="234"/>
      <c r="N196" s="23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U196" s="20" t="s">
        <v>93</v>
      </c>
    </row>
    <row r="197" s="2" customFormat="1">
      <c r="A197" s="42"/>
      <c r="B197" s="43"/>
      <c r="C197" s="44"/>
      <c r="D197" s="238" t="s">
        <v>278</v>
      </c>
      <c r="E197" s="44"/>
      <c r="F197" s="270" t="s">
        <v>738</v>
      </c>
      <c r="G197" s="44"/>
      <c r="H197" s="271">
        <v>414.67399999999998</v>
      </c>
      <c r="I197" s="44"/>
      <c r="J197" s="44"/>
      <c r="K197" s="44"/>
      <c r="L197" s="48"/>
      <c r="M197" s="234"/>
      <c r="N197" s="23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U197" s="20" t="s">
        <v>93</v>
      </c>
    </row>
    <row r="198" s="2" customFormat="1">
      <c r="A198" s="42"/>
      <c r="B198" s="43"/>
      <c r="C198" s="44"/>
      <c r="D198" s="238" t="s">
        <v>278</v>
      </c>
      <c r="E198" s="44"/>
      <c r="F198" s="270" t="s">
        <v>739</v>
      </c>
      <c r="G198" s="44"/>
      <c r="H198" s="271">
        <v>801.96500000000003</v>
      </c>
      <c r="I198" s="44"/>
      <c r="J198" s="44"/>
      <c r="K198" s="44"/>
      <c r="L198" s="48"/>
      <c r="M198" s="234"/>
      <c r="N198" s="23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U198" s="20" t="s">
        <v>93</v>
      </c>
    </row>
    <row r="199" s="2" customFormat="1">
      <c r="A199" s="42"/>
      <c r="B199" s="43"/>
      <c r="C199" s="44"/>
      <c r="D199" s="238" t="s">
        <v>278</v>
      </c>
      <c r="E199" s="44"/>
      <c r="F199" s="270" t="s">
        <v>740</v>
      </c>
      <c r="G199" s="44"/>
      <c r="H199" s="271">
        <v>430.66399999999999</v>
      </c>
      <c r="I199" s="44"/>
      <c r="J199" s="44"/>
      <c r="K199" s="44"/>
      <c r="L199" s="48"/>
      <c r="M199" s="234"/>
      <c r="N199" s="23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U199" s="20" t="s">
        <v>93</v>
      </c>
    </row>
    <row r="200" s="2" customFormat="1">
      <c r="A200" s="42"/>
      <c r="B200" s="43"/>
      <c r="C200" s="44"/>
      <c r="D200" s="238" t="s">
        <v>278</v>
      </c>
      <c r="E200" s="44"/>
      <c r="F200" s="270" t="s">
        <v>741</v>
      </c>
      <c r="G200" s="44"/>
      <c r="H200" s="271">
        <v>177.41900000000001</v>
      </c>
      <c r="I200" s="44"/>
      <c r="J200" s="44"/>
      <c r="K200" s="44"/>
      <c r="L200" s="48"/>
      <c r="M200" s="234"/>
      <c r="N200" s="23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U200" s="20" t="s">
        <v>93</v>
      </c>
    </row>
    <row r="201" s="2" customFormat="1">
      <c r="A201" s="42"/>
      <c r="B201" s="43"/>
      <c r="C201" s="44"/>
      <c r="D201" s="238" t="s">
        <v>278</v>
      </c>
      <c r="E201" s="44"/>
      <c r="F201" s="270" t="s">
        <v>742</v>
      </c>
      <c r="G201" s="44"/>
      <c r="H201" s="271">
        <v>7</v>
      </c>
      <c r="I201" s="44"/>
      <c r="J201" s="44"/>
      <c r="K201" s="44"/>
      <c r="L201" s="48"/>
      <c r="M201" s="234"/>
      <c r="N201" s="23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U201" s="20" t="s">
        <v>93</v>
      </c>
    </row>
    <row r="202" s="2" customFormat="1">
      <c r="A202" s="42"/>
      <c r="B202" s="43"/>
      <c r="C202" s="44"/>
      <c r="D202" s="238" t="s">
        <v>278</v>
      </c>
      <c r="E202" s="44"/>
      <c r="F202" s="270" t="s">
        <v>743</v>
      </c>
      <c r="G202" s="44"/>
      <c r="H202" s="271">
        <v>42.258000000000003</v>
      </c>
      <c r="I202" s="44"/>
      <c r="J202" s="44"/>
      <c r="K202" s="44"/>
      <c r="L202" s="48"/>
      <c r="M202" s="234"/>
      <c r="N202" s="23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U202" s="20" t="s">
        <v>93</v>
      </c>
    </row>
    <row r="203" s="2" customFormat="1">
      <c r="A203" s="42"/>
      <c r="B203" s="43"/>
      <c r="C203" s="44"/>
      <c r="D203" s="238" t="s">
        <v>278</v>
      </c>
      <c r="E203" s="44"/>
      <c r="F203" s="270" t="s">
        <v>744</v>
      </c>
      <c r="G203" s="44"/>
      <c r="H203" s="271">
        <v>0</v>
      </c>
      <c r="I203" s="44"/>
      <c r="J203" s="44"/>
      <c r="K203" s="44"/>
      <c r="L203" s="48"/>
      <c r="M203" s="234"/>
      <c r="N203" s="23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U203" s="20" t="s">
        <v>93</v>
      </c>
    </row>
    <row r="204" s="2" customFormat="1">
      <c r="A204" s="42"/>
      <c r="B204" s="43"/>
      <c r="C204" s="44"/>
      <c r="D204" s="238" t="s">
        <v>278</v>
      </c>
      <c r="E204" s="44"/>
      <c r="F204" s="270" t="s">
        <v>745</v>
      </c>
      <c r="G204" s="44"/>
      <c r="H204" s="271">
        <v>-40.185000000000002</v>
      </c>
      <c r="I204" s="44"/>
      <c r="J204" s="44"/>
      <c r="K204" s="44"/>
      <c r="L204" s="48"/>
      <c r="M204" s="234"/>
      <c r="N204" s="23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U204" s="20" t="s">
        <v>93</v>
      </c>
    </row>
    <row r="205" s="2" customFormat="1">
      <c r="A205" s="42"/>
      <c r="B205" s="43"/>
      <c r="C205" s="44"/>
      <c r="D205" s="238" t="s">
        <v>278</v>
      </c>
      <c r="E205" s="44"/>
      <c r="F205" s="270" t="s">
        <v>746</v>
      </c>
      <c r="G205" s="44"/>
      <c r="H205" s="271">
        <v>-10.997999999999999</v>
      </c>
      <c r="I205" s="44"/>
      <c r="J205" s="44"/>
      <c r="K205" s="44"/>
      <c r="L205" s="48"/>
      <c r="M205" s="234"/>
      <c r="N205" s="23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U205" s="20" t="s">
        <v>93</v>
      </c>
    </row>
    <row r="206" s="2" customFormat="1">
      <c r="A206" s="42"/>
      <c r="B206" s="43"/>
      <c r="C206" s="44"/>
      <c r="D206" s="238" t="s">
        <v>278</v>
      </c>
      <c r="E206" s="44"/>
      <c r="F206" s="270" t="s">
        <v>747</v>
      </c>
      <c r="G206" s="44"/>
      <c r="H206" s="271">
        <v>-6.3520000000000003</v>
      </c>
      <c r="I206" s="44"/>
      <c r="J206" s="44"/>
      <c r="K206" s="44"/>
      <c r="L206" s="48"/>
      <c r="M206" s="234"/>
      <c r="N206" s="23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U206" s="20" t="s">
        <v>93</v>
      </c>
    </row>
    <row r="207" s="2" customFormat="1">
      <c r="A207" s="42"/>
      <c r="B207" s="43"/>
      <c r="C207" s="44"/>
      <c r="D207" s="238" t="s">
        <v>278</v>
      </c>
      <c r="E207" s="44"/>
      <c r="F207" s="270" t="s">
        <v>748</v>
      </c>
      <c r="G207" s="44"/>
      <c r="H207" s="271">
        <v>-9.5939999999999994</v>
      </c>
      <c r="I207" s="44"/>
      <c r="J207" s="44"/>
      <c r="K207" s="44"/>
      <c r="L207" s="48"/>
      <c r="M207" s="234"/>
      <c r="N207" s="23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U207" s="20" t="s">
        <v>93</v>
      </c>
    </row>
    <row r="208" s="2" customFormat="1">
      <c r="A208" s="42"/>
      <c r="B208" s="43"/>
      <c r="C208" s="44"/>
      <c r="D208" s="238" t="s">
        <v>278</v>
      </c>
      <c r="E208" s="44"/>
      <c r="F208" s="270" t="s">
        <v>749</v>
      </c>
      <c r="G208" s="44"/>
      <c r="H208" s="271">
        <v>-9.0670000000000002</v>
      </c>
      <c r="I208" s="44"/>
      <c r="J208" s="44"/>
      <c r="K208" s="44"/>
      <c r="L208" s="48"/>
      <c r="M208" s="234"/>
      <c r="N208" s="23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U208" s="20" t="s">
        <v>93</v>
      </c>
    </row>
    <row r="209" s="2" customFormat="1">
      <c r="A209" s="42"/>
      <c r="B209" s="43"/>
      <c r="C209" s="44"/>
      <c r="D209" s="238" t="s">
        <v>278</v>
      </c>
      <c r="E209" s="44"/>
      <c r="F209" s="270" t="s">
        <v>750</v>
      </c>
      <c r="G209" s="44"/>
      <c r="H209" s="271">
        <v>-35.377000000000002</v>
      </c>
      <c r="I209" s="44"/>
      <c r="J209" s="44"/>
      <c r="K209" s="44"/>
      <c r="L209" s="48"/>
      <c r="M209" s="234"/>
      <c r="N209" s="23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U209" s="20" t="s">
        <v>93</v>
      </c>
    </row>
    <row r="210" s="2" customFormat="1">
      <c r="A210" s="42"/>
      <c r="B210" s="43"/>
      <c r="C210" s="44"/>
      <c r="D210" s="238" t="s">
        <v>278</v>
      </c>
      <c r="E210" s="44"/>
      <c r="F210" s="270" t="s">
        <v>751</v>
      </c>
      <c r="G210" s="44"/>
      <c r="H210" s="271">
        <v>-13.063000000000001</v>
      </c>
      <c r="I210" s="44"/>
      <c r="J210" s="44"/>
      <c r="K210" s="44"/>
      <c r="L210" s="48"/>
      <c r="M210" s="234"/>
      <c r="N210" s="23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U210" s="20" t="s">
        <v>93</v>
      </c>
    </row>
    <row r="211" s="2" customFormat="1">
      <c r="A211" s="42"/>
      <c r="B211" s="43"/>
      <c r="C211" s="44"/>
      <c r="D211" s="238" t="s">
        <v>278</v>
      </c>
      <c r="E211" s="44"/>
      <c r="F211" s="270" t="s">
        <v>752</v>
      </c>
      <c r="G211" s="44"/>
      <c r="H211" s="271">
        <v>0</v>
      </c>
      <c r="I211" s="44"/>
      <c r="J211" s="44"/>
      <c r="K211" s="44"/>
      <c r="L211" s="48"/>
      <c r="M211" s="234"/>
      <c r="N211" s="23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U211" s="20" t="s">
        <v>93</v>
      </c>
    </row>
    <row r="212" s="2" customFormat="1">
      <c r="A212" s="42"/>
      <c r="B212" s="43"/>
      <c r="C212" s="44"/>
      <c r="D212" s="238" t="s">
        <v>278</v>
      </c>
      <c r="E212" s="44"/>
      <c r="F212" s="270" t="s">
        <v>753</v>
      </c>
      <c r="G212" s="44"/>
      <c r="H212" s="271">
        <v>-18.800000000000001</v>
      </c>
      <c r="I212" s="44"/>
      <c r="J212" s="44"/>
      <c r="K212" s="44"/>
      <c r="L212" s="48"/>
      <c r="M212" s="234"/>
      <c r="N212" s="23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U212" s="20" t="s">
        <v>93</v>
      </c>
    </row>
    <row r="213" s="2" customFormat="1">
      <c r="A213" s="42"/>
      <c r="B213" s="43"/>
      <c r="C213" s="44"/>
      <c r="D213" s="238" t="s">
        <v>278</v>
      </c>
      <c r="E213" s="44"/>
      <c r="F213" s="270" t="s">
        <v>754</v>
      </c>
      <c r="G213" s="44"/>
      <c r="H213" s="271">
        <v>-32.600000000000001</v>
      </c>
      <c r="I213" s="44"/>
      <c r="J213" s="44"/>
      <c r="K213" s="44"/>
      <c r="L213" s="48"/>
      <c r="M213" s="234"/>
      <c r="N213" s="23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U213" s="20" t="s">
        <v>93</v>
      </c>
    </row>
    <row r="214" s="2" customFormat="1">
      <c r="A214" s="42"/>
      <c r="B214" s="43"/>
      <c r="C214" s="44"/>
      <c r="D214" s="238" t="s">
        <v>278</v>
      </c>
      <c r="E214" s="44"/>
      <c r="F214" s="270" t="s">
        <v>755</v>
      </c>
      <c r="G214" s="44"/>
      <c r="H214" s="271">
        <v>-17.774999999999999</v>
      </c>
      <c r="I214" s="44"/>
      <c r="J214" s="44"/>
      <c r="K214" s="44"/>
      <c r="L214" s="48"/>
      <c r="M214" s="234"/>
      <c r="N214" s="23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U214" s="20" t="s">
        <v>93</v>
      </c>
    </row>
    <row r="215" s="2" customFormat="1">
      <c r="A215" s="42"/>
      <c r="B215" s="43"/>
      <c r="C215" s="44"/>
      <c r="D215" s="238" t="s">
        <v>278</v>
      </c>
      <c r="E215" s="44"/>
      <c r="F215" s="270" t="s">
        <v>268</v>
      </c>
      <c r="G215" s="44"/>
      <c r="H215" s="271">
        <v>3892.7489999999998</v>
      </c>
      <c r="I215" s="44"/>
      <c r="J215" s="44"/>
      <c r="K215" s="44"/>
      <c r="L215" s="48"/>
      <c r="M215" s="234"/>
      <c r="N215" s="23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U215" s="20" t="s">
        <v>93</v>
      </c>
    </row>
    <row r="216" s="2" customFormat="1" ht="24.15" customHeight="1">
      <c r="A216" s="42"/>
      <c r="B216" s="43"/>
      <c r="C216" s="218" t="s">
        <v>292</v>
      </c>
      <c r="D216" s="218" t="s">
        <v>256</v>
      </c>
      <c r="E216" s="219" t="s">
        <v>762</v>
      </c>
      <c r="F216" s="220" t="s">
        <v>763</v>
      </c>
      <c r="G216" s="221" t="s">
        <v>314</v>
      </c>
      <c r="H216" s="222">
        <v>77.855000000000004</v>
      </c>
      <c r="I216" s="223"/>
      <c r="J216" s="224">
        <f>ROUND(I216*H216,2)</f>
        <v>0</v>
      </c>
      <c r="K216" s="220" t="s">
        <v>260</v>
      </c>
      <c r="L216" s="48"/>
      <c r="M216" s="225" t="s">
        <v>48</v>
      </c>
      <c r="N216" s="226" t="s">
        <v>56</v>
      </c>
      <c r="O216" s="88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9" t="s">
        <v>261</v>
      </c>
      <c r="AT216" s="229" t="s">
        <v>256</v>
      </c>
      <c r="AU216" s="229" t="s">
        <v>93</v>
      </c>
      <c r="AY216" s="20" t="s">
        <v>254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20" t="s">
        <v>23</v>
      </c>
      <c r="BK216" s="230">
        <f>ROUND(I216*H216,2)</f>
        <v>0</v>
      </c>
      <c r="BL216" s="20" t="s">
        <v>261</v>
      </c>
      <c r="BM216" s="229" t="s">
        <v>764</v>
      </c>
    </row>
    <row r="217" s="2" customFormat="1">
      <c r="A217" s="42"/>
      <c r="B217" s="43"/>
      <c r="C217" s="44"/>
      <c r="D217" s="231" t="s">
        <v>263</v>
      </c>
      <c r="E217" s="44"/>
      <c r="F217" s="232" t="s">
        <v>765</v>
      </c>
      <c r="G217" s="44"/>
      <c r="H217" s="44"/>
      <c r="I217" s="233"/>
      <c r="J217" s="44"/>
      <c r="K217" s="44"/>
      <c r="L217" s="48"/>
      <c r="M217" s="234"/>
      <c r="N217" s="23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263</v>
      </c>
      <c r="AU217" s="20" t="s">
        <v>93</v>
      </c>
    </row>
    <row r="218" s="15" customFormat="1">
      <c r="A218" s="15"/>
      <c r="B218" s="259"/>
      <c r="C218" s="260"/>
      <c r="D218" s="238" t="s">
        <v>265</v>
      </c>
      <c r="E218" s="261" t="s">
        <v>48</v>
      </c>
      <c r="F218" s="262" t="s">
        <v>729</v>
      </c>
      <c r="G218" s="260"/>
      <c r="H218" s="261" t="s">
        <v>48</v>
      </c>
      <c r="I218" s="263"/>
      <c r="J218" s="260"/>
      <c r="K218" s="260"/>
      <c r="L218" s="264"/>
      <c r="M218" s="265"/>
      <c r="N218" s="266"/>
      <c r="O218" s="266"/>
      <c r="P218" s="266"/>
      <c r="Q218" s="266"/>
      <c r="R218" s="266"/>
      <c r="S218" s="266"/>
      <c r="T218" s="26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8" t="s">
        <v>265</v>
      </c>
      <c r="AU218" s="268" t="s">
        <v>93</v>
      </c>
      <c r="AV218" s="15" t="s">
        <v>23</v>
      </c>
      <c r="AW218" s="15" t="s">
        <v>46</v>
      </c>
      <c r="AX218" s="15" t="s">
        <v>85</v>
      </c>
      <c r="AY218" s="268" t="s">
        <v>254</v>
      </c>
    </row>
    <row r="219" s="15" customFormat="1">
      <c r="A219" s="15"/>
      <c r="B219" s="259"/>
      <c r="C219" s="260"/>
      <c r="D219" s="238" t="s">
        <v>265</v>
      </c>
      <c r="E219" s="261" t="s">
        <v>48</v>
      </c>
      <c r="F219" s="262" t="s">
        <v>730</v>
      </c>
      <c r="G219" s="260"/>
      <c r="H219" s="261" t="s">
        <v>48</v>
      </c>
      <c r="I219" s="263"/>
      <c r="J219" s="260"/>
      <c r="K219" s="260"/>
      <c r="L219" s="264"/>
      <c r="M219" s="265"/>
      <c r="N219" s="266"/>
      <c r="O219" s="266"/>
      <c r="P219" s="266"/>
      <c r="Q219" s="266"/>
      <c r="R219" s="266"/>
      <c r="S219" s="266"/>
      <c r="T219" s="26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8" t="s">
        <v>265</v>
      </c>
      <c r="AU219" s="268" t="s">
        <v>93</v>
      </c>
      <c r="AV219" s="15" t="s">
        <v>23</v>
      </c>
      <c r="AW219" s="15" t="s">
        <v>46</v>
      </c>
      <c r="AX219" s="15" t="s">
        <v>85</v>
      </c>
      <c r="AY219" s="268" t="s">
        <v>254</v>
      </c>
    </row>
    <row r="220" s="13" customFormat="1">
      <c r="A220" s="13"/>
      <c r="B220" s="236"/>
      <c r="C220" s="237"/>
      <c r="D220" s="238" t="s">
        <v>265</v>
      </c>
      <c r="E220" s="239" t="s">
        <v>673</v>
      </c>
      <c r="F220" s="240" t="s">
        <v>766</v>
      </c>
      <c r="G220" s="237"/>
      <c r="H220" s="241">
        <v>77.855000000000004</v>
      </c>
      <c r="I220" s="242"/>
      <c r="J220" s="237"/>
      <c r="K220" s="237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265</v>
      </c>
      <c r="AU220" s="247" t="s">
        <v>93</v>
      </c>
      <c r="AV220" s="13" t="s">
        <v>93</v>
      </c>
      <c r="AW220" s="13" t="s">
        <v>46</v>
      </c>
      <c r="AX220" s="13" t="s">
        <v>23</v>
      </c>
      <c r="AY220" s="247" t="s">
        <v>254</v>
      </c>
    </row>
    <row r="221" s="2" customFormat="1">
      <c r="A221" s="42"/>
      <c r="B221" s="43"/>
      <c r="C221" s="44"/>
      <c r="D221" s="238" t="s">
        <v>278</v>
      </c>
      <c r="E221" s="44"/>
      <c r="F221" s="269" t="s">
        <v>732</v>
      </c>
      <c r="G221" s="44"/>
      <c r="H221" s="44"/>
      <c r="I221" s="44"/>
      <c r="J221" s="44"/>
      <c r="K221" s="44"/>
      <c r="L221" s="48"/>
      <c r="M221" s="234"/>
      <c r="N221" s="23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U221" s="20" t="s">
        <v>93</v>
      </c>
    </row>
    <row r="222" s="2" customFormat="1">
      <c r="A222" s="42"/>
      <c r="B222" s="43"/>
      <c r="C222" s="44"/>
      <c r="D222" s="238" t="s">
        <v>278</v>
      </c>
      <c r="E222" s="44"/>
      <c r="F222" s="270" t="s">
        <v>733</v>
      </c>
      <c r="G222" s="44"/>
      <c r="H222" s="271">
        <v>0</v>
      </c>
      <c r="I222" s="44"/>
      <c r="J222" s="44"/>
      <c r="K222" s="44"/>
      <c r="L222" s="48"/>
      <c r="M222" s="234"/>
      <c r="N222" s="23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U222" s="20" t="s">
        <v>93</v>
      </c>
    </row>
    <row r="223" s="2" customFormat="1">
      <c r="A223" s="42"/>
      <c r="B223" s="43"/>
      <c r="C223" s="44"/>
      <c r="D223" s="238" t="s">
        <v>278</v>
      </c>
      <c r="E223" s="44"/>
      <c r="F223" s="270" t="s">
        <v>734</v>
      </c>
      <c r="G223" s="44"/>
      <c r="H223" s="271">
        <v>55.5</v>
      </c>
      <c r="I223" s="44"/>
      <c r="J223" s="44"/>
      <c r="K223" s="44"/>
      <c r="L223" s="48"/>
      <c r="M223" s="234"/>
      <c r="N223" s="23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U223" s="20" t="s">
        <v>93</v>
      </c>
    </row>
    <row r="224" s="2" customFormat="1">
      <c r="A224" s="42"/>
      <c r="B224" s="43"/>
      <c r="C224" s="44"/>
      <c r="D224" s="238" t="s">
        <v>278</v>
      </c>
      <c r="E224" s="44"/>
      <c r="F224" s="270" t="s">
        <v>735</v>
      </c>
      <c r="G224" s="44"/>
      <c r="H224" s="271">
        <v>490.76999999999998</v>
      </c>
      <c r="I224" s="44"/>
      <c r="J224" s="44"/>
      <c r="K224" s="44"/>
      <c r="L224" s="48"/>
      <c r="M224" s="234"/>
      <c r="N224" s="23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U224" s="20" t="s">
        <v>93</v>
      </c>
    </row>
    <row r="225" s="2" customFormat="1">
      <c r="A225" s="42"/>
      <c r="B225" s="43"/>
      <c r="C225" s="44"/>
      <c r="D225" s="238" t="s">
        <v>278</v>
      </c>
      <c r="E225" s="44"/>
      <c r="F225" s="270" t="s">
        <v>736</v>
      </c>
      <c r="G225" s="44"/>
      <c r="H225" s="271">
        <v>600.31500000000005</v>
      </c>
      <c r="I225" s="44"/>
      <c r="J225" s="44"/>
      <c r="K225" s="44"/>
      <c r="L225" s="48"/>
      <c r="M225" s="234"/>
      <c r="N225" s="23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U225" s="20" t="s">
        <v>93</v>
      </c>
    </row>
    <row r="226" s="2" customFormat="1">
      <c r="A226" s="42"/>
      <c r="B226" s="43"/>
      <c r="C226" s="44"/>
      <c r="D226" s="238" t="s">
        <v>278</v>
      </c>
      <c r="E226" s="44"/>
      <c r="F226" s="270" t="s">
        <v>737</v>
      </c>
      <c r="G226" s="44"/>
      <c r="H226" s="271">
        <v>1065.9949999999999</v>
      </c>
      <c r="I226" s="44"/>
      <c r="J226" s="44"/>
      <c r="K226" s="44"/>
      <c r="L226" s="48"/>
      <c r="M226" s="234"/>
      <c r="N226" s="23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U226" s="20" t="s">
        <v>93</v>
      </c>
    </row>
    <row r="227" s="2" customFormat="1">
      <c r="A227" s="42"/>
      <c r="B227" s="43"/>
      <c r="C227" s="44"/>
      <c r="D227" s="238" t="s">
        <v>278</v>
      </c>
      <c r="E227" s="44"/>
      <c r="F227" s="270" t="s">
        <v>738</v>
      </c>
      <c r="G227" s="44"/>
      <c r="H227" s="271">
        <v>414.67399999999998</v>
      </c>
      <c r="I227" s="44"/>
      <c r="J227" s="44"/>
      <c r="K227" s="44"/>
      <c r="L227" s="48"/>
      <c r="M227" s="234"/>
      <c r="N227" s="23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U227" s="20" t="s">
        <v>93</v>
      </c>
    </row>
    <row r="228" s="2" customFormat="1">
      <c r="A228" s="42"/>
      <c r="B228" s="43"/>
      <c r="C228" s="44"/>
      <c r="D228" s="238" t="s">
        <v>278</v>
      </c>
      <c r="E228" s="44"/>
      <c r="F228" s="270" t="s">
        <v>739</v>
      </c>
      <c r="G228" s="44"/>
      <c r="H228" s="271">
        <v>801.96500000000003</v>
      </c>
      <c r="I228" s="44"/>
      <c r="J228" s="44"/>
      <c r="K228" s="44"/>
      <c r="L228" s="48"/>
      <c r="M228" s="234"/>
      <c r="N228" s="23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U228" s="20" t="s">
        <v>93</v>
      </c>
    </row>
    <row r="229" s="2" customFormat="1">
      <c r="A229" s="42"/>
      <c r="B229" s="43"/>
      <c r="C229" s="44"/>
      <c r="D229" s="238" t="s">
        <v>278</v>
      </c>
      <c r="E229" s="44"/>
      <c r="F229" s="270" t="s">
        <v>740</v>
      </c>
      <c r="G229" s="44"/>
      <c r="H229" s="271">
        <v>430.66399999999999</v>
      </c>
      <c r="I229" s="44"/>
      <c r="J229" s="44"/>
      <c r="K229" s="44"/>
      <c r="L229" s="48"/>
      <c r="M229" s="234"/>
      <c r="N229" s="23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U229" s="20" t="s">
        <v>93</v>
      </c>
    </row>
    <row r="230" s="2" customFormat="1">
      <c r="A230" s="42"/>
      <c r="B230" s="43"/>
      <c r="C230" s="44"/>
      <c r="D230" s="238" t="s">
        <v>278</v>
      </c>
      <c r="E230" s="44"/>
      <c r="F230" s="270" t="s">
        <v>741</v>
      </c>
      <c r="G230" s="44"/>
      <c r="H230" s="271">
        <v>177.41900000000001</v>
      </c>
      <c r="I230" s="44"/>
      <c r="J230" s="44"/>
      <c r="K230" s="44"/>
      <c r="L230" s="48"/>
      <c r="M230" s="234"/>
      <c r="N230" s="23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U230" s="20" t="s">
        <v>93</v>
      </c>
    </row>
    <row r="231" s="2" customFormat="1">
      <c r="A231" s="42"/>
      <c r="B231" s="43"/>
      <c r="C231" s="44"/>
      <c r="D231" s="238" t="s">
        <v>278</v>
      </c>
      <c r="E231" s="44"/>
      <c r="F231" s="270" t="s">
        <v>742</v>
      </c>
      <c r="G231" s="44"/>
      <c r="H231" s="271">
        <v>7</v>
      </c>
      <c r="I231" s="44"/>
      <c r="J231" s="44"/>
      <c r="K231" s="44"/>
      <c r="L231" s="48"/>
      <c r="M231" s="234"/>
      <c r="N231" s="23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U231" s="20" t="s">
        <v>93</v>
      </c>
    </row>
    <row r="232" s="2" customFormat="1">
      <c r="A232" s="42"/>
      <c r="B232" s="43"/>
      <c r="C232" s="44"/>
      <c r="D232" s="238" t="s">
        <v>278</v>
      </c>
      <c r="E232" s="44"/>
      <c r="F232" s="270" t="s">
        <v>743</v>
      </c>
      <c r="G232" s="44"/>
      <c r="H232" s="271">
        <v>42.258000000000003</v>
      </c>
      <c r="I232" s="44"/>
      <c r="J232" s="44"/>
      <c r="K232" s="44"/>
      <c r="L232" s="48"/>
      <c r="M232" s="234"/>
      <c r="N232" s="23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U232" s="20" t="s">
        <v>93</v>
      </c>
    </row>
    <row r="233" s="2" customFormat="1">
      <c r="A233" s="42"/>
      <c r="B233" s="43"/>
      <c r="C233" s="44"/>
      <c r="D233" s="238" t="s">
        <v>278</v>
      </c>
      <c r="E233" s="44"/>
      <c r="F233" s="270" t="s">
        <v>744</v>
      </c>
      <c r="G233" s="44"/>
      <c r="H233" s="271">
        <v>0</v>
      </c>
      <c r="I233" s="44"/>
      <c r="J233" s="44"/>
      <c r="K233" s="44"/>
      <c r="L233" s="48"/>
      <c r="M233" s="234"/>
      <c r="N233" s="23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U233" s="20" t="s">
        <v>93</v>
      </c>
    </row>
    <row r="234" s="2" customFormat="1">
      <c r="A234" s="42"/>
      <c r="B234" s="43"/>
      <c r="C234" s="44"/>
      <c r="D234" s="238" t="s">
        <v>278</v>
      </c>
      <c r="E234" s="44"/>
      <c r="F234" s="270" t="s">
        <v>745</v>
      </c>
      <c r="G234" s="44"/>
      <c r="H234" s="271">
        <v>-40.185000000000002</v>
      </c>
      <c r="I234" s="44"/>
      <c r="J234" s="44"/>
      <c r="K234" s="44"/>
      <c r="L234" s="48"/>
      <c r="M234" s="234"/>
      <c r="N234" s="23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U234" s="20" t="s">
        <v>93</v>
      </c>
    </row>
    <row r="235" s="2" customFormat="1">
      <c r="A235" s="42"/>
      <c r="B235" s="43"/>
      <c r="C235" s="44"/>
      <c r="D235" s="238" t="s">
        <v>278</v>
      </c>
      <c r="E235" s="44"/>
      <c r="F235" s="270" t="s">
        <v>746</v>
      </c>
      <c r="G235" s="44"/>
      <c r="H235" s="271">
        <v>-10.997999999999999</v>
      </c>
      <c r="I235" s="44"/>
      <c r="J235" s="44"/>
      <c r="K235" s="44"/>
      <c r="L235" s="48"/>
      <c r="M235" s="234"/>
      <c r="N235" s="23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U235" s="20" t="s">
        <v>93</v>
      </c>
    </row>
    <row r="236" s="2" customFormat="1">
      <c r="A236" s="42"/>
      <c r="B236" s="43"/>
      <c r="C236" s="44"/>
      <c r="D236" s="238" t="s">
        <v>278</v>
      </c>
      <c r="E236" s="44"/>
      <c r="F236" s="270" t="s">
        <v>747</v>
      </c>
      <c r="G236" s="44"/>
      <c r="H236" s="271">
        <v>-6.3520000000000003</v>
      </c>
      <c r="I236" s="44"/>
      <c r="J236" s="44"/>
      <c r="K236" s="44"/>
      <c r="L236" s="48"/>
      <c r="M236" s="234"/>
      <c r="N236" s="23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U236" s="20" t="s">
        <v>93</v>
      </c>
    </row>
    <row r="237" s="2" customFormat="1">
      <c r="A237" s="42"/>
      <c r="B237" s="43"/>
      <c r="C237" s="44"/>
      <c r="D237" s="238" t="s">
        <v>278</v>
      </c>
      <c r="E237" s="44"/>
      <c r="F237" s="270" t="s">
        <v>748</v>
      </c>
      <c r="G237" s="44"/>
      <c r="H237" s="271">
        <v>-9.5939999999999994</v>
      </c>
      <c r="I237" s="44"/>
      <c r="J237" s="44"/>
      <c r="K237" s="44"/>
      <c r="L237" s="48"/>
      <c r="M237" s="234"/>
      <c r="N237" s="23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U237" s="20" t="s">
        <v>93</v>
      </c>
    </row>
    <row r="238" s="2" customFormat="1">
      <c r="A238" s="42"/>
      <c r="B238" s="43"/>
      <c r="C238" s="44"/>
      <c r="D238" s="238" t="s">
        <v>278</v>
      </c>
      <c r="E238" s="44"/>
      <c r="F238" s="270" t="s">
        <v>749</v>
      </c>
      <c r="G238" s="44"/>
      <c r="H238" s="271">
        <v>-9.0670000000000002</v>
      </c>
      <c r="I238" s="44"/>
      <c r="J238" s="44"/>
      <c r="K238" s="44"/>
      <c r="L238" s="48"/>
      <c r="M238" s="234"/>
      <c r="N238" s="23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U238" s="20" t="s">
        <v>93</v>
      </c>
    </row>
    <row r="239" s="2" customFormat="1">
      <c r="A239" s="42"/>
      <c r="B239" s="43"/>
      <c r="C239" s="44"/>
      <c r="D239" s="238" t="s">
        <v>278</v>
      </c>
      <c r="E239" s="44"/>
      <c r="F239" s="270" t="s">
        <v>750</v>
      </c>
      <c r="G239" s="44"/>
      <c r="H239" s="271">
        <v>-35.377000000000002</v>
      </c>
      <c r="I239" s="44"/>
      <c r="J239" s="44"/>
      <c r="K239" s="44"/>
      <c r="L239" s="48"/>
      <c r="M239" s="234"/>
      <c r="N239" s="23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U239" s="20" t="s">
        <v>93</v>
      </c>
    </row>
    <row r="240" s="2" customFormat="1">
      <c r="A240" s="42"/>
      <c r="B240" s="43"/>
      <c r="C240" s="44"/>
      <c r="D240" s="238" t="s">
        <v>278</v>
      </c>
      <c r="E240" s="44"/>
      <c r="F240" s="270" t="s">
        <v>751</v>
      </c>
      <c r="G240" s="44"/>
      <c r="H240" s="271">
        <v>-13.063000000000001</v>
      </c>
      <c r="I240" s="44"/>
      <c r="J240" s="44"/>
      <c r="K240" s="44"/>
      <c r="L240" s="48"/>
      <c r="M240" s="234"/>
      <c r="N240" s="23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U240" s="20" t="s">
        <v>93</v>
      </c>
    </row>
    <row r="241" s="2" customFormat="1">
      <c r="A241" s="42"/>
      <c r="B241" s="43"/>
      <c r="C241" s="44"/>
      <c r="D241" s="238" t="s">
        <v>278</v>
      </c>
      <c r="E241" s="44"/>
      <c r="F241" s="270" t="s">
        <v>752</v>
      </c>
      <c r="G241" s="44"/>
      <c r="H241" s="271">
        <v>0</v>
      </c>
      <c r="I241" s="44"/>
      <c r="J241" s="44"/>
      <c r="K241" s="44"/>
      <c r="L241" s="48"/>
      <c r="M241" s="234"/>
      <c r="N241" s="23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U241" s="20" t="s">
        <v>93</v>
      </c>
    </row>
    <row r="242" s="2" customFormat="1">
      <c r="A242" s="42"/>
      <c r="B242" s="43"/>
      <c r="C242" s="44"/>
      <c r="D242" s="238" t="s">
        <v>278</v>
      </c>
      <c r="E242" s="44"/>
      <c r="F242" s="270" t="s">
        <v>753</v>
      </c>
      <c r="G242" s="44"/>
      <c r="H242" s="271">
        <v>-18.800000000000001</v>
      </c>
      <c r="I242" s="44"/>
      <c r="J242" s="44"/>
      <c r="K242" s="44"/>
      <c r="L242" s="48"/>
      <c r="M242" s="234"/>
      <c r="N242" s="23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U242" s="20" t="s">
        <v>93</v>
      </c>
    </row>
    <row r="243" s="2" customFormat="1">
      <c r="A243" s="42"/>
      <c r="B243" s="43"/>
      <c r="C243" s="44"/>
      <c r="D243" s="238" t="s">
        <v>278</v>
      </c>
      <c r="E243" s="44"/>
      <c r="F243" s="270" t="s">
        <v>754</v>
      </c>
      <c r="G243" s="44"/>
      <c r="H243" s="271">
        <v>-32.600000000000001</v>
      </c>
      <c r="I243" s="44"/>
      <c r="J243" s="44"/>
      <c r="K243" s="44"/>
      <c r="L243" s="48"/>
      <c r="M243" s="234"/>
      <c r="N243" s="23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U243" s="20" t="s">
        <v>93</v>
      </c>
    </row>
    <row r="244" s="2" customFormat="1">
      <c r="A244" s="42"/>
      <c r="B244" s="43"/>
      <c r="C244" s="44"/>
      <c r="D244" s="238" t="s">
        <v>278</v>
      </c>
      <c r="E244" s="44"/>
      <c r="F244" s="270" t="s">
        <v>755</v>
      </c>
      <c r="G244" s="44"/>
      <c r="H244" s="271">
        <v>-17.774999999999999</v>
      </c>
      <c r="I244" s="44"/>
      <c r="J244" s="44"/>
      <c r="K244" s="44"/>
      <c r="L244" s="48"/>
      <c r="M244" s="234"/>
      <c r="N244" s="23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U244" s="20" t="s">
        <v>93</v>
      </c>
    </row>
    <row r="245" s="2" customFormat="1">
      <c r="A245" s="42"/>
      <c r="B245" s="43"/>
      <c r="C245" s="44"/>
      <c r="D245" s="238" t="s">
        <v>278</v>
      </c>
      <c r="E245" s="44"/>
      <c r="F245" s="270" t="s">
        <v>268</v>
      </c>
      <c r="G245" s="44"/>
      <c r="H245" s="271">
        <v>3892.7489999999998</v>
      </c>
      <c r="I245" s="44"/>
      <c r="J245" s="44"/>
      <c r="K245" s="44"/>
      <c r="L245" s="48"/>
      <c r="M245" s="234"/>
      <c r="N245" s="23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U245" s="20" t="s">
        <v>93</v>
      </c>
    </row>
    <row r="246" s="2" customFormat="1" ht="24.15" customHeight="1">
      <c r="A246" s="42"/>
      <c r="B246" s="43"/>
      <c r="C246" s="218" t="s">
        <v>298</v>
      </c>
      <c r="D246" s="218" t="s">
        <v>256</v>
      </c>
      <c r="E246" s="219" t="s">
        <v>767</v>
      </c>
      <c r="F246" s="220" t="s">
        <v>768</v>
      </c>
      <c r="G246" s="221" t="s">
        <v>314</v>
      </c>
      <c r="H246" s="222">
        <v>700.69500000000005</v>
      </c>
      <c r="I246" s="223"/>
      <c r="J246" s="224">
        <f>ROUND(I246*H246,2)</f>
        <v>0</v>
      </c>
      <c r="K246" s="220" t="s">
        <v>260</v>
      </c>
      <c r="L246" s="48"/>
      <c r="M246" s="225" t="s">
        <v>48</v>
      </c>
      <c r="N246" s="226" t="s">
        <v>56</v>
      </c>
      <c r="O246" s="88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29" t="s">
        <v>261</v>
      </c>
      <c r="AT246" s="229" t="s">
        <v>256</v>
      </c>
      <c r="AU246" s="229" t="s">
        <v>93</v>
      </c>
      <c r="AY246" s="20" t="s">
        <v>254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20" t="s">
        <v>23</v>
      </c>
      <c r="BK246" s="230">
        <f>ROUND(I246*H246,2)</f>
        <v>0</v>
      </c>
      <c r="BL246" s="20" t="s">
        <v>261</v>
      </c>
      <c r="BM246" s="229" t="s">
        <v>769</v>
      </c>
    </row>
    <row r="247" s="2" customFormat="1">
      <c r="A247" s="42"/>
      <c r="B247" s="43"/>
      <c r="C247" s="44"/>
      <c r="D247" s="231" t="s">
        <v>263</v>
      </c>
      <c r="E247" s="44"/>
      <c r="F247" s="232" t="s">
        <v>770</v>
      </c>
      <c r="G247" s="44"/>
      <c r="H247" s="44"/>
      <c r="I247" s="233"/>
      <c r="J247" s="44"/>
      <c r="K247" s="44"/>
      <c r="L247" s="48"/>
      <c r="M247" s="234"/>
      <c r="N247" s="23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263</v>
      </c>
      <c r="AU247" s="20" t="s">
        <v>93</v>
      </c>
    </row>
    <row r="248" s="15" customFormat="1">
      <c r="A248" s="15"/>
      <c r="B248" s="259"/>
      <c r="C248" s="260"/>
      <c r="D248" s="238" t="s">
        <v>265</v>
      </c>
      <c r="E248" s="261" t="s">
        <v>48</v>
      </c>
      <c r="F248" s="262" t="s">
        <v>729</v>
      </c>
      <c r="G248" s="260"/>
      <c r="H248" s="261" t="s">
        <v>48</v>
      </c>
      <c r="I248" s="263"/>
      <c r="J248" s="260"/>
      <c r="K248" s="260"/>
      <c r="L248" s="264"/>
      <c r="M248" s="265"/>
      <c r="N248" s="266"/>
      <c r="O248" s="266"/>
      <c r="P248" s="266"/>
      <c r="Q248" s="266"/>
      <c r="R248" s="266"/>
      <c r="S248" s="266"/>
      <c r="T248" s="26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8" t="s">
        <v>265</v>
      </c>
      <c r="AU248" s="268" t="s">
        <v>93</v>
      </c>
      <c r="AV248" s="15" t="s">
        <v>23</v>
      </c>
      <c r="AW248" s="15" t="s">
        <v>46</v>
      </c>
      <c r="AX248" s="15" t="s">
        <v>85</v>
      </c>
      <c r="AY248" s="268" t="s">
        <v>254</v>
      </c>
    </row>
    <row r="249" s="15" customFormat="1">
      <c r="A249" s="15"/>
      <c r="B249" s="259"/>
      <c r="C249" s="260"/>
      <c r="D249" s="238" t="s">
        <v>265</v>
      </c>
      <c r="E249" s="261" t="s">
        <v>48</v>
      </c>
      <c r="F249" s="262" t="s">
        <v>730</v>
      </c>
      <c r="G249" s="260"/>
      <c r="H249" s="261" t="s">
        <v>48</v>
      </c>
      <c r="I249" s="263"/>
      <c r="J249" s="260"/>
      <c r="K249" s="260"/>
      <c r="L249" s="264"/>
      <c r="M249" s="265"/>
      <c r="N249" s="266"/>
      <c r="O249" s="266"/>
      <c r="P249" s="266"/>
      <c r="Q249" s="266"/>
      <c r="R249" s="266"/>
      <c r="S249" s="266"/>
      <c r="T249" s="26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8" t="s">
        <v>265</v>
      </c>
      <c r="AU249" s="268" t="s">
        <v>93</v>
      </c>
      <c r="AV249" s="15" t="s">
        <v>23</v>
      </c>
      <c r="AW249" s="15" t="s">
        <v>46</v>
      </c>
      <c r="AX249" s="15" t="s">
        <v>85</v>
      </c>
      <c r="AY249" s="268" t="s">
        <v>254</v>
      </c>
    </row>
    <row r="250" s="13" customFormat="1">
      <c r="A250" s="13"/>
      <c r="B250" s="236"/>
      <c r="C250" s="237"/>
      <c r="D250" s="238" t="s">
        <v>265</v>
      </c>
      <c r="E250" s="239" t="s">
        <v>675</v>
      </c>
      <c r="F250" s="240" t="s">
        <v>771</v>
      </c>
      <c r="G250" s="237"/>
      <c r="H250" s="241">
        <v>700.69500000000005</v>
      </c>
      <c r="I250" s="242"/>
      <c r="J250" s="237"/>
      <c r="K250" s="237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265</v>
      </c>
      <c r="AU250" s="247" t="s">
        <v>93</v>
      </c>
      <c r="AV250" s="13" t="s">
        <v>93</v>
      </c>
      <c r="AW250" s="13" t="s">
        <v>46</v>
      </c>
      <c r="AX250" s="13" t="s">
        <v>23</v>
      </c>
      <c r="AY250" s="247" t="s">
        <v>254</v>
      </c>
    </row>
    <row r="251" s="2" customFormat="1">
      <c r="A251" s="42"/>
      <c r="B251" s="43"/>
      <c r="C251" s="44"/>
      <c r="D251" s="238" t="s">
        <v>278</v>
      </c>
      <c r="E251" s="44"/>
      <c r="F251" s="269" t="s">
        <v>732</v>
      </c>
      <c r="G251" s="44"/>
      <c r="H251" s="44"/>
      <c r="I251" s="44"/>
      <c r="J251" s="44"/>
      <c r="K251" s="44"/>
      <c r="L251" s="48"/>
      <c r="M251" s="234"/>
      <c r="N251" s="23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U251" s="20" t="s">
        <v>93</v>
      </c>
    </row>
    <row r="252" s="2" customFormat="1">
      <c r="A252" s="42"/>
      <c r="B252" s="43"/>
      <c r="C252" s="44"/>
      <c r="D252" s="238" t="s">
        <v>278</v>
      </c>
      <c r="E252" s="44"/>
      <c r="F252" s="270" t="s">
        <v>733</v>
      </c>
      <c r="G252" s="44"/>
      <c r="H252" s="271">
        <v>0</v>
      </c>
      <c r="I252" s="44"/>
      <c r="J252" s="44"/>
      <c r="K252" s="44"/>
      <c r="L252" s="48"/>
      <c r="M252" s="234"/>
      <c r="N252" s="23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U252" s="20" t="s">
        <v>93</v>
      </c>
    </row>
    <row r="253" s="2" customFormat="1">
      <c r="A253" s="42"/>
      <c r="B253" s="43"/>
      <c r="C253" s="44"/>
      <c r="D253" s="238" t="s">
        <v>278</v>
      </c>
      <c r="E253" s="44"/>
      <c r="F253" s="270" t="s">
        <v>734</v>
      </c>
      <c r="G253" s="44"/>
      <c r="H253" s="271">
        <v>55.5</v>
      </c>
      <c r="I253" s="44"/>
      <c r="J253" s="44"/>
      <c r="K253" s="44"/>
      <c r="L253" s="48"/>
      <c r="M253" s="234"/>
      <c r="N253" s="23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U253" s="20" t="s">
        <v>93</v>
      </c>
    </row>
    <row r="254" s="2" customFormat="1">
      <c r="A254" s="42"/>
      <c r="B254" s="43"/>
      <c r="C254" s="44"/>
      <c r="D254" s="238" t="s">
        <v>278</v>
      </c>
      <c r="E254" s="44"/>
      <c r="F254" s="270" t="s">
        <v>735</v>
      </c>
      <c r="G254" s="44"/>
      <c r="H254" s="271">
        <v>490.76999999999998</v>
      </c>
      <c r="I254" s="44"/>
      <c r="J254" s="44"/>
      <c r="K254" s="44"/>
      <c r="L254" s="48"/>
      <c r="M254" s="234"/>
      <c r="N254" s="23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U254" s="20" t="s">
        <v>93</v>
      </c>
    </row>
    <row r="255" s="2" customFormat="1">
      <c r="A255" s="42"/>
      <c r="B255" s="43"/>
      <c r="C255" s="44"/>
      <c r="D255" s="238" t="s">
        <v>278</v>
      </c>
      <c r="E255" s="44"/>
      <c r="F255" s="270" t="s">
        <v>736</v>
      </c>
      <c r="G255" s="44"/>
      <c r="H255" s="271">
        <v>600.31500000000005</v>
      </c>
      <c r="I255" s="44"/>
      <c r="J255" s="44"/>
      <c r="K255" s="44"/>
      <c r="L255" s="48"/>
      <c r="M255" s="234"/>
      <c r="N255" s="23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U255" s="20" t="s">
        <v>93</v>
      </c>
    </row>
    <row r="256" s="2" customFormat="1">
      <c r="A256" s="42"/>
      <c r="B256" s="43"/>
      <c r="C256" s="44"/>
      <c r="D256" s="238" t="s">
        <v>278</v>
      </c>
      <c r="E256" s="44"/>
      <c r="F256" s="270" t="s">
        <v>737</v>
      </c>
      <c r="G256" s="44"/>
      <c r="H256" s="271">
        <v>1065.9949999999999</v>
      </c>
      <c r="I256" s="44"/>
      <c r="J256" s="44"/>
      <c r="K256" s="44"/>
      <c r="L256" s="48"/>
      <c r="M256" s="234"/>
      <c r="N256" s="23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U256" s="20" t="s">
        <v>93</v>
      </c>
    </row>
    <row r="257" s="2" customFormat="1">
      <c r="A257" s="42"/>
      <c r="B257" s="43"/>
      <c r="C257" s="44"/>
      <c r="D257" s="238" t="s">
        <v>278</v>
      </c>
      <c r="E257" s="44"/>
      <c r="F257" s="270" t="s">
        <v>738</v>
      </c>
      <c r="G257" s="44"/>
      <c r="H257" s="271">
        <v>414.67399999999998</v>
      </c>
      <c r="I257" s="44"/>
      <c r="J257" s="44"/>
      <c r="K257" s="44"/>
      <c r="L257" s="48"/>
      <c r="M257" s="234"/>
      <c r="N257" s="23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U257" s="20" t="s">
        <v>93</v>
      </c>
    </row>
    <row r="258" s="2" customFormat="1">
      <c r="A258" s="42"/>
      <c r="B258" s="43"/>
      <c r="C258" s="44"/>
      <c r="D258" s="238" t="s">
        <v>278</v>
      </c>
      <c r="E258" s="44"/>
      <c r="F258" s="270" t="s">
        <v>739</v>
      </c>
      <c r="G258" s="44"/>
      <c r="H258" s="271">
        <v>801.96500000000003</v>
      </c>
      <c r="I258" s="44"/>
      <c r="J258" s="44"/>
      <c r="K258" s="44"/>
      <c r="L258" s="48"/>
      <c r="M258" s="234"/>
      <c r="N258" s="23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U258" s="20" t="s">
        <v>93</v>
      </c>
    </row>
    <row r="259" s="2" customFormat="1">
      <c r="A259" s="42"/>
      <c r="B259" s="43"/>
      <c r="C259" s="44"/>
      <c r="D259" s="238" t="s">
        <v>278</v>
      </c>
      <c r="E259" s="44"/>
      <c r="F259" s="270" t="s">
        <v>740</v>
      </c>
      <c r="G259" s="44"/>
      <c r="H259" s="271">
        <v>430.66399999999999</v>
      </c>
      <c r="I259" s="44"/>
      <c r="J259" s="44"/>
      <c r="K259" s="44"/>
      <c r="L259" s="48"/>
      <c r="M259" s="234"/>
      <c r="N259" s="23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U259" s="20" t="s">
        <v>93</v>
      </c>
    </row>
    <row r="260" s="2" customFormat="1">
      <c r="A260" s="42"/>
      <c r="B260" s="43"/>
      <c r="C260" s="44"/>
      <c r="D260" s="238" t="s">
        <v>278</v>
      </c>
      <c r="E260" s="44"/>
      <c r="F260" s="270" t="s">
        <v>741</v>
      </c>
      <c r="G260" s="44"/>
      <c r="H260" s="271">
        <v>177.41900000000001</v>
      </c>
      <c r="I260" s="44"/>
      <c r="J260" s="44"/>
      <c r="K260" s="44"/>
      <c r="L260" s="48"/>
      <c r="M260" s="234"/>
      <c r="N260" s="23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U260" s="20" t="s">
        <v>93</v>
      </c>
    </row>
    <row r="261" s="2" customFormat="1">
      <c r="A261" s="42"/>
      <c r="B261" s="43"/>
      <c r="C261" s="44"/>
      <c r="D261" s="238" t="s">
        <v>278</v>
      </c>
      <c r="E261" s="44"/>
      <c r="F261" s="270" t="s">
        <v>742</v>
      </c>
      <c r="G261" s="44"/>
      <c r="H261" s="271">
        <v>7</v>
      </c>
      <c r="I261" s="44"/>
      <c r="J261" s="44"/>
      <c r="K261" s="44"/>
      <c r="L261" s="48"/>
      <c r="M261" s="234"/>
      <c r="N261" s="23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U261" s="20" t="s">
        <v>93</v>
      </c>
    </row>
    <row r="262" s="2" customFormat="1">
      <c r="A262" s="42"/>
      <c r="B262" s="43"/>
      <c r="C262" s="44"/>
      <c r="D262" s="238" t="s">
        <v>278</v>
      </c>
      <c r="E262" s="44"/>
      <c r="F262" s="270" t="s">
        <v>743</v>
      </c>
      <c r="G262" s="44"/>
      <c r="H262" s="271">
        <v>42.258000000000003</v>
      </c>
      <c r="I262" s="44"/>
      <c r="J262" s="44"/>
      <c r="K262" s="44"/>
      <c r="L262" s="48"/>
      <c r="M262" s="234"/>
      <c r="N262" s="23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U262" s="20" t="s">
        <v>93</v>
      </c>
    </row>
    <row r="263" s="2" customFormat="1">
      <c r="A263" s="42"/>
      <c r="B263" s="43"/>
      <c r="C263" s="44"/>
      <c r="D263" s="238" t="s">
        <v>278</v>
      </c>
      <c r="E263" s="44"/>
      <c r="F263" s="270" t="s">
        <v>744</v>
      </c>
      <c r="G263" s="44"/>
      <c r="H263" s="271">
        <v>0</v>
      </c>
      <c r="I263" s="44"/>
      <c r="J263" s="44"/>
      <c r="K263" s="44"/>
      <c r="L263" s="48"/>
      <c r="M263" s="234"/>
      <c r="N263" s="23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U263" s="20" t="s">
        <v>93</v>
      </c>
    </row>
    <row r="264" s="2" customFormat="1">
      <c r="A264" s="42"/>
      <c r="B264" s="43"/>
      <c r="C264" s="44"/>
      <c r="D264" s="238" t="s">
        <v>278</v>
      </c>
      <c r="E264" s="44"/>
      <c r="F264" s="270" t="s">
        <v>745</v>
      </c>
      <c r="G264" s="44"/>
      <c r="H264" s="271">
        <v>-40.185000000000002</v>
      </c>
      <c r="I264" s="44"/>
      <c r="J264" s="44"/>
      <c r="K264" s="44"/>
      <c r="L264" s="48"/>
      <c r="M264" s="234"/>
      <c r="N264" s="23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U264" s="20" t="s">
        <v>93</v>
      </c>
    </row>
    <row r="265" s="2" customFormat="1">
      <c r="A265" s="42"/>
      <c r="B265" s="43"/>
      <c r="C265" s="44"/>
      <c r="D265" s="238" t="s">
        <v>278</v>
      </c>
      <c r="E265" s="44"/>
      <c r="F265" s="270" t="s">
        <v>746</v>
      </c>
      <c r="G265" s="44"/>
      <c r="H265" s="271">
        <v>-10.997999999999999</v>
      </c>
      <c r="I265" s="44"/>
      <c r="J265" s="44"/>
      <c r="K265" s="44"/>
      <c r="L265" s="48"/>
      <c r="M265" s="234"/>
      <c r="N265" s="23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U265" s="20" t="s">
        <v>93</v>
      </c>
    </row>
    <row r="266" s="2" customFormat="1">
      <c r="A266" s="42"/>
      <c r="B266" s="43"/>
      <c r="C266" s="44"/>
      <c r="D266" s="238" t="s">
        <v>278</v>
      </c>
      <c r="E266" s="44"/>
      <c r="F266" s="270" t="s">
        <v>747</v>
      </c>
      <c r="G266" s="44"/>
      <c r="H266" s="271">
        <v>-6.3520000000000003</v>
      </c>
      <c r="I266" s="44"/>
      <c r="J266" s="44"/>
      <c r="K266" s="44"/>
      <c r="L266" s="48"/>
      <c r="M266" s="234"/>
      <c r="N266" s="23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U266" s="20" t="s">
        <v>93</v>
      </c>
    </row>
    <row r="267" s="2" customFormat="1">
      <c r="A267" s="42"/>
      <c r="B267" s="43"/>
      <c r="C267" s="44"/>
      <c r="D267" s="238" t="s">
        <v>278</v>
      </c>
      <c r="E267" s="44"/>
      <c r="F267" s="270" t="s">
        <v>748</v>
      </c>
      <c r="G267" s="44"/>
      <c r="H267" s="271">
        <v>-9.5939999999999994</v>
      </c>
      <c r="I267" s="44"/>
      <c r="J267" s="44"/>
      <c r="K267" s="44"/>
      <c r="L267" s="48"/>
      <c r="M267" s="234"/>
      <c r="N267" s="23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U267" s="20" t="s">
        <v>93</v>
      </c>
    </row>
    <row r="268" s="2" customFormat="1">
      <c r="A268" s="42"/>
      <c r="B268" s="43"/>
      <c r="C268" s="44"/>
      <c r="D268" s="238" t="s">
        <v>278</v>
      </c>
      <c r="E268" s="44"/>
      <c r="F268" s="270" t="s">
        <v>749</v>
      </c>
      <c r="G268" s="44"/>
      <c r="H268" s="271">
        <v>-9.0670000000000002</v>
      </c>
      <c r="I268" s="44"/>
      <c r="J268" s="44"/>
      <c r="K268" s="44"/>
      <c r="L268" s="48"/>
      <c r="M268" s="234"/>
      <c r="N268" s="23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U268" s="20" t="s">
        <v>93</v>
      </c>
    </row>
    <row r="269" s="2" customFormat="1">
      <c r="A269" s="42"/>
      <c r="B269" s="43"/>
      <c r="C269" s="44"/>
      <c r="D269" s="238" t="s">
        <v>278</v>
      </c>
      <c r="E269" s="44"/>
      <c r="F269" s="270" t="s">
        <v>750</v>
      </c>
      <c r="G269" s="44"/>
      <c r="H269" s="271">
        <v>-35.377000000000002</v>
      </c>
      <c r="I269" s="44"/>
      <c r="J269" s="44"/>
      <c r="K269" s="44"/>
      <c r="L269" s="48"/>
      <c r="M269" s="234"/>
      <c r="N269" s="23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U269" s="20" t="s">
        <v>93</v>
      </c>
    </row>
    <row r="270" s="2" customFormat="1">
      <c r="A270" s="42"/>
      <c r="B270" s="43"/>
      <c r="C270" s="44"/>
      <c r="D270" s="238" t="s">
        <v>278</v>
      </c>
      <c r="E270" s="44"/>
      <c r="F270" s="270" t="s">
        <v>751</v>
      </c>
      <c r="G270" s="44"/>
      <c r="H270" s="271">
        <v>-13.063000000000001</v>
      </c>
      <c r="I270" s="44"/>
      <c r="J270" s="44"/>
      <c r="K270" s="44"/>
      <c r="L270" s="48"/>
      <c r="M270" s="234"/>
      <c r="N270" s="23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U270" s="20" t="s">
        <v>93</v>
      </c>
    </row>
    <row r="271" s="2" customFormat="1">
      <c r="A271" s="42"/>
      <c r="B271" s="43"/>
      <c r="C271" s="44"/>
      <c r="D271" s="238" t="s">
        <v>278</v>
      </c>
      <c r="E271" s="44"/>
      <c r="F271" s="270" t="s">
        <v>752</v>
      </c>
      <c r="G271" s="44"/>
      <c r="H271" s="271">
        <v>0</v>
      </c>
      <c r="I271" s="44"/>
      <c r="J271" s="44"/>
      <c r="K271" s="44"/>
      <c r="L271" s="48"/>
      <c r="M271" s="234"/>
      <c r="N271" s="23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U271" s="20" t="s">
        <v>93</v>
      </c>
    </row>
    <row r="272" s="2" customFormat="1">
      <c r="A272" s="42"/>
      <c r="B272" s="43"/>
      <c r="C272" s="44"/>
      <c r="D272" s="238" t="s">
        <v>278</v>
      </c>
      <c r="E272" s="44"/>
      <c r="F272" s="270" t="s">
        <v>753</v>
      </c>
      <c r="G272" s="44"/>
      <c r="H272" s="271">
        <v>-18.800000000000001</v>
      </c>
      <c r="I272" s="44"/>
      <c r="J272" s="44"/>
      <c r="K272" s="44"/>
      <c r="L272" s="48"/>
      <c r="M272" s="234"/>
      <c r="N272" s="23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U272" s="20" t="s">
        <v>93</v>
      </c>
    </row>
    <row r="273" s="2" customFormat="1">
      <c r="A273" s="42"/>
      <c r="B273" s="43"/>
      <c r="C273" s="44"/>
      <c r="D273" s="238" t="s">
        <v>278</v>
      </c>
      <c r="E273" s="44"/>
      <c r="F273" s="270" t="s">
        <v>754</v>
      </c>
      <c r="G273" s="44"/>
      <c r="H273" s="271">
        <v>-32.600000000000001</v>
      </c>
      <c r="I273" s="44"/>
      <c r="J273" s="44"/>
      <c r="K273" s="44"/>
      <c r="L273" s="48"/>
      <c r="M273" s="234"/>
      <c r="N273" s="23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U273" s="20" t="s">
        <v>93</v>
      </c>
    </row>
    <row r="274" s="2" customFormat="1">
      <c r="A274" s="42"/>
      <c r="B274" s="43"/>
      <c r="C274" s="44"/>
      <c r="D274" s="238" t="s">
        <v>278</v>
      </c>
      <c r="E274" s="44"/>
      <c r="F274" s="270" t="s">
        <v>755</v>
      </c>
      <c r="G274" s="44"/>
      <c r="H274" s="271">
        <v>-17.774999999999999</v>
      </c>
      <c r="I274" s="44"/>
      <c r="J274" s="44"/>
      <c r="K274" s="44"/>
      <c r="L274" s="48"/>
      <c r="M274" s="234"/>
      <c r="N274" s="23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U274" s="20" t="s">
        <v>93</v>
      </c>
    </row>
    <row r="275" s="2" customFormat="1">
      <c r="A275" s="42"/>
      <c r="B275" s="43"/>
      <c r="C275" s="44"/>
      <c r="D275" s="238" t="s">
        <v>278</v>
      </c>
      <c r="E275" s="44"/>
      <c r="F275" s="270" t="s">
        <v>268</v>
      </c>
      <c r="G275" s="44"/>
      <c r="H275" s="271">
        <v>3892.7489999999998</v>
      </c>
      <c r="I275" s="44"/>
      <c r="J275" s="44"/>
      <c r="K275" s="44"/>
      <c r="L275" s="48"/>
      <c r="M275" s="234"/>
      <c r="N275" s="23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U275" s="20" t="s">
        <v>93</v>
      </c>
    </row>
    <row r="276" s="2" customFormat="1" ht="24.15" customHeight="1">
      <c r="A276" s="42"/>
      <c r="B276" s="43"/>
      <c r="C276" s="218" t="s">
        <v>303</v>
      </c>
      <c r="D276" s="218" t="s">
        <v>256</v>
      </c>
      <c r="E276" s="219" t="s">
        <v>772</v>
      </c>
      <c r="F276" s="220" t="s">
        <v>773</v>
      </c>
      <c r="G276" s="221" t="s">
        <v>314</v>
      </c>
      <c r="H276" s="222">
        <v>272.49200000000002</v>
      </c>
      <c r="I276" s="223"/>
      <c r="J276" s="224">
        <f>ROUND(I276*H276,2)</f>
        <v>0</v>
      </c>
      <c r="K276" s="220" t="s">
        <v>260</v>
      </c>
      <c r="L276" s="48"/>
      <c r="M276" s="225" t="s">
        <v>48</v>
      </c>
      <c r="N276" s="226" t="s">
        <v>56</v>
      </c>
      <c r="O276" s="88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9" t="s">
        <v>261</v>
      </c>
      <c r="AT276" s="229" t="s">
        <v>256</v>
      </c>
      <c r="AU276" s="229" t="s">
        <v>93</v>
      </c>
      <c r="AY276" s="20" t="s">
        <v>254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20" t="s">
        <v>23</v>
      </c>
      <c r="BK276" s="230">
        <f>ROUND(I276*H276,2)</f>
        <v>0</v>
      </c>
      <c r="BL276" s="20" t="s">
        <v>261</v>
      </c>
      <c r="BM276" s="229" t="s">
        <v>774</v>
      </c>
    </row>
    <row r="277" s="2" customFormat="1">
      <c r="A277" s="42"/>
      <c r="B277" s="43"/>
      <c r="C277" s="44"/>
      <c r="D277" s="231" t="s">
        <v>263</v>
      </c>
      <c r="E277" s="44"/>
      <c r="F277" s="232" t="s">
        <v>775</v>
      </c>
      <c r="G277" s="44"/>
      <c r="H277" s="44"/>
      <c r="I277" s="233"/>
      <c r="J277" s="44"/>
      <c r="K277" s="44"/>
      <c r="L277" s="48"/>
      <c r="M277" s="234"/>
      <c r="N277" s="23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263</v>
      </c>
      <c r="AU277" s="20" t="s">
        <v>93</v>
      </c>
    </row>
    <row r="278" s="15" customFormat="1">
      <c r="A278" s="15"/>
      <c r="B278" s="259"/>
      <c r="C278" s="260"/>
      <c r="D278" s="238" t="s">
        <v>265</v>
      </c>
      <c r="E278" s="261" t="s">
        <v>48</v>
      </c>
      <c r="F278" s="262" t="s">
        <v>729</v>
      </c>
      <c r="G278" s="260"/>
      <c r="H278" s="261" t="s">
        <v>48</v>
      </c>
      <c r="I278" s="263"/>
      <c r="J278" s="260"/>
      <c r="K278" s="260"/>
      <c r="L278" s="264"/>
      <c r="M278" s="265"/>
      <c r="N278" s="266"/>
      <c r="O278" s="266"/>
      <c r="P278" s="266"/>
      <c r="Q278" s="266"/>
      <c r="R278" s="266"/>
      <c r="S278" s="266"/>
      <c r="T278" s="26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8" t="s">
        <v>265</v>
      </c>
      <c r="AU278" s="268" t="s">
        <v>93</v>
      </c>
      <c r="AV278" s="15" t="s">
        <v>23</v>
      </c>
      <c r="AW278" s="15" t="s">
        <v>46</v>
      </c>
      <c r="AX278" s="15" t="s">
        <v>85</v>
      </c>
      <c r="AY278" s="268" t="s">
        <v>254</v>
      </c>
    </row>
    <row r="279" s="15" customFormat="1">
      <c r="A279" s="15"/>
      <c r="B279" s="259"/>
      <c r="C279" s="260"/>
      <c r="D279" s="238" t="s">
        <v>265</v>
      </c>
      <c r="E279" s="261" t="s">
        <v>48</v>
      </c>
      <c r="F279" s="262" t="s">
        <v>730</v>
      </c>
      <c r="G279" s="260"/>
      <c r="H279" s="261" t="s">
        <v>48</v>
      </c>
      <c r="I279" s="263"/>
      <c r="J279" s="260"/>
      <c r="K279" s="260"/>
      <c r="L279" s="264"/>
      <c r="M279" s="265"/>
      <c r="N279" s="266"/>
      <c r="O279" s="266"/>
      <c r="P279" s="266"/>
      <c r="Q279" s="266"/>
      <c r="R279" s="266"/>
      <c r="S279" s="266"/>
      <c r="T279" s="26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8" t="s">
        <v>265</v>
      </c>
      <c r="AU279" s="268" t="s">
        <v>93</v>
      </c>
      <c r="AV279" s="15" t="s">
        <v>23</v>
      </c>
      <c r="AW279" s="15" t="s">
        <v>46</v>
      </c>
      <c r="AX279" s="15" t="s">
        <v>85</v>
      </c>
      <c r="AY279" s="268" t="s">
        <v>254</v>
      </c>
    </row>
    <row r="280" s="13" customFormat="1">
      <c r="A280" s="13"/>
      <c r="B280" s="236"/>
      <c r="C280" s="237"/>
      <c r="D280" s="238" t="s">
        <v>265</v>
      </c>
      <c r="E280" s="239" t="s">
        <v>776</v>
      </c>
      <c r="F280" s="240" t="s">
        <v>777</v>
      </c>
      <c r="G280" s="237"/>
      <c r="H280" s="241">
        <v>272.49200000000002</v>
      </c>
      <c r="I280" s="242"/>
      <c r="J280" s="237"/>
      <c r="K280" s="237"/>
      <c r="L280" s="243"/>
      <c r="M280" s="244"/>
      <c r="N280" s="245"/>
      <c r="O280" s="245"/>
      <c r="P280" s="245"/>
      <c r="Q280" s="245"/>
      <c r="R280" s="245"/>
      <c r="S280" s="245"/>
      <c r="T280" s="24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7" t="s">
        <v>265</v>
      </c>
      <c r="AU280" s="247" t="s">
        <v>93</v>
      </c>
      <c r="AV280" s="13" t="s">
        <v>93</v>
      </c>
      <c r="AW280" s="13" t="s">
        <v>46</v>
      </c>
      <c r="AX280" s="13" t="s">
        <v>23</v>
      </c>
      <c r="AY280" s="247" t="s">
        <v>254</v>
      </c>
    </row>
    <row r="281" s="2" customFormat="1">
      <c r="A281" s="42"/>
      <c r="B281" s="43"/>
      <c r="C281" s="44"/>
      <c r="D281" s="238" t="s">
        <v>278</v>
      </c>
      <c r="E281" s="44"/>
      <c r="F281" s="269" t="s">
        <v>732</v>
      </c>
      <c r="G281" s="44"/>
      <c r="H281" s="44"/>
      <c r="I281" s="44"/>
      <c r="J281" s="44"/>
      <c r="K281" s="44"/>
      <c r="L281" s="48"/>
      <c r="M281" s="234"/>
      <c r="N281" s="23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U281" s="20" t="s">
        <v>93</v>
      </c>
    </row>
    <row r="282" s="2" customFormat="1">
      <c r="A282" s="42"/>
      <c r="B282" s="43"/>
      <c r="C282" s="44"/>
      <c r="D282" s="238" t="s">
        <v>278</v>
      </c>
      <c r="E282" s="44"/>
      <c r="F282" s="270" t="s">
        <v>733</v>
      </c>
      <c r="G282" s="44"/>
      <c r="H282" s="271">
        <v>0</v>
      </c>
      <c r="I282" s="44"/>
      <c r="J282" s="44"/>
      <c r="K282" s="44"/>
      <c r="L282" s="48"/>
      <c r="M282" s="234"/>
      <c r="N282" s="23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U282" s="20" t="s">
        <v>93</v>
      </c>
    </row>
    <row r="283" s="2" customFormat="1">
      <c r="A283" s="42"/>
      <c r="B283" s="43"/>
      <c r="C283" s="44"/>
      <c r="D283" s="238" t="s">
        <v>278</v>
      </c>
      <c r="E283" s="44"/>
      <c r="F283" s="270" t="s">
        <v>734</v>
      </c>
      <c r="G283" s="44"/>
      <c r="H283" s="271">
        <v>55.5</v>
      </c>
      <c r="I283" s="44"/>
      <c r="J283" s="44"/>
      <c r="K283" s="44"/>
      <c r="L283" s="48"/>
      <c r="M283" s="234"/>
      <c r="N283" s="23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U283" s="20" t="s">
        <v>93</v>
      </c>
    </row>
    <row r="284" s="2" customFormat="1">
      <c r="A284" s="42"/>
      <c r="B284" s="43"/>
      <c r="C284" s="44"/>
      <c r="D284" s="238" t="s">
        <v>278</v>
      </c>
      <c r="E284" s="44"/>
      <c r="F284" s="270" t="s">
        <v>735</v>
      </c>
      <c r="G284" s="44"/>
      <c r="H284" s="271">
        <v>490.76999999999998</v>
      </c>
      <c r="I284" s="44"/>
      <c r="J284" s="44"/>
      <c r="K284" s="44"/>
      <c r="L284" s="48"/>
      <c r="M284" s="234"/>
      <c r="N284" s="23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U284" s="20" t="s">
        <v>93</v>
      </c>
    </row>
    <row r="285" s="2" customFormat="1">
      <c r="A285" s="42"/>
      <c r="B285" s="43"/>
      <c r="C285" s="44"/>
      <c r="D285" s="238" t="s">
        <v>278</v>
      </c>
      <c r="E285" s="44"/>
      <c r="F285" s="270" t="s">
        <v>736</v>
      </c>
      <c r="G285" s="44"/>
      <c r="H285" s="271">
        <v>600.31500000000005</v>
      </c>
      <c r="I285" s="44"/>
      <c r="J285" s="44"/>
      <c r="K285" s="44"/>
      <c r="L285" s="48"/>
      <c r="M285" s="234"/>
      <c r="N285" s="23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U285" s="20" t="s">
        <v>93</v>
      </c>
    </row>
    <row r="286" s="2" customFormat="1">
      <c r="A286" s="42"/>
      <c r="B286" s="43"/>
      <c r="C286" s="44"/>
      <c r="D286" s="238" t="s">
        <v>278</v>
      </c>
      <c r="E286" s="44"/>
      <c r="F286" s="270" t="s">
        <v>737</v>
      </c>
      <c r="G286" s="44"/>
      <c r="H286" s="271">
        <v>1065.9949999999999</v>
      </c>
      <c r="I286" s="44"/>
      <c r="J286" s="44"/>
      <c r="K286" s="44"/>
      <c r="L286" s="48"/>
      <c r="M286" s="234"/>
      <c r="N286" s="23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U286" s="20" t="s">
        <v>93</v>
      </c>
    </row>
    <row r="287" s="2" customFormat="1">
      <c r="A287" s="42"/>
      <c r="B287" s="43"/>
      <c r="C287" s="44"/>
      <c r="D287" s="238" t="s">
        <v>278</v>
      </c>
      <c r="E287" s="44"/>
      <c r="F287" s="270" t="s">
        <v>738</v>
      </c>
      <c r="G287" s="44"/>
      <c r="H287" s="271">
        <v>414.67399999999998</v>
      </c>
      <c r="I287" s="44"/>
      <c r="J287" s="44"/>
      <c r="K287" s="44"/>
      <c r="L287" s="48"/>
      <c r="M287" s="234"/>
      <c r="N287" s="23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U287" s="20" t="s">
        <v>93</v>
      </c>
    </row>
    <row r="288" s="2" customFormat="1">
      <c r="A288" s="42"/>
      <c r="B288" s="43"/>
      <c r="C288" s="44"/>
      <c r="D288" s="238" t="s">
        <v>278</v>
      </c>
      <c r="E288" s="44"/>
      <c r="F288" s="270" t="s">
        <v>739</v>
      </c>
      <c r="G288" s="44"/>
      <c r="H288" s="271">
        <v>801.96500000000003</v>
      </c>
      <c r="I288" s="44"/>
      <c r="J288" s="44"/>
      <c r="K288" s="44"/>
      <c r="L288" s="48"/>
      <c r="M288" s="234"/>
      <c r="N288" s="23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U288" s="20" t="s">
        <v>93</v>
      </c>
    </row>
    <row r="289" s="2" customFormat="1">
      <c r="A289" s="42"/>
      <c r="B289" s="43"/>
      <c r="C289" s="44"/>
      <c r="D289" s="238" t="s">
        <v>278</v>
      </c>
      <c r="E289" s="44"/>
      <c r="F289" s="270" t="s">
        <v>740</v>
      </c>
      <c r="G289" s="44"/>
      <c r="H289" s="271">
        <v>430.66399999999999</v>
      </c>
      <c r="I289" s="44"/>
      <c r="J289" s="44"/>
      <c r="K289" s="44"/>
      <c r="L289" s="48"/>
      <c r="M289" s="234"/>
      <c r="N289" s="23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U289" s="20" t="s">
        <v>93</v>
      </c>
    </row>
    <row r="290" s="2" customFormat="1">
      <c r="A290" s="42"/>
      <c r="B290" s="43"/>
      <c r="C290" s="44"/>
      <c r="D290" s="238" t="s">
        <v>278</v>
      </c>
      <c r="E290" s="44"/>
      <c r="F290" s="270" t="s">
        <v>741</v>
      </c>
      <c r="G290" s="44"/>
      <c r="H290" s="271">
        <v>177.41900000000001</v>
      </c>
      <c r="I290" s="44"/>
      <c r="J290" s="44"/>
      <c r="K290" s="44"/>
      <c r="L290" s="48"/>
      <c r="M290" s="234"/>
      <c r="N290" s="23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U290" s="20" t="s">
        <v>93</v>
      </c>
    </row>
    <row r="291" s="2" customFormat="1">
      <c r="A291" s="42"/>
      <c r="B291" s="43"/>
      <c r="C291" s="44"/>
      <c r="D291" s="238" t="s">
        <v>278</v>
      </c>
      <c r="E291" s="44"/>
      <c r="F291" s="270" t="s">
        <v>742</v>
      </c>
      <c r="G291" s="44"/>
      <c r="H291" s="271">
        <v>7</v>
      </c>
      <c r="I291" s="44"/>
      <c r="J291" s="44"/>
      <c r="K291" s="44"/>
      <c r="L291" s="48"/>
      <c r="M291" s="234"/>
      <c r="N291" s="23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U291" s="20" t="s">
        <v>93</v>
      </c>
    </row>
    <row r="292" s="2" customFormat="1">
      <c r="A292" s="42"/>
      <c r="B292" s="43"/>
      <c r="C292" s="44"/>
      <c r="D292" s="238" t="s">
        <v>278</v>
      </c>
      <c r="E292" s="44"/>
      <c r="F292" s="270" t="s">
        <v>743</v>
      </c>
      <c r="G292" s="44"/>
      <c r="H292" s="271">
        <v>42.258000000000003</v>
      </c>
      <c r="I292" s="44"/>
      <c r="J292" s="44"/>
      <c r="K292" s="44"/>
      <c r="L292" s="48"/>
      <c r="M292" s="234"/>
      <c r="N292" s="23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U292" s="20" t="s">
        <v>93</v>
      </c>
    </row>
    <row r="293" s="2" customFormat="1">
      <c r="A293" s="42"/>
      <c r="B293" s="43"/>
      <c r="C293" s="44"/>
      <c r="D293" s="238" t="s">
        <v>278</v>
      </c>
      <c r="E293" s="44"/>
      <c r="F293" s="270" t="s">
        <v>744</v>
      </c>
      <c r="G293" s="44"/>
      <c r="H293" s="271">
        <v>0</v>
      </c>
      <c r="I293" s="44"/>
      <c r="J293" s="44"/>
      <c r="K293" s="44"/>
      <c r="L293" s="48"/>
      <c r="M293" s="234"/>
      <c r="N293" s="23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U293" s="20" t="s">
        <v>93</v>
      </c>
    </row>
    <row r="294" s="2" customFormat="1">
      <c r="A294" s="42"/>
      <c r="B294" s="43"/>
      <c r="C294" s="44"/>
      <c r="D294" s="238" t="s">
        <v>278</v>
      </c>
      <c r="E294" s="44"/>
      <c r="F294" s="270" t="s">
        <v>745</v>
      </c>
      <c r="G294" s="44"/>
      <c r="H294" s="271">
        <v>-40.185000000000002</v>
      </c>
      <c r="I294" s="44"/>
      <c r="J294" s="44"/>
      <c r="K294" s="44"/>
      <c r="L294" s="48"/>
      <c r="M294" s="234"/>
      <c r="N294" s="23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U294" s="20" t="s">
        <v>93</v>
      </c>
    </row>
    <row r="295" s="2" customFormat="1">
      <c r="A295" s="42"/>
      <c r="B295" s="43"/>
      <c r="C295" s="44"/>
      <c r="D295" s="238" t="s">
        <v>278</v>
      </c>
      <c r="E295" s="44"/>
      <c r="F295" s="270" t="s">
        <v>746</v>
      </c>
      <c r="G295" s="44"/>
      <c r="H295" s="271">
        <v>-10.997999999999999</v>
      </c>
      <c r="I295" s="44"/>
      <c r="J295" s="44"/>
      <c r="K295" s="44"/>
      <c r="L295" s="48"/>
      <c r="M295" s="234"/>
      <c r="N295" s="23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U295" s="20" t="s">
        <v>93</v>
      </c>
    </row>
    <row r="296" s="2" customFormat="1">
      <c r="A296" s="42"/>
      <c r="B296" s="43"/>
      <c r="C296" s="44"/>
      <c r="D296" s="238" t="s">
        <v>278</v>
      </c>
      <c r="E296" s="44"/>
      <c r="F296" s="270" t="s">
        <v>747</v>
      </c>
      <c r="G296" s="44"/>
      <c r="H296" s="271">
        <v>-6.3520000000000003</v>
      </c>
      <c r="I296" s="44"/>
      <c r="J296" s="44"/>
      <c r="K296" s="44"/>
      <c r="L296" s="48"/>
      <c r="M296" s="234"/>
      <c r="N296" s="23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U296" s="20" t="s">
        <v>93</v>
      </c>
    </row>
    <row r="297" s="2" customFormat="1">
      <c r="A297" s="42"/>
      <c r="B297" s="43"/>
      <c r="C297" s="44"/>
      <c r="D297" s="238" t="s">
        <v>278</v>
      </c>
      <c r="E297" s="44"/>
      <c r="F297" s="270" t="s">
        <v>748</v>
      </c>
      <c r="G297" s="44"/>
      <c r="H297" s="271">
        <v>-9.5939999999999994</v>
      </c>
      <c r="I297" s="44"/>
      <c r="J297" s="44"/>
      <c r="K297" s="44"/>
      <c r="L297" s="48"/>
      <c r="M297" s="234"/>
      <c r="N297" s="23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U297" s="20" t="s">
        <v>93</v>
      </c>
    </row>
    <row r="298" s="2" customFormat="1">
      <c r="A298" s="42"/>
      <c r="B298" s="43"/>
      <c r="C298" s="44"/>
      <c r="D298" s="238" t="s">
        <v>278</v>
      </c>
      <c r="E298" s="44"/>
      <c r="F298" s="270" t="s">
        <v>749</v>
      </c>
      <c r="G298" s="44"/>
      <c r="H298" s="271">
        <v>-9.0670000000000002</v>
      </c>
      <c r="I298" s="44"/>
      <c r="J298" s="44"/>
      <c r="K298" s="44"/>
      <c r="L298" s="48"/>
      <c r="M298" s="234"/>
      <c r="N298" s="23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U298" s="20" t="s">
        <v>93</v>
      </c>
    </row>
    <row r="299" s="2" customFormat="1">
      <c r="A299" s="42"/>
      <c r="B299" s="43"/>
      <c r="C299" s="44"/>
      <c r="D299" s="238" t="s">
        <v>278</v>
      </c>
      <c r="E299" s="44"/>
      <c r="F299" s="270" t="s">
        <v>750</v>
      </c>
      <c r="G299" s="44"/>
      <c r="H299" s="271">
        <v>-35.377000000000002</v>
      </c>
      <c r="I299" s="44"/>
      <c r="J299" s="44"/>
      <c r="K299" s="44"/>
      <c r="L299" s="48"/>
      <c r="M299" s="234"/>
      <c r="N299" s="23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U299" s="20" t="s">
        <v>93</v>
      </c>
    </row>
    <row r="300" s="2" customFormat="1">
      <c r="A300" s="42"/>
      <c r="B300" s="43"/>
      <c r="C300" s="44"/>
      <c r="D300" s="238" t="s">
        <v>278</v>
      </c>
      <c r="E300" s="44"/>
      <c r="F300" s="270" t="s">
        <v>751</v>
      </c>
      <c r="G300" s="44"/>
      <c r="H300" s="271">
        <v>-13.063000000000001</v>
      </c>
      <c r="I300" s="44"/>
      <c r="J300" s="44"/>
      <c r="K300" s="44"/>
      <c r="L300" s="48"/>
      <c r="M300" s="234"/>
      <c r="N300" s="23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U300" s="20" t="s">
        <v>93</v>
      </c>
    </row>
    <row r="301" s="2" customFormat="1">
      <c r="A301" s="42"/>
      <c r="B301" s="43"/>
      <c r="C301" s="44"/>
      <c r="D301" s="238" t="s">
        <v>278</v>
      </c>
      <c r="E301" s="44"/>
      <c r="F301" s="270" t="s">
        <v>752</v>
      </c>
      <c r="G301" s="44"/>
      <c r="H301" s="271">
        <v>0</v>
      </c>
      <c r="I301" s="44"/>
      <c r="J301" s="44"/>
      <c r="K301" s="44"/>
      <c r="L301" s="48"/>
      <c r="M301" s="234"/>
      <c r="N301" s="23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U301" s="20" t="s">
        <v>93</v>
      </c>
    </row>
    <row r="302" s="2" customFormat="1">
      <c r="A302" s="42"/>
      <c r="B302" s="43"/>
      <c r="C302" s="44"/>
      <c r="D302" s="238" t="s">
        <v>278</v>
      </c>
      <c r="E302" s="44"/>
      <c r="F302" s="270" t="s">
        <v>753</v>
      </c>
      <c r="G302" s="44"/>
      <c r="H302" s="271">
        <v>-18.800000000000001</v>
      </c>
      <c r="I302" s="44"/>
      <c r="J302" s="44"/>
      <c r="K302" s="44"/>
      <c r="L302" s="48"/>
      <c r="M302" s="234"/>
      <c r="N302" s="23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U302" s="20" t="s">
        <v>93</v>
      </c>
    </row>
    <row r="303" s="2" customFormat="1">
      <c r="A303" s="42"/>
      <c r="B303" s="43"/>
      <c r="C303" s="44"/>
      <c r="D303" s="238" t="s">
        <v>278</v>
      </c>
      <c r="E303" s="44"/>
      <c r="F303" s="270" t="s">
        <v>754</v>
      </c>
      <c r="G303" s="44"/>
      <c r="H303" s="271">
        <v>-32.600000000000001</v>
      </c>
      <c r="I303" s="44"/>
      <c r="J303" s="44"/>
      <c r="K303" s="44"/>
      <c r="L303" s="48"/>
      <c r="M303" s="234"/>
      <c r="N303" s="23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U303" s="20" t="s">
        <v>93</v>
      </c>
    </row>
    <row r="304" s="2" customFormat="1">
      <c r="A304" s="42"/>
      <c r="B304" s="43"/>
      <c r="C304" s="44"/>
      <c r="D304" s="238" t="s">
        <v>278</v>
      </c>
      <c r="E304" s="44"/>
      <c r="F304" s="270" t="s">
        <v>755</v>
      </c>
      <c r="G304" s="44"/>
      <c r="H304" s="271">
        <v>-17.774999999999999</v>
      </c>
      <c r="I304" s="44"/>
      <c r="J304" s="44"/>
      <c r="K304" s="44"/>
      <c r="L304" s="48"/>
      <c r="M304" s="234"/>
      <c r="N304" s="23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U304" s="20" t="s">
        <v>93</v>
      </c>
    </row>
    <row r="305" s="2" customFormat="1">
      <c r="A305" s="42"/>
      <c r="B305" s="43"/>
      <c r="C305" s="44"/>
      <c r="D305" s="238" t="s">
        <v>278</v>
      </c>
      <c r="E305" s="44"/>
      <c r="F305" s="270" t="s">
        <v>268</v>
      </c>
      <c r="G305" s="44"/>
      <c r="H305" s="271">
        <v>3892.7489999999998</v>
      </c>
      <c r="I305" s="44"/>
      <c r="J305" s="44"/>
      <c r="K305" s="44"/>
      <c r="L305" s="48"/>
      <c r="M305" s="234"/>
      <c r="N305" s="23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U305" s="20" t="s">
        <v>93</v>
      </c>
    </row>
    <row r="306" s="2" customFormat="1" ht="24.15" customHeight="1">
      <c r="A306" s="42"/>
      <c r="B306" s="43"/>
      <c r="C306" s="218" t="s">
        <v>311</v>
      </c>
      <c r="D306" s="218" t="s">
        <v>256</v>
      </c>
      <c r="E306" s="219" t="s">
        <v>778</v>
      </c>
      <c r="F306" s="220" t="s">
        <v>779</v>
      </c>
      <c r="G306" s="221" t="s">
        <v>314</v>
      </c>
      <c r="H306" s="222">
        <v>2452.4319999999998</v>
      </c>
      <c r="I306" s="223"/>
      <c r="J306" s="224">
        <f>ROUND(I306*H306,2)</f>
        <v>0</v>
      </c>
      <c r="K306" s="220" t="s">
        <v>260</v>
      </c>
      <c r="L306" s="48"/>
      <c r="M306" s="225" t="s">
        <v>48</v>
      </c>
      <c r="N306" s="226" t="s">
        <v>56</v>
      </c>
      <c r="O306" s="88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9" t="s">
        <v>261</v>
      </c>
      <c r="AT306" s="229" t="s">
        <v>256</v>
      </c>
      <c r="AU306" s="229" t="s">
        <v>93</v>
      </c>
      <c r="AY306" s="20" t="s">
        <v>254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20" t="s">
        <v>23</v>
      </c>
      <c r="BK306" s="230">
        <f>ROUND(I306*H306,2)</f>
        <v>0</v>
      </c>
      <c r="BL306" s="20" t="s">
        <v>261</v>
      </c>
      <c r="BM306" s="229" t="s">
        <v>780</v>
      </c>
    </row>
    <row r="307" s="2" customFormat="1">
      <c r="A307" s="42"/>
      <c r="B307" s="43"/>
      <c r="C307" s="44"/>
      <c r="D307" s="231" t="s">
        <v>263</v>
      </c>
      <c r="E307" s="44"/>
      <c r="F307" s="232" t="s">
        <v>781</v>
      </c>
      <c r="G307" s="44"/>
      <c r="H307" s="44"/>
      <c r="I307" s="233"/>
      <c r="J307" s="44"/>
      <c r="K307" s="44"/>
      <c r="L307" s="48"/>
      <c r="M307" s="234"/>
      <c r="N307" s="23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263</v>
      </c>
      <c r="AU307" s="20" t="s">
        <v>93</v>
      </c>
    </row>
    <row r="308" s="15" customFormat="1">
      <c r="A308" s="15"/>
      <c r="B308" s="259"/>
      <c r="C308" s="260"/>
      <c r="D308" s="238" t="s">
        <v>265</v>
      </c>
      <c r="E308" s="261" t="s">
        <v>48</v>
      </c>
      <c r="F308" s="262" t="s">
        <v>729</v>
      </c>
      <c r="G308" s="260"/>
      <c r="H308" s="261" t="s">
        <v>48</v>
      </c>
      <c r="I308" s="263"/>
      <c r="J308" s="260"/>
      <c r="K308" s="260"/>
      <c r="L308" s="264"/>
      <c r="M308" s="265"/>
      <c r="N308" s="266"/>
      <c r="O308" s="266"/>
      <c r="P308" s="266"/>
      <c r="Q308" s="266"/>
      <c r="R308" s="266"/>
      <c r="S308" s="266"/>
      <c r="T308" s="26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8" t="s">
        <v>265</v>
      </c>
      <c r="AU308" s="268" t="s">
        <v>93</v>
      </c>
      <c r="AV308" s="15" t="s">
        <v>23</v>
      </c>
      <c r="AW308" s="15" t="s">
        <v>46</v>
      </c>
      <c r="AX308" s="15" t="s">
        <v>85</v>
      </c>
      <c r="AY308" s="268" t="s">
        <v>254</v>
      </c>
    </row>
    <row r="309" s="15" customFormat="1">
      <c r="A309" s="15"/>
      <c r="B309" s="259"/>
      <c r="C309" s="260"/>
      <c r="D309" s="238" t="s">
        <v>265</v>
      </c>
      <c r="E309" s="261" t="s">
        <v>48</v>
      </c>
      <c r="F309" s="262" t="s">
        <v>730</v>
      </c>
      <c r="G309" s="260"/>
      <c r="H309" s="261" t="s">
        <v>48</v>
      </c>
      <c r="I309" s="263"/>
      <c r="J309" s="260"/>
      <c r="K309" s="260"/>
      <c r="L309" s="264"/>
      <c r="M309" s="265"/>
      <c r="N309" s="266"/>
      <c r="O309" s="266"/>
      <c r="P309" s="266"/>
      <c r="Q309" s="266"/>
      <c r="R309" s="266"/>
      <c r="S309" s="266"/>
      <c r="T309" s="26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8" t="s">
        <v>265</v>
      </c>
      <c r="AU309" s="268" t="s">
        <v>93</v>
      </c>
      <c r="AV309" s="15" t="s">
        <v>23</v>
      </c>
      <c r="AW309" s="15" t="s">
        <v>46</v>
      </c>
      <c r="AX309" s="15" t="s">
        <v>85</v>
      </c>
      <c r="AY309" s="268" t="s">
        <v>254</v>
      </c>
    </row>
    <row r="310" s="13" customFormat="1">
      <c r="A310" s="13"/>
      <c r="B310" s="236"/>
      <c r="C310" s="237"/>
      <c r="D310" s="238" t="s">
        <v>265</v>
      </c>
      <c r="E310" s="239" t="s">
        <v>677</v>
      </c>
      <c r="F310" s="240" t="s">
        <v>782</v>
      </c>
      <c r="G310" s="237"/>
      <c r="H310" s="241">
        <v>2452.4319999999998</v>
      </c>
      <c r="I310" s="242"/>
      <c r="J310" s="237"/>
      <c r="K310" s="237"/>
      <c r="L310" s="243"/>
      <c r="M310" s="244"/>
      <c r="N310" s="245"/>
      <c r="O310" s="245"/>
      <c r="P310" s="245"/>
      <c r="Q310" s="245"/>
      <c r="R310" s="245"/>
      <c r="S310" s="245"/>
      <c r="T310" s="24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7" t="s">
        <v>265</v>
      </c>
      <c r="AU310" s="247" t="s">
        <v>93</v>
      </c>
      <c r="AV310" s="13" t="s">
        <v>93</v>
      </c>
      <c r="AW310" s="13" t="s">
        <v>46</v>
      </c>
      <c r="AX310" s="13" t="s">
        <v>23</v>
      </c>
      <c r="AY310" s="247" t="s">
        <v>254</v>
      </c>
    </row>
    <row r="311" s="2" customFormat="1">
      <c r="A311" s="42"/>
      <c r="B311" s="43"/>
      <c r="C311" s="44"/>
      <c r="D311" s="238" t="s">
        <v>278</v>
      </c>
      <c r="E311" s="44"/>
      <c r="F311" s="269" t="s">
        <v>732</v>
      </c>
      <c r="G311" s="44"/>
      <c r="H311" s="44"/>
      <c r="I311" s="44"/>
      <c r="J311" s="44"/>
      <c r="K311" s="44"/>
      <c r="L311" s="48"/>
      <c r="M311" s="234"/>
      <c r="N311" s="23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U311" s="20" t="s">
        <v>93</v>
      </c>
    </row>
    <row r="312" s="2" customFormat="1">
      <c r="A312" s="42"/>
      <c r="B312" s="43"/>
      <c r="C312" s="44"/>
      <c r="D312" s="238" t="s">
        <v>278</v>
      </c>
      <c r="E312" s="44"/>
      <c r="F312" s="270" t="s">
        <v>733</v>
      </c>
      <c r="G312" s="44"/>
      <c r="H312" s="271">
        <v>0</v>
      </c>
      <c r="I312" s="44"/>
      <c r="J312" s="44"/>
      <c r="K312" s="44"/>
      <c r="L312" s="48"/>
      <c r="M312" s="234"/>
      <c r="N312" s="23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U312" s="20" t="s">
        <v>93</v>
      </c>
    </row>
    <row r="313" s="2" customFormat="1">
      <c r="A313" s="42"/>
      <c r="B313" s="43"/>
      <c r="C313" s="44"/>
      <c r="D313" s="238" t="s">
        <v>278</v>
      </c>
      <c r="E313" s="44"/>
      <c r="F313" s="270" t="s">
        <v>734</v>
      </c>
      <c r="G313" s="44"/>
      <c r="H313" s="271">
        <v>55.5</v>
      </c>
      <c r="I313" s="44"/>
      <c r="J313" s="44"/>
      <c r="K313" s="44"/>
      <c r="L313" s="48"/>
      <c r="M313" s="234"/>
      <c r="N313" s="23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U313" s="20" t="s">
        <v>93</v>
      </c>
    </row>
    <row r="314" s="2" customFormat="1">
      <c r="A314" s="42"/>
      <c r="B314" s="43"/>
      <c r="C314" s="44"/>
      <c r="D314" s="238" t="s">
        <v>278</v>
      </c>
      <c r="E314" s="44"/>
      <c r="F314" s="270" t="s">
        <v>735</v>
      </c>
      <c r="G314" s="44"/>
      <c r="H314" s="271">
        <v>490.76999999999998</v>
      </c>
      <c r="I314" s="44"/>
      <c r="J314" s="44"/>
      <c r="K314" s="44"/>
      <c r="L314" s="48"/>
      <c r="M314" s="234"/>
      <c r="N314" s="23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U314" s="20" t="s">
        <v>93</v>
      </c>
    </row>
    <row r="315" s="2" customFormat="1">
      <c r="A315" s="42"/>
      <c r="B315" s="43"/>
      <c r="C315" s="44"/>
      <c r="D315" s="238" t="s">
        <v>278</v>
      </c>
      <c r="E315" s="44"/>
      <c r="F315" s="270" t="s">
        <v>736</v>
      </c>
      <c r="G315" s="44"/>
      <c r="H315" s="271">
        <v>600.31500000000005</v>
      </c>
      <c r="I315" s="44"/>
      <c r="J315" s="44"/>
      <c r="K315" s="44"/>
      <c r="L315" s="48"/>
      <c r="M315" s="234"/>
      <c r="N315" s="23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U315" s="20" t="s">
        <v>93</v>
      </c>
    </row>
    <row r="316" s="2" customFormat="1">
      <c r="A316" s="42"/>
      <c r="B316" s="43"/>
      <c r="C316" s="44"/>
      <c r="D316" s="238" t="s">
        <v>278</v>
      </c>
      <c r="E316" s="44"/>
      <c r="F316" s="270" t="s">
        <v>737</v>
      </c>
      <c r="G316" s="44"/>
      <c r="H316" s="271">
        <v>1065.9949999999999</v>
      </c>
      <c r="I316" s="44"/>
      <c r="J316" s="44"/>
      <c r="K316" s="44"/>
      <c r="L316" s="48"/>
      <c r="M316" s="234"/>
      <c r="N316" s="23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U316" s="20" t="s">
        <v>93</v>
      </c>
    </row>
    <row r="317" s="2" customFormat="1">
      <c r="A317" s="42"/>
      <c r="B317" s="43"/>
      <c r="C317" s="44"/>
      <c r="D317" s="238" t="s">
        <v>278</v>
      </c>
      <c r="E317" s="44"/>
      <c r="F317" s="270" t="s">
        <v>738</v>
      </c>
      <c r="G317" s="44"/>
      <c r="H317" s="271">
        <v>414.67399999999998</v>
      </c>
      <c r="I317" s="44"/>
      <c r="J317" s="44"/>
      <c r="K317" s="44"/>
      <c r="L317" s="48"/>
      <c r="M317" s="234"/>
      <c r="N317" s="23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U317" s="20" t="s">
        <v>93</v>
      </c>
    </row>
    <row r="318" s="2" customFormat="1">
      <c r="A318" s="42"/>
      <c r="B318" s="43"/>
      <c r="C318" s="44"/>
      <c r="D318" s="238" t="s">
        <v>278</v>
      </c>
      <c r="E318" s="44"/>
      <c r="F318" s="270" t="s">
        <v>739</v>
      </c>
      <c r="G318" s="44"/>
      <c r="H318" s="271">
        <v>801.96500000000003</v>
      </c>
      <c r="I318" s="44"/>
      <c r="J318" s="44"/>
      <c r="K318" s="44"/>
      <c r="L318" s="48"/>
      <c r="M318" s="234"/>
      <c r="N318" s="23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U318" s="20" t="s">
        <v>93</v>
      </c>
    </row>
    <row r="319" s="2" customFormat="1">
      <c r="A319" s="42"/>
      <c r="B319" s="43"/>
      <c r="C319" s="44"/>
      <c r="D319" s="238" t="s">
        <v>278</v>
      </c>
      <c r="E319" s="44"/>
      <c r="F319" s="270" t="s">
        <v>740</v>
      </c>
      <c r="G319" s="44"/>
      <c r="H319" s="271">
        <v>430.66399999999999</v>
      </c>
      <c r="I319" s="44"/>
      <c r="J319" s="44"/>
      <c r="K319" s="44"/>
      <c r="L319" s="48"/>
      <c r="M319" s="234"/>
      <c r="N319" s="23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U319" s="20" t="s">
        <v>93</v>
      </c>
    </row>
    <row r="320" s="2" customFormat="1">
      <c r="A320" s="42"/>
      <c r="B320" s="43"/>
      <c r="C320" s="44"/>
      <c r="D320" s="238" t="s">
        <v>278</v>
      </c>
      <c r="E320" s="44"/>
      <c r="F320" s="270" t="s">
        <v>741</v>
      </c>
      <c r="G320" s="44"/>
      <c r="H320" s="271">
        <v>177.41900000000001</v>
      </c>
      <c r="I320" s="44"/>
      <c r="J320" s="44"/>
      <c r="K320" s="44"/>
      <c r="L320" s="48"/>
      <c r="M320" s="234"/>
      <c r="N320" s="23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U320" s="20" t="s">
        <v>93</v>
      </c>
    </row>
    <row r="321" s="2" customFormat="1">
      <c r="A321" s="42"/>
      <c r="B321" s="43"/>
      <c r="C321" s="44"/>
      <c r="D321" s="238" t="s">
        <v>278</v>
      </c>
      <c r="E321" s="44"/>
      <c r="F321" s="270" t="s">
        <v>742</v>
      </c>
      <c r="G321" s="44"/>
      <c r="H321" s="271">
        <v>7</v>
      </c>
      <c r="I321" s="44"/>
      <c r="J321" s="44"/>
      <c r="K321" s="44"/>
      <c r="L321" s="48"/>
      <c r="M321" s="234"/>
      <c r="N321" s="23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U321" s="20" t="s">
        <v>93</v>
      </c>
    </row>
    <row r="322" s="2" customFormat="1">
      <c r="A322" s="42"/>
      <c r="B322" s="43"/>
      <c r="C322" s="44"/>
      <c r="D322" s="238" t="s">
        <v>278</v>
      </c>
      <c r="E322" s="44"/>
      <c r="F322" s="270" t="s">
        <v>743</v>
      </c>
      <c r="G322" s="44"/>
      <c r="H322" s="271">
        <v>42.258000000000003</v>
      </c>
      <c r="I322" s="44"/>
      <c r="J322" s="44"/>
      <c r="K322" s="44"/>
      <c r="L322" s="48"/>
      <c r="M322" s="234"/>
      <c r="N322" s="23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U322" s="20" t="s">
        <v>93</v>
      </c>
    </row>
    <row r="323" s="2" customFormat="1">
      <c r="A323" s="42"/>
      <c r="B323" s="43"/>
      <c r="C323" s="44"/>
      <c r="D323" s="238" t="s">
        <v>278</v>
      </c>
      <c r="E323" s="44"/>
      <c r="F323" s="270" t="s">
        <v>744</v>
      </c>
      <c r="G323" s="44"/>
      <c r="H323" s="271">
        <v>0</v>
      </c>
      <c r="I323" s="44"/>
      <c r="J323" s="44"/>
      <c r="K323" s="44"/>
      <c r="L323" s="48"/>
      <c r="M323" s="234"/>
      <c r="N323" s="23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U323" s="20" t="s">
        <v>93</v>
      </c>
    </row>
    <row r="324" s="2" customFormat="1">
      <c r="A324" s="42"/>
      <c r="B324" s="43"/>
      <c r="C324" s="44"/>
      <c r="D324" s="238" t="s">
        <v>278</v>
      </c>
      <c r="E324" s="44"/>
      <c r="F324" s="270" t="s">
        <v>745</v>
      </c>
      <c r="G324" s="44"/>
      <c r="H324" s="271">
        <v>-40.185000000000002</v>
      </c>
      <c r="I324" s="44"/>
      <c r="J324" s="44"/>
      <c r="K324" s="44"/>
      <c r="L324" s="48"/>
      <c r="M324" s="234"/>
      <c r="N324" s="23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U324" s="20" t="s">
        <v>93</v>
      </c>
    </row>
    <row r="325" s="2" customFormat="1">
      <c r="A325" s="42"/>
      <c r="B325" s="43"/>
      <c r="C325" s="44"/>
      <c r="D325" s="238" t="s">
        <v>278</v>
      </c>
      <c r="E325" s="44"/>
      <c r="F325" s="270" t="s">
        <v>746</v>
      </c>
      <c r="G325" s="44"/>
      <c r="H325" s="271">
        <v>-10.997999999999999</v>
      </c>
      <c r="I325" s="44"/>
      <c r="J325" s="44"/>
      <c r="K325" s="44"/>
      <c r="L325" s="48"/>
      <c r="M325" s="234"/>
      <c r="N325" s="23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U325" s="20" t="s">
        <v>93</v>
      </c>
    </row>
    <row r="326" s="2" customFormat="1">
      <c r="A326" s="42"/>
      <c r="B326" s="43"/>
      <c r="C326" s="44"/>
      <c r="D326" s="238" t="s">
        <v>278</v>
      </c>
      <c r="E326" s="44"/>
      <c r="F326" s="270" t="s">
        <v>747</v>
      </c>
      <c r="G326" s="44"/>
      <c r="H326" s="271">
        <v>-6.3520000000000003</v>
      </c>
      <c r="I326" s="44"/>
      <c r="J326" s="44"/>
      <c r="K326" s="44"/>
      <c r="L326" s="48"/>
      <c r="M326" s="234"/>
      <c r="N326" s="23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U326" s="20" t="s">
        <v>93</v>
      </c>
    </row>
    <row r="327" s="2" customFormat="1">
      <c r="A327" s="42"/>
      <c r="B327" s="43"/>
      <c r="C327" s="44"/>
      <c r="D327" s="238" t="s">
        <v>278</v>
      </c>
      <c r="E327" s="44"/>
      <c r="F327" s="270" t="s">
        <v>748</v>
      </c>
      <c r="G327" s="44"/>
      <c r="H327" s="271">
        <v>-9.5939999999999994</v>
      </c>
      <c r="I327" s="44"/>
      <c r="J327" s="44"/>
      <c r="K327" s="44"/>
      <c r="L327" s="48"/>
      <c r="M327" s="234"/>
      <c r="N327" s="23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U327" s="20" t="s">
        <v>93</v>
      </c>
    </row>
    <row r="328" s="2" customFormat="1">
      <c r="A328" s="42"/>
      <c r="B328" s="43"/>
      <c r="C328" s="44"/>
      <c r="D328" s="238" t="s">
        <v>278</v>
      </c>
      <c r="E328" s="44"/>
      <c r="F328" s="270" t="s">
        <v>749</v>
      </c>
      <c r="G328" s="44"/>
      <c r="H328" s="271">
        <v>-9.0670000000000002</v>
      </c>
      <c r="I328" s="44"/>
      <c r="J328" s="44"/>
      <c r="K328" s="44"/>
      <c r="L328" s="48"/>
      <c r="M328" s="234"/>
      <c r="N328" s="23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U328" s="20" t="s">
        <v>93</v>
      </c>
    </row>
    <row r="329" s="2" customFormat="1">
      <c r="A329" s="42"/>
      <c r="B329" s="43"/>
      <c r="C329" s="44"/>
      <c r="D329" s="238" t="s">
        <v>278</v>
      </c>
      <c r="E329" s="44"/>
      <c r="F329" s="270" t="s">
        <v>750</v>
      </c>
      <c r="G329" s="44"/>
      <c r="H329" s="271">
        <v>-35.377000000000002</v>
      </c>
      <c r="I329" s="44"/>
      <c r="J329" s="44"/>
      <c r="K329" s="44"/>
      <c r="L329" s="48"/>
      <c r="M329" s="234"/>
      <c r="N329" s="23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U329" s="20" t="s">
        <v>93</v>
      </c>
    </row>
    <row r="330" s="2" customFormat="1">
      <c r="A330" s="42"/>
      <c r="B330" s="43"/>
      <c r="C330" s="44"/>
      <c r="D330" s="238" t="s">
        <v>278</v>
      </c>
      <c r="E330" s="44"/>
      <c r="F330" s="270" t="s">
        <v>751</v>
      </c>
      <c r="G330" s="44"/>
      <c r="H330" s="271">
        <v>-13.063000000000001</v>
      </c>
      <c r="I330" s="44"/>
      <c r="J330" s="44"/>
      <c r="K330" s="44"/>
      <c r="L330" s="48"/>
      <c r="M330" s="234"/>
      <c r="N330" s="23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U330" s="20" t="s">
        <v>93</v>
      </c>
    </row>
    <row r="331" s="2" customFormat="1">
      <c r="A331" s="42"/>
      <c r="B331" s="43"/>
      <c r="C331" s="44"/>
      <c r="D331" s="238" t="s">
        <v>278</v>
      </c>
      <c r="E331" s="44"/>
      <c r="F331" s="270" t="s">
        <v>752</v>
      </c>
      <c r="G331" s="44"/>
      <c r="H331" s="271">
        <v>0</v>
      </c>
      <c r="I331" s="44"/>
      <c r="J331" s="44"/>
      <c r="K331" s="44"/>
      <c r="L331" s="48"/>
      <c r="M331" s="234"/>
      <c r="N331" s="23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U331" s="20" t="s">
        <v>93</v>
      </c>
    </row>
    <row r="332" s="2" customFormat="1">
      <c r="A332" s="42"/>
      <c r="B332" s="43"/>
      <c r="C332" s="44"/>
      <c r="D332" s="238" t="s">
        <v>278</v>
      </c>
      <c r="E332" s="44"/>
      <c r="F332" s="270" t="s">
        <v>753</v>
      </c>
      <c r="G332" s="44"/>
      <c r="H332" s="271">
        <v>-18.800000000000001</v>
      </c>
      <c r="I332" s="44"/>
      <c r="J332" s="44"/>
      <c r="K332" s="44"/>
      <c r="L332" s="48"/>
      <c r="M332" s="234"/>
      <c r="N332" s="23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U332" s="20" t="s">
        <v>93</v>
      </c>
    </row>
    <row r="333" s="2" customFormat="1">
      <c r="A333" s="42"/>
      <c r="B333" s="43"/>
      <c r="C333" s="44"/>
      <c r="D333" s="238" t="s">
        <v>278</v>
      </c>
      <c r="E333" s="44"/>
      <c r="F333" s="270" t="s">
        <v>754</v>
      </c>
      <c r="G333" s="44"/>
      <c r="H333" s="271">
        <v>-32.600000000000001</v>
      </c>
      <c r="I333" s="44"/>
      <c r="J333" s="44"/>
      <c r="K333" s="44"/>
      <c r="L333" s="48"/>
      <c r="M333" s="234"/>
      <c r="N333" s="23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U333" s="20" t="s">
        <v>93</v>
      </c>
    </row>
    <row r="334" s="2" customFormat="1">
      <c r="A334" s="42"/>
      <c r="B334" s="43"/>
      <c r="C334" s="44"/>
      <c r="D334" s="238" t="s">
        <v>278</v>
      </c>
      <c r="E334" s="44"/>
      <c r="F334" s="270" t="s">
        <v>755</v>
      </c>
      <c r="G334" s="44"/>
      <c r="H334" s="271">
        <v>-17.774999999999999</v>
      </c>
      <c r="I334" s="44"/>
      <c r="J334" s="44"/>
      <c r="K334" s="44"/>
      <c r="L334" s="48"/>
      <c r="M334" s="234"/>
      <c r="N334" s="23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U334" s="20" t="s">
        <v>93</v>
      </c>
    </row>
    <row r="335" s="2" customFormat="1">
      <c r="A335" s="42"/>
      <c r="B335" s="43"/>
      <c r="C335" s="44"/>
      <c r="D335" s="238" t="s">
        <v>278</v>
      </c>
      <c r="E335" s="44"/>
      <c r="F335" s="270" t="s">
        <v>268</v>
      </c>
      <c r="G335" s="44"/>
      <c r="H335" s="271">
        <v>3892.7489999999998</v>
      </c>
      <c r="I335" s="44"/>
      <c r="J335" s="44"/>
      <c r="K335" s="44"/>
      <c r="L335" s="48"/>
      <c r="M335" s="234"/>
      <c r="N335" s="23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U335" s="20" t="s">
        <v>93</v>
      </c>
    </row>
    <row r="336" s="2" customFormat="1" ht="33" customHeight="1">
      <c r="A336" s="42"/>
      <c r="B336" s="43"/>
      <c r="C336" s="218" t="s">
        <v>28</v>
      </c>
      <c r="D336" s="218" t="s">
        <v>256</v>
      </c>
      <c r="E336" s="219" t="s">
        <v>783</v>
      </c>
      <c r="F336" s="220" t="s">
        <v>784</v>
      </c>
      <c r="G336" s="221" t="s">
        <v>314</v>
      </c>
      <c r="H336" s="222">
        <v>34.399999999999999</v>
      </c>
      <c r="I336" s="223"/>
      <c r="J336" s="224">
        <f>ROUND(I336*H336,2)</f>
        <v>0</v>
      </c>
      <c r="K336" s="220" t="s">
        <v>260</v>
      </c>
      <c r="L336" s="48"/>
      <c r="M336" s="225" t="s">
        <v>48</v>
      </c>
      <c r="N336" s="226" t="s">
        <v>56</v>
      </c>
      <c r="O336" s="88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29" t="s">
        <v>261</v>
      </c>
      <c r="AT336" s="229" t="s">
        <v>256</v>
      </c>
      <c r="AU336" s="229" t="s">
        <v>93</v>
      </c>
      <c r="AY336" s="20" t="s">
        <v>254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20" t="s">
        <v>23</v>
      </c>
      <c r="BK336" s="230">
        <f>ROUND(I336*H336,2)</f>
        <v>0</v>
      </c>
      <c r="BL336" s="20" t="s">
        <v>261</v>
      </c>
      <c r="BM336" s="229" t="s">
        <v>785</v>
      </c>
    </row>
    <row r="337" s="2" customFormat="1">
      <c r="A337" s="42"/>
      <c r="B337" s="43"/>
      <c r="C337" s="44"/>
      <c r="D337" s="231" t="s">
        <v>263</v>
      </c>
      <c r="E337" s="44"/>
      <c r="F337" s="232" t="s">
        <v>786</v>
      </c>
      <c r="G337" s="44"/>
      <c r="H337" s="44"/>
      <c r="I337" s="233"/>
      <c r="J337" s="44"/>
      <c r="K337" s="44"/>
      <c r="L337" s="48"/>
      <c r="M337" s="234"/>
      <c r="N337" s="23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263</v>
      </c>
      <c r="AU337" s="20" t="s">
        <v>93</v>
      </c>
    </row>
    <row r="338" s="13" customFormat="1">
      <c r="A338" s="13"/>
      <c r="B338" s="236"/>
      <c r="C338" s="237"/>
      <c r="D338" s="238" t="s">
        <v>265</v>
      </c>
      <c r="E338" s="239" t="s">
        <v>48</v>
      </c>
      <c r="F338" s="240" t="s">
        <v>787</v>
      </c>
      <c r="G338" s="237"/>
      <c r="H338" s="241">
        <v>18.800000000000001</v>
      </c>
      <c r="I338" s="242"/>
      <c r="J338" s="237"/>
      <c r="K338" s="237"/>
      <c r="L338" s="243"/>
      <c r="M338" s="244"/>
      <c r="N338" s="245"/>
      <c r="O338" s="245"/>
      <c r="P338" s="245"/>
      <c r="Q338" s="245"/>
      <c r="R338" s="245"/>
      <c r="S338" s="245"/>
      <c r="T338" s="24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7" t="s">
        <v>265</v>
      </c>
      <c r="AU338" s="247" t="s">
        <v>93</v>
      </c>
      <c r="AV338" s="13" t="s">
        <v>93</v>
      </c>
      <c r="AW338" s="13" t="s">
        <v>46</v>
      </c>
      <c r="AX338" s="13" t="s">
        <v>85</v>
      </c>
      <c r="AY338" s="247" t="s">
        <v>254</v>
      </c>
    </row>
    <row r="339" s="13" customFormat="1">
      <c r="A339" s="13"/>
      <c r="B339" s="236"/>
      <c r="C339" s="237"/>
      <c r="D339" s="238" t="s">
        <v>265</v>
      </c>
      <c r="E339" s="239" t="s">
        <v>48</v>
      </c>
      <c r="F339" s="240" t="s">
        <v>788</v>
      </c>
      <c r="G339" s="237"/>
      <c r="H339" s="241">
        <v>15.6</v>
      </c>
      <c r="I339" s="242"/>
      <c r="J339" s="237"/>
      <c r="K339" s="237"/>
      <c r="L339" s="243"/>
      <c r="M339" s="244"/>
      <c r="N339" s="245"/>
      <c r="O339" s="245"/>
      <c r="P339" s="245"/>
      <c r="Q339" s="245"/>
      <c r="R339" s="245"/>
      <c r="S339" s="245"/>
      <c r="T339" s="24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7" t="s">
        <v>265</v>
      </c>
      <c r="AU339" s="247" t="s">
        <v>93</v>
      </c>
      <c r="AV339" s="13" t="s">
        <v>93</v>
      </c>
      <c r="AW339" s="13" t="s">
        <v>46</v>
      </c>
      <c r="AX339" s="13" t="s">
        <v>85</v>
      </c>
      <c r="AY339" s="247" t="s">
        <v>254</v>
      </c>
    </row>
    <row r="340" s="16" customFormat="1">
      <c r="A340" s="16"/>
      <c r="B340" s="272"/>
      <c r="C340" s="273"/>
      <c r="D340" s="238" t="s">
        <v>265</v>
      </c>
      <c r="E340" s="274" t="s">
        <v>685</v>
      </c>
      <c r="F340" s="275" t="s">
        <v>310</v>
      </c>
      <c r="G340" s="273"/>
      <c r="H340" s="276">
        <v>34.399999999999999</v>
      </c>
      <c r="I340" s="277"/>
      <c r="J340" s="273"/>
      <c r="K340" s="273"/>
      <c r="L340" s="278"/>
      <c r="M340" s="279"/>
      <c r="N340" s="280"/>
      <c r="O340" s="280"/>
      <c r="P340" s="280"/>
      <c r="Q340" s="280"/>
      <c r="R340" s="280"/>
      <c r="S340" s="280"/>
      <c r="T340" s="281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82" t="s">
        <v>265</v>
      </c>
      <c r="AU340" s="282" t="s">
        <v>93</v>
      </c>
      <c r="AV340" s="16" t="s">
        <v>104</v>
      </c>
      <c r="AW340" s="16" t="s">
        <v>46</v>
      </c>
      <c r="AX340" s="16" t="s">
        <v>23</v>
      </c>
      <c r="AY340" s="282" t="s">
        <v>254</v>
      </c>
    </row>
    <row r="341" s="2" customFormat="1">
      <c r="A341" s="42"/>
      <c r="B341" s="43"/>
      <c r="C341" s="44"/>
      <c r="D341" s="238" t="s">
        <v>278</v>
      </c>
      <c r="E341" s="44"/>
      <c r="F341" s="269" t="s">
        <v>789</v>
      </c>
      <c r="G341" s="44"/>
      <c r="H341" s="44"/>
      <c r="I341" s="44"/>
      <c r="J341" s="44"/>
      <c r="K341" s="44"/>
      <c r="L341" s="48"/>
      <c r="M341" s="234"/>
      <c r="N341" s="23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U341" s="20" t="s">
        <v>93</v>
      </c>
    </row>
    <row r="342" s="2" customFormat="1">
      <c r="A342" s="42"/>
      <c r="B342" s="43"/>
      <c r="C342" s="44"/>
      <c r="D342" s="238" t="s">
        <v>278</v>
      </c>
      <c r="E342" s="44"/>
      <c r="F342" s="270" t="s">
        <v>752</v>
      </c>
      <c r="G342" s="44"/>
      <c r="H342" s="271">
        <v>0</v>
      </c>
      <c r="I342" s="44"/>
      <c r="J342" s="44"/>
      <c r="K342" s="44"/>
      <c r="L342" s="48"/>
      <c r="M342" s="234"/>
      <c r="N342" s="23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U342" s="20" t="s">
        <v>93</v>
      </c>
    </row>
    <row r="343" s="2" customFormat="1">
      <c r="A343" s="42"/>
      <c r="B343" s="43"/>
      <c r="C343" s="44"/>
      <c r="D343" s="238" t="s">
        <v>278</v>
      </c>
      <c r="E343" s="44"/>
      <c r="F343" s="270" t="s">
        <v>753</v>
      </c>
      <c r="G343" s="44"/>
      <c r="H343" s="271">
        <v>-18.800000000000001</v>
      </c>
      <c r="I343" s="44"/>
      <c r="J343" s="44"/>
      <c r="K343" s="44"/>
      <c r="L343" s="48"/>
      <c r="M343" s="234"/>
      <c r="N343" s="23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U343" s="20" t="s">
        <v>93</v>
      </c>
    </row>
    <row r="344" s="2" customFormat="1" ht="24.15" customHeight="1">
      <c r="A344" s="42"/>
      <c r="B344" s="43"/>
      <c r="C344" s="218" t="s">
        <v>338</v>
      </c>
      <c r="D344" s="218" t="s">
        <v>256</v>
      </c>
      <c r="E344" s="219" t="s">
        <v>790</v>
      </c>
      <c r="F344" s="220" t="s">
        <v>791</v>
      </c>
      <c r="G344" s="221" t="s">
        <v>314</v>
      </c>
      <c r="H344" s="222">
        <v>1241.9000000000001</v>
      </c>
      <c r="I344" s="223"/>
      <c r="J344" s="224">
        <f>ROUND(I344*H344,2)</f>
        <v>0</v>
      </c>
      <c r="K344" s="220" t="s">
        <v>260</v>
      </c>
      <c r="L344" s="48"/>
      <c r="M344" s="225" t="s">
        <v>48</v>
      </c>
      <c r="N344" s="226" t="s">
        <v>56</v>
      </c>
      <c r="O344" s="88"/>
      <c r="P344" s="227">
        <f>O344*H344</f>
        <v>0</v>
      </c>
      <c r="Q344" s="227">
        <v>0</v>
      </c>
      <c r="R344" s="227">
        <f>Q344*H344</f>
        <v>0</v>
      </c>
      <c r="S344" s="227">
        <v>0</v>
      </c>
      <c r="T344" s="22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29" t="s">
        <v>261</v>
      </c>
      <c r="AT344" s="229" t="s">
        <v>256</v>
      </c>
      <c r="AU344" s="229" t="s">
        <v>93</v>
      </c>
      <c r="AY344" s="20" t="s">
        <v>254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20" t="s">
        <v>23</v>
      </c>
      <c r="BK344" s="230">
        <f>ROUND(I344*H344,2)</f>
        <v>0</v>
      </c>
      <c r="BL344" s="20" t="s">
        <v>261</v>
      </c>
      <c r="BM344" s="229" t="s">
        <v>792</v>
      </c>
    </row>
    <row r="345" s="2" customFormat="1">
      <c r="A345" s="42"/>
      <c r="B345" s="43"/>
      <c r="C345" s="44"/>
      <c r="D345" s="231" t="s">
        <v>263</v>
      </c>
      <c r="E345" s="44"/>
      <c r="F345" s="232" t="s">
        <v>793</v>
      </c>
      <c r="G345" s="44"/>
      <c r="H345" s="44"/>
      <c r="I345" s="233"/>
      <c r="J345" s="44"/>
      <c r="K345" s="44"/>
      <c r="L345" s="48"/>
      <c r="M345" s="234"/>
      <c r="N345" s="23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263</v>
      </c>
      <c r="AU345" s="20" t="s">
        <v>93</v>
      </c>
    </row>
    <row r="346" s="13" customFormat="1">
      <c r="A346" s="13"/>
      <c r="B346" s="236"/>
      <c r="C346" s="237"/>
      <c r="D346" s="238" t="s">
        <v>265</v>
      </c>
      <c r="E346" s="239" t="s">
        <v>683</v>
      </c>
      <c r="F346" s="240" t="s">
        <v>794</v>
      </c>
      <c r="G346" s="237"/>
      <c r="H346" s="241">
        <v>1241.9000000000001</v>
      </c>
      <c r="I346" s="242"/>
      <c r="J346" s="237"/>
      <c r="K346" s="237"/>
      <c r="L346" s="243"/>
      <c r="M346" s="244"/>
      <c r="N346" s="245"/>
      <c r="O346" s="245"/>
      <c r="P346" s="245"/>
      <c r="Q346" s="245"/>
      <c r="R346" s="245"/>
      <c r="S346" s="245"/>
      <c r="T346" s="24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7" t="s">
        <v>265</v>
      </c>
      <c r="AU346" s="247" t="s">
        <v>93</v>
      </c>
      <c r="AV346" s="13" t="s">
        <v>93</v>
      </c>
      <c r="AW346" s="13" t="s">
        <v>46</v>
      </c>
      <c r="AX346" s="13" t="s">
        <v>23</v>
      </c>
      <c r="AY346" s="247" t="s">
        <v>254</v>
      </c>
    </row>
    <row r="347" s="2" customFormat="1" ht="16.5" customHeight="1">
      <c r="A347" s="42"/>
      <c r="B347" s="43"/>
      <c r="C347" s="285" t="s">
        <v>8</v>
      </c>
      <c r="D347" s="285" t="s">
        <v>376</v>
      </c>
      <c r="E347" s="286" t="s">
        <v>795</v>
      </c>
      <c r="F347" s="287" t="s">
        <v>796</v>
      </c>
      <c r="G347" s="288" t="s">
        <v>528</v>
      </c>
      <c r="H347" s="289">
        <v>1241.9000000000001</v>
      </c>
      <c r="I347" s="290"/>
      <c r="J347" s="291">
        <f>ROUND(I347*H347,2)</f>
        <v>0</v>
      </c>
      <c r="K347" s="287" t="s">
        <v>797</v>
      </c>
      <c r="L347" s="292"/>
      <c r="M347" s="293" t="s">
        <v>48</v>
      </c>
      <c r="N347" s="294" t="s">
        <v>56</v>
      </c>
      <c r="O347" s="88"/>
      <c r="P347" s="227">
        <f>O347*H347</f>
        <v>0</v>
      </c>
      <c r="Q347" s="227">
        <v>1</v>
      </c>
      <c r="R347" s="227">
        <f>Q347*H347</f>
        <v>1241.9000000000001</v>
      </c>
      <c r="S347" s="227">
        <v>0</v>
      </c>
      <c r="T347" s="228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29" t="s">
        <v>303</v>
      </c>
      <c r="AT347" s="229" t="s">
        <v>376</v>
      </c>
      <c r="AU347" s="229" t="s">
        <v>93</v>
      </c>
      <c r="AY347" s="20" t="s">
        <v>254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20" t="s">
        <v>23</v>
      </c>
      <c r="BK347" s="230">
        <f>ROUND(I347*H347,2)</f>
        <v>0</v>
      </c>
      <c r="BL347" s="20" t="s">
        <v>261</v>
      </c>
      <c r="BM347" s="229" t="s">
        <v>798</v>
      </c>
    </row>
    <row r="348" s="13" customFormat="1">
      <c r="A348" s="13"/>
      <c r="B348" s="236"/>
      <c r="C348" s="237"/>
      <c r="D348" s="238" t="s">
        <v>265</v>
      </c>
      <c r="E348" s="239" t="s">
        <v>48</v>
      </c>
      <c r="F348" s="240" t="s">
        <v>799</v>
      </c>
      <c r="G348" s="237"/>
      <c r="H348" s="241">
        <v>620.95000000000005</v>
      </c>
      <c r="I348" s="242"/>
      <c r="J348" s="237"/>
      <c r="K348" s="237"/>
      <c r="L348" s="243"/>
      <c r="M348" s="244"/>
      <c r="N348" s="245"/>
      <c r="O348" s="245"/>
      <c r="P348" s="245"/>
      <c r="Q348" s="245"/>
      <c r="R348" s="245"/>
      <c r="S348" s="245"/>
      <c r="T348" s="24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7" t="s">
        <v>265</v>
      </c>
      <c r="AU348" s="247" t="s">
        <v>93</v>
      </c>
      <c r="AV348" s="13" t="s">
        <v>93</v>
      </c>
      <c r="AW348" s="13" t="s">
        <v>46</v>
      </c>
      <c r="AX348" s="13" t="s">
        <v>23</v>
      </c>
      <c r="AY348" s="247" t="s">
        <v>254</v>
      </c>
    </row>
    <row r="349" s="2" customFormat="1">
      <c r="A349" s="42"/>
      <c r="B349" s="43"/>
      <c r="C349" s="44"/>
      <c r="D349" s="238" t="s">
        <v>278</v>
      </c>
      <c r="E349" s="44"/>
      <c r="F349" s="269" t="s">
        <v>800</v>
      </c>
      <c r="G349" s="44"/>
      <c r="H349" s="44"/>
      <c r="I349" s="44"/>
      <c r="J349" s="44"/>
      <c r="K349" s="44"/>
      <c r="L349" s="48"/>
      <c r="M349" s="234"/>
      <c r="N349" s="23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U349" s="20" t="s">
        <v>93</v>
      </c>
    </row>
    <row r="350" s="2" customFormat="1">
      <c r="A350" s="42"/>
      <c r="B350" s="43"/>
      <c r="C350" s="44"/>
      <c r="D350" s="238" t="s">
        <v>278</v>
      </c>
      <c r="E350" s="44"/>
      <c r="F350" s="270" t="s">
        <v>794</v>
      </c>
      <c r="G350" s="44"/>
      <c r="H350" s="271">
        <v>1241.9000000000001</v>
      </c>
      <c r="I350" s="44"/>
      <c r="J350" s="44"/>
      <c r="K350" s="44"/>
      <c r="L350" s="48"/>
      <c r="M350" s="234"/>
      <c r="N350" s="23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U350" s="20" t="s">
        <v>93</v>
      </c>
    </row>
    <row r="351" s="13" customFormat="1">
      <c r="A351" s="13"/>
      <c r="B351" s="236"/>
      <c r="C351" s="237"/>
      <c r="D351" s="238" t="s">
        <v>265</v>
      </c>
      <c r="E351" s="237"/>
      <c r="F351" s="240" t="s">
        <v>801</v>
      </c>
      <c r="G351" s="237"/>
      <c r="H351" s="241">
        <v>1241.9000000000001</v>
      </c>
      <c r="I351" s="242"/>
      <c r="J351" s="237"/>
      <c r="K351" s="237"/>
      <c r="L351" s="243"/>
      <c r="M351" s="244"/>
      <c r="N351" s="245"/>
      <c r="O351" s="245"/>
      <c r="P351" s="245"/>
      <c r="Q351" s="245"/>
      <c r="R351" s="245"/>
      <c r="S351" s="245"/>
      <c r="T351" s="24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7" t="s">
        <v>265</v>
      </c>
      <c r="AU351" s="247" t="s">
        <v>93</v>
      </c>
      <c r="AV351" s="13" t="s">
        <v>93</v>
      </c>
      <c r="AW351" s="13" t="s">
        <v>4</v>
      </c>
      <c r="AX351" s="13" t="s">
        <v>23</v>
      </c>
      <c r="AY351" s="247" t="s">
        <v>254</v>
      </c>
    </row>
    <row r="352" s="2" customFormat="1" ht="24.15" customHeight="1">
      <c r="A352" s="42"/>
      <c r="B352" s="43"/>
      <c r="C352" s="218" t="s">
        <v>349</v>
      </c>
      <c r="D352" s="218" t="s">
        <v>256</v>
      </c>
      <c r="E352" s="219" t="s">
        <v>802</v>
      </c>
      <c r="F352" s="220" t="s">
        <v>803</v>
      </c>
      <c r="G352" s="221" t="s">
        <v>314</v>
      </c>
      <c r="H352" s="222">
        <v>1241.9000000000001</v>
      </c>
      <c r="I352" s="223"/>
      <c r="J352" s="224">
        <f>ROUND(I352*H352,2)</f>
        <v>0</v>
      </c>
      <c r="K352" s="220" t="s">
        <v>260</v>
      </c>
      <c r="L352" s="48"/>
      <c r="M352" s="225" t="s">
        <v>48</v>
      </c>
      <c r="N352" s="226" t="s">
        <v>56</v>
      </c>
      <c r="O352" s="88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29" t="s">
        <v>261</v>
      </c>
      <c r="AT352" s="229" t="s">
        <v>256</v>
      </c>
      <c r="AU352" s="229" t="s">
        <v>93</v>
      </c>
      <c r="AY352" s="20" t="s">
        <v>254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20" t="s">
        <v>23</v>
      </c>
      <c r="BK352" s="230">
        <f>ROUND(I352*H352,2)</f>
        <v>0</v>
      </c>
      <c r="BL352" s="20" t="s">
        <v>261</v>
      </c>
      <c r="BM352" s="229" t="s">
        <v>804</v>
      </c>
    </row>
    <row r="353" s="2" customFormat="1">
      <c r="A353" s="42"/>
      <c r="B353" s="43"/>
      <c r="C353" s="44"/>
      <c r="D353" s="231" t="s">
        <v>263</v>
      </c>
      <c r="E353" s="44"/>
      <c r="F353" s="232" t="s">
        <v>805</v>
      </c>
      <c r="G353" s="44"/>
      <c r="H353" s="44"/>
      <c r="I353" s="233"/>
      <c r="J353" s="44"/>
      <c r="K353" s="44"/>
      <c r="L353" s="48"/>
      <c r="M353" s="234"/>
      <c r="N353" s="23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263</v>
      </c>
      <c r="AU353" s="20" t="s">
        <v>93</v>
      </c>
    </row>
    <row r="354" s="13" customFormat="1">
      <c r="A354" s="13"/>
      <c r="B354" s="236"/>
      <c r="C354" s="237"/>
      <c r="D354" s="238" t="s">
        <v>265</v>
      </c>
      <c r="E354" s="239" t="s">
        <v>48</v>
      </c>
      <c r="F354" s="240" t="s">
        <v>683</v>
      </c>
      <c r="G354" s="237"/>
      <c r="H354" s="241">
        <v>1241.9000000000001</v>
      </c>
      <c r="I354" s="242"/>
      <c r="J354" s="237"/>
      <c r="K354" s="237"/>
      <c r="L354" s="243"/>
      <c r="M354" s="244"/>
      <c r="N354" s="245"/>
      <c r="O354" s="245"/>
      <c r="P354" s="245"/>
      <c r="Q354" s="245"/>
      <c r="R354" s="245"/>
      <c r="S354" s="245"/>
      <c r="T354" s="24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7" t="s">
        <v>265</v>
      </c>
      <c r="AU354" s="247" t="s">
        <v>93</v>
      </c>
      <c r="AV354" s="13" t="s">
        <v>93</v>
      </c>
      <c r="AW354" s="13" t="s">
        <v>46</v>
      </c>
      <c r="AX354" s="13" t="s">
        <v>23</v>
      </c>
      <c r="AY354" s="247" t="s">
        <v>254</v>
      </c>
    </row>
    <row r="355" s="2" customFormat="1">
      <c r="A355" s="42"/>
      <c r="B355" s="43"/>
      <c r="C355" s="44"/>
      <c r="D355" s="238" t="s">
        <v>278</v>
      </c>
      <c r="E355" s="44"/>
      <c r="F355" s="269" t="s">
        <v>800</v>
      </c>
      <c r="G355" s="44"/>
      <c r="H355" s="44"/>
      <c r="I355" s="44"/>
      <c r="J355" s="44"/>
      <c r="K355" s="44"/>
      <c r="L355" s="48"/>
      <c r="M355" s="234"/>
      <c r="N355" s="23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U355" s="20" t="s">
        <v>93</v>
      </c>
    </row>
    <row r="356" s="2" customFormat="1">
      <c r="A356" s="42"/>
      <c r="B356" s="43"/>
      <c r="C356" s="44"/>
      <c r="D356" s="238" t="s">
        <v>278</v>
      </c>
      <c r="E356" s="44"/>
      <c r="F356" s="270" t="s">
        <v>794</v>
      </c>
      <c r="G356" s="44"/>
      <c r="H356" s="271">
        <v>1241.9000000000001</v>
      </c>
      <c r="I356" s="44"/>
      <c r="J356" s="44"/>
      <c r="K356" s="44"/>
      <c r="L356" s="48"/>
      <c r="M356" s="234"/>
      <c r="N356" s="23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U356" s="20" t="s">
        <v>93</v>
      </c>
    </row>
    <row r="357" s="2" customFormat="1" ht="37.8" customHeight="1">
      <c r="A357" s="42"/>
      <c r="B357" s="43"/>
      <c r="C357" s="218" t="s">
        <v>354</v>
      </c>
      <c r="D357" s="218" t="s">
        <v>256</v>
      </c>
      <c r="E357" s="219" t="s">
        <v>806</v>
      </c>
      <c r="F357" s="220" t="s">
        <v>807</v>
      </c>
      <c r="G357" s="221" t="s">
        <v>314</v>
      </c>
      <c r="H357" s="222">
        <v>282.02999999999997</v>
      </c>
      <c r="I357" s="223"/>
      <c r="J357" s="224">
        <f>ROUND(I357*H357,2)</f>
        <v>0</v>
      </c>
      <c r="K357" s="220" t="s">
        <v>260</v>
      </c>
      <c r="L357" s="48"/>
      <c r="M357" s="225" t="s">
        <v>48</v>
      </c>
      <c r="N357" s="226" t="s">
        <v>56</v>
      </c>
      <c r="O357" s="88"/>
      <c r="P357" s="227">
        <f>O357*H357</f>
        <v>0</v>
      </c>
      <c r="Q357" s="227">
        <v>0</v>
      </c>
      <c r="R357" s="227">
        <f>Q357*H357</f>
        <v>0</v>
      </c>
      <c r="S357" s="227">
        <v>0</v>
      </c>
      <c r="T357" s="22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29" t="s">
        <v>261</v>
      </c>
      <c r="AT357" s="229" t="s">
        <v>256</v>
      </c>
      <c r="AU357" s="229" t="s">
        <v>93</v>
      </c>
      <c r="AY357" s="20" t="s">
        <v>254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20" t="s">
        <v>23</v>
      </c>
      <c r="BK357" s="230">
        <f>ROUND(I357*H357,2)</f>
        <v>0</v>
      </c>
      <c r="BL357" s="20" t="s">
        <v>261</v>
      </c>
      <c r="BM357" s="229" t="s">
        <v>808</v>
      </c>
    </row>
    <row r="358" s="2" customFormat="1">
      <c r="A358" s="42"/>
      <c r="B358" s="43"/>
      <c r="C358" s="44"/>
      <c r="D358" s="231" t="s">
        <v>263</v>
      </c>
      <c r="E358" s="44"/>
      <c r="F358" s="232" t="s">
        <v>809</v>
      </c>
      <c r="G358" s="44"/>
      <c r="H358" s="44"/>
      <c r="I358" s="233"/>
      <c r="J358" s="44"/>
      <c r="K358" s="44"/>
      <c r="L358" s="48"/>
      <c r="M358" s="234"/>
      <c r="N358" s="23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263</v>
      </c>
      <c r="AU358" s="20" t="s">
        <v>93</v>
      </c>
    </row>
    <row r="359" s="15" customFormat="1">
      <c r="A359" s="15"/>
      <c r="B359" s="259"/>
      <c r="C359" s="260"/>
      <c r="D359" s="238" t="s">
        <v>265</v>
      </c>
      <c r="E359" s="261" t="s">
        <v>48</v>
      </c>
      <c r="F359" s="262" t="s">
        <v>810</v>
      </c>
      <c r="G359" s="260"/>
      <c r="H359" s="261" t="s">
        <v>48</v>
      </c>
      <c r="I359" s="263"/>
      <c r="J359" s="260"/>
      <c r="K359" s="260"/>
      <c r="L359" s="264"/>
      <c r="M359" s="265"/>
      <c r="N359" s="266"/>
      <c r="O359" s="266"/>
      <c r="P359" s="266"/>
      <c r="Q359" s="266"/>
      <c r="R359" s="266"/>
      <c r="S359" s="266"/>
      <c r="T359" s="26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8" t="s">
        <v>265</v>
      </c>
      <c r="AU359" s="268" t="s">
        <v>93</v>
      </c>
      <c r="AV359" s="15" t="s">
        <v>23</v>
      </c>
      <c r="AW359" s="15" t="s">
        <v>46</v>
      </c>
      <c r="AX359" s="15" t="s">
        <v>85</v>
      </c>
      <c r="AY359" s="268" t="s">
        <v>254</v>
      </c>
    </row>
    <row r="360" s="15" customFormat="1">
      <c r="A360" s="15"/>
      <c r="B360" s="259"/>
      <c r="C360" s="260"/>
      <c r="D360" s="238" t="s">
        <v>265</v>
      </c>
      <c r="E360" s="261" t="s">
        <v>48</v>
      </c>
      <c r="F360" s="262" t="s">
        <v>811</v>
      </c>
      <c r="G360" s="260"/>
      <c r="H360" s="261" t="s">
        <v>48</v>
      </c>
      <c r="I360" s="263"/>
      <c r="J360" s="260"/>
      <c r="K360" s="260"/>
      <c r="L360" s="264"/>
      <c r="M360" s="265"/>
      <c r="N360" s="266"/>
      <c r="O360" s="266"/>
      <c r="P360" s="266"/>
      <c r="Q360" s="266"/>
      <c r="R360" s="266"/>
      <c r="S360" s="266"/>
      <c r="T360" s="26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8" t="s">
        <v>265</v>
      </c>
      <c r="AU360" s="268" t="s">
        <v>93</v>
      </c>
      <c r="AV360" s="15" t="s">
        <v>23</v>
      </c>
      <c r="AW360" s="15" t="s">
        <v>46</v>
      </c>
      <c r="AX360" s="15" t="s">
        <v>85</v>
      </c>
      <c r="AY360" s="268" t="s">
        <v>254</v>
      </c>
    </row>
    <row r="361" s="13" customFormat="1">
      <c r="A361" s="13"/>
      <c r="B361" s="236"/>
      <c r="C361" s="237"/>
      <c r="D361" s="238" t="s">
        <v>265</v>
      </c>
      <c r="E361" s="239" t="s">
        <v>48</v>
      </c>
      <c r="F361" s="240" t="s">
        <v>812</v>
      </c>
      <c r="G361" s="237"/>
      <c r="H361" s="241">
        <v>246.99500000000001</v>
      </c>
      <c r="I361" s="242"/>
      <c r="J361" s="237"/>
      <c r="K361" s="237"/>
      <c r="L361" s="243"/>
      <c r="M361" s="244"/>
      <c r="N361" s="245"/>
      <c r="O361" s="245"/>
      <c r="P361" s="245"/>
      <c r="Q361" s="245"/>
      <c r="R361" s="245"/>
      <c r="S361" s="245"/>
      <c r="T361" s="24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7" t="s">
        <v>265</v>
      </c>
      <c r="AU361" s="247" t="s">
        <v>93</v>
      </c>
      <c r="AV361" s="13" t="s">
        <v>93</v>
      </c>
      <c r="AW361" s="13" t="s">
        <v>46</v>
      </c>
      <c r="AX361" s="13" t="s">
        <v>85</v>
      </c>
      <c r="AY361" s="247" t="s">
        <v>254</v>
      </c>
    </row>
    <row r="362" s="13" customFormat="1">
      <c r="A362" s="13"/>
      <c r="B362" s="236"/>
      <c r="C362" s="237"/>
      <c r="D362" s="238" t="s">
        <v>265</v>
      </c>
      <c r="E362" s="239" t="s">
        <v>48</v>
      </c>
      <c r="F362" s="240" t="s">
        <v>813</v>
      </c>
      <c r="G362" s="237"/>
      <c r="H362" s="241">
        <v>35.034999999999997</v>
      </c>
      <c r="I362" s="242"/>
      <c r="J362" s="237"/>
      <c r="K362" s="237"/>
      <c r="L362" s="243"/>
      <c r="M362" s="244"/>
      <c r="N362" s="245"/>
      <c r="O362" s="245"/>
      <c r="P362" s="245"/>
      <c r="Q362" s="245"/>
      <c r="R362" s="245"/>
      <c r="S362" s="245"/>
      <c r="T362" s="24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7" t="s">
        <v>265</v>
      </c>
      <c r="AU362" s="247" t="s">
        <v>93</v>
      </c>
      <c r="AV362" s="13" t="s">
        <v>93</v>
      </c>
      <c r="AW362" s="13" t="s">
        <v>46</v>
      </c>
      <c r="AX362" s="13" t="s">
        <v>85</v>
      </c>
      <c r="AY362" s="247" t="s">
        <v>254</v>
      </c>
    </row>
    <row r="363" s="14" customFormat="1">
      <c r="A363" s="14"/>
      <c r="B363" s="248"/>
      <c r="C363" s="249"/>
      <c r="D363" s="238" t="s">
        <v>265</v>
      </c>
      <c r="E363" s="250" t="s">
        <v>48</v>
      </c>
      <c r="F363" s="251" t="s">
        <v>268</v>
      </c>
      <c r="G363" s="249"/>
      <c r="H363" s="252">
        <v>282.02999999999997</v>
      </c>
      <c r="I363" s="253"/>
      <c r="J363" s="249"/>
      <c r="K363" s="249"/>
      <c r="L363" s="254"/>
      <c r="M363" s="255"/>
      <c r="N363" s="256"/>
      <c r="O363" s="256"/>
      <c r="P363" s="256"/>
      <c r="Q363" s="256"/>
      <c r="R363" s="256"/>
      <c r="S363" s="256"/>
      <c r="T363" s="25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8" t="s">
        <v>265</v>
      </c>
      <c r="AU363" s="258" t="s">
        <v>93</v>
      </c>
      <c r="AV363" s="14" t="s">
        <v>261</v>
      </c>
      <c r="AW363" s="14" t="s">
        <v>46</v>
      </c>
      <c r="AX363" s="14" t="s">
        <v>23</v>
      </c>
      <c r="AY363" s="258" t="s">
        <v>254</v>
      </c>
    </row>
    <row r="364" s="2" customFormat="1">
      <c r="A364" s="42"/>
      <c r="B364" s="43"/>
      <c r="C364" s="44"/>
      <c r="D364" s="238" t="s">
        <v>278</v>
      </c>
      <c r="E364" s="44"/>
      <c r="F364" s="269" t="s">
        <v>814</v>
      </c>
      <c r="G364" s="44"/>
      <c r="H364" s="44"/>
      <c r="I364" s="44"/>
      <c r="J364" s="44"/>
      <c r="K364" s="44"/>
      <c r="L364" s="48"/>
      <c r="M364" s="234"/>
      <c r="N364" s="23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U364" s="20" t="s">
        <v>93</v>
      </c>
    </row>
    <row r="365" s="2" customFormat="1">
      <c r="A365" s="42"/>
      <c r="B365" s="43"/>
      <c r="C365" s="44"/>
      <c r="D365" s="238" t="s">
        <v>278</v>
      </c>
      <c r="E365" s="44"/>
      <c r="F365" s="270" t="s">
        <v>729</v>
      </c>
      <c r="G365" s="44"/>
      <c r="H365" s="271">
        <v>0</v>
      </c>
      <c r="I365" s="44"/>
      <c r="J365" s="44"/>
      <c r="K365" s="44"/>
      <c r="L365" s="48"/>
      <c r="M365" s="234"/>
      <c r="N365" s="23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U365" s="20" t="s">
        <v>93</v>
      </c>
    </row>
    <row r="366" s="2" customFormat="1">
      <c r="A366" s="42"/>
      <c r="B366" s="43"/>
      <c r="C366" s="44"/>
      <c r="D366" s="238" t="s">
        <v>278</v>
      </c>
      <c r="E366" s="44"/>
      <c r="F366" s="270" t="s">
        <v>730</v>
      </c>
      <c r="G366" s="44"/>
      <c r="H366" s="271">
        <v>0</v>
      </c>
      <c r="I366" s="44"/>
      <c r="J366" s="44"/>
      <c r="K366" s="44"/>
      <c r="L366" s="48"/>
      <c r="M366" s="234"/>
      <c r="N366" s="235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U366" s="20" t="s">
        <v>93</v>
      </c>
    </row>
    <row r="367" s="2" customFormat="1">
      <c r="A367" s="42"/>
      <c r="B367" s="43"/>
      <c r="C367" s="44"/>
      <c r="D367" s="238" t="s">
        <v>278</v>
      </c>
      <c r="E367" s="44"/>
      <c r="F367" s="270" t="s">
        <v>761</v>
      </c>
      <c r="G367" s="44"/>
      <c r="H367" s="271">
        <v>350.34699999999998</v>
      </c>
      <c r="I367" s="44"/>
      <c r="J367" s="44"/>
      <c r="K367" s="44"/>
      <c r="L367" s="48"/>
      <c r="M367" s="234"/>
      <c r="N367" s="23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U367" s="20" t="s">
        <v>93</v>
      </c>
    </row>
    <row r="368" s="2" customFormat="1">
      <c r="A368" s="42"/>
      <c r="B368" s="43"/>
      <c r="C368" s="44"/>
      <c r="D368" s="238" t="s">
        <v>278</v>
      </c>
      <c r="E368" s="44"/>
      <c r="F368" s="283" t="s">
        <v>732</v>
      </c>
      <c r="G368" s="44"/>
      <c r="H368" s="44"/>
      <c r="I368" s="44"/>
      <c r="J368" s="44"/>
      <c r="K368" s="44"/>
      <c r="L368" s="48"/>
      <c r="M368" s="234"/>
      <c r="N368" s="23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U368" s="20" t="s">
        <v>93</v>
      </c>
    </row>
    <row r="369" s="2" customFormat="1">
      <c r="A369" s="42"/>
      <c r="B369" s="43"/>
      <c r="C369" s="44"/>
      <c r="D369" s="238" t="s">
        <v>278</v>
      </c>
      <c r="E369" s="44"/>
      <c r="F369" s="284" t="s">
        <v>733</v>
      </c>
      <c r="G369" s="44"/>
      <c r="H369" s="271">
        <v>0</v>
      </c>
      <c r="I369" s="44"/>
      <c r="J369" s="44"/>
      <c r="K369" s="44"/>
      <c r="L369" s="48"/>
      <c r="M369" s="234"/>
      <c r="N369" s="23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U369" s="20" t="s">
        <v>93</v>
      </c>
    </row>
    <row r="370" s="2" customFormat="1">
      <c r="A370" s="42"/>
      <c r="B370" s="43"/>
      <c r="C370" s="44"/>
      <c r="D370" s="238" t="s">
        <v>278</v>
      </c>
      <c r="E370" s="44"/>
      <c r="F370" s="284" t="s">
        <v>734</v>
      </c>
      <c r="G370" s="44"/>
      <c r="H370" s="271">
        <v>55.5</v>
      </c>
      <c r="I370" s="44"/>
      <c r="J370" s="44"/>
      <c r="K370" s="44"/>
      <c r="L370" s="48"/>
      <c r="M370" s="234"/>
      <c r="N370" s="23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U370" s="20" t="s">
        <v>93</v>
      </c>
    </row>
    <row r="371" s="2" customFormat="1">
      <c r="A371" s="42"/>
      <c r="B371" s="43"/>
      <c r="C371" s="44"/>
      <c r="D371" s="238" t="s">
        <v>278</v>
      </c>
      <c r="E371" s="44"/>
      <c r="F371" s="284" t="s">
        <v>735</v>
      </c>
      <c r="G371" s="44"/>
      <c r="H371" s="271">
        <v>490.76999999999998</v>
      </c>
      <c r="I371" s="44"/>
      <c r="J371" s="44"/>
      <c r="K371" s="44"/>
      <c r="L371" s="48"/>
      <c r="M371" s="234"/>
      <c r="N371" s="23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U371" s="20" t="s">
        <v>93</v>
      </c>
    </row>
    <row r="372" s="2" customFormat="1">
      <c r="A372" s="42"/>
      <c r="B372" s="43"/>
      <c r="C372" s="44"/>
      <c r="D372" s="238" t="s">
        <v>278</v>
      </c>
      <c r="E372" s="44"/>
      <c r="F372" s="284" t="s">
        <v>736</v>
      </c>
      <c r="G372" s="44"/>
      <c r="H372" s="271">
        <v>600.31500000000005</v>
      </c>
      <c r="I372" s="44"/>
      <c r="J372" s="44"/>
      <c r="K372" s="44"/>
      <c r="L372" s="48"/>
      <c r="M372" s="234"/>
      <c r="N372" s="23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U372" s="20" t="s">
        <v>93</v>
      </c>
    </row>
    <row r="373" s="2" customFormat="1">
      <c r="A373" s="42"/>
      <c r="B373" s="43"/>
      <c r="C373" s="44"/>
      <c r="D373" s="238" t="s">
        <v>278</v>
      </c>
      <c r="E373" s="44"/>
      <c r="F373" s="284" t="s">
        <v>737</v>
      </c>
      <c r="G373" s="44"/>
      <c r="H373" s="271">
        <v>1065.9949999999999</v>
      </c>
      <c r="I373" s="44"/>
      <c r="J373" s="44"/>
      <c r="K373" s="44"/>
      <c r="L373" s="48"/>
      <c r="M373" s="234"/>
      <c r="N373" s="235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U373" s="20" t="s">
        <v>93</v>
      </c>
    </row>
    <row r="374" s="2" customFormat="1">
      <c r="A374" s="42"/>
      <c r="B374" s="43"/>
      <c r="C374" s="44"/>
      <c r="D374" s="238" t="s">
        <v>278</v>
      </c>
      <c r="E374" s="44"/>
      <c r="F374" s="284" t="s">
        <v>738</v>
      </c>
      <c r="G374" s="44"/>
      <c r="H374" s="271">
        <v>414.67399999999998</v>
      </c>
      <c r="I374" s="44"/>
      <c r="J374" s="44"/>
      <c r="K374" s="44"/>
      <c r="L374" s="48"/>
      <c r="M374" s="234"/>
      <c r="N374" s="23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U374" s="20" t="s">
        <v>93</v>
      </c>
    </row>
    <row r="375" s="2" customFormat="1">
      <c r="A375" s="42"/>
      <c r="B375" s="43"/>
      <c r="C375" s="44"/>
      <c r="D375" s="238" t="s">
        <v>278</v>
      </c>
      <c r="E375" s="44"/>
      <c r="F375" s="284" t="s">
        <v>739</v>
      </c>
      <c r="G375" s="44"/>
      <c r="H375" s="271">
        <v>801.96500000000003</v>
      </c>
      <c r="I375" s="44"/>
      <c r="J375" s="44"/>
      <c r="K375" s="44"/>
      <c r="L375" s="48"/>
      <c r="M375" s="234"/>
      <c r="N375" s="23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U375" s="20" t="s">
        <v>93</v>
      </c>
    </row>
    <row r="376" s="2" customFormat="1">
      <c r="A376" s="42"/>
      <c r="B376" s="43"/>
      <c r="C376" s="44"/>
      <c r="D376" s="238" t="s">
        <v>278</v>
      </c>
      <c r="E376" s="44"/>
      <c r="F376" s="284" t="s">
        <v>740</v>
      </c>
      <c r="G376" s="44"/>
      <c r="H376" s="271">
        <v>430.66399999999999</v>
      </c>
      <c r="I376" s="44"/>
      <c r="J376" s="44"/>
      <c r="K376" s="44"/>
      <c r="L376" s="48"/>
      <c r="M376" s="234"/>
      <c r="N376" s="23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U376" s="20" t="s">
        <v>93</v>
      </c>
    </row>
    <row r="377" s="2" customFormat="1">
      <c r="A377" s="42"/>
      <c r="B377" s="43"/>
      <c r="C377" s="44"/>
      <c r="D377" s="238" t="s">
        <v>278</v>
      </c>
      <c r="E377" s="44"/>
      <c r="F377" s="284" t="s">
        <v>741</v>
      </c>
      <c r="G377" s="44"/>
      <c r="H377" s="271">
        <v>177.41900000000001</v>
      </c>
      <c r="I377" s="44"/>
      <c r="J377" s="44"/>
      <c r="K377" s="44"/>
      <c r="L377" s="48"/>
      <c r="M377" s="234"/>
      <c r="N377" s="23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U377" s="20" t="s">
        <v>93</v>
      </c>
    </row>
    <row r="378" s="2" customFormat="1">
      <c r="A378" s="42"/>
      <c r="B378" s="43"/>
      <c r="C378" s="44"/>
      <c r="D378" s="238" t="s">
        <v>278</v>
      </c>
      <c r="E378" s="44"/>
      <c r="F378" s="284" t="s">
        <v>742</v>
      </c>
      <c r="G378" s="44"/>
      <c r="H378" s="271">
        <v>7</v>
      </c>
      <c r="I378" s="44"/>
      <c r="J378" s="44"/>
      <c r="K378" s="44"/>
      <c r="L378" s="48"/>
      <c r="M378" s="234"/>
      <c r="N378" s="23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U378" s="20" t="s">
        <v>93</v>
      </c>
    </row>
    <row r="379" s="2" customFormat="1">
      <c r="A379" s="42"/>
      <c r="B379" s="43"/>
      <c r="C379" s="44"/>
      <c r="D379" s="238" t="s">
        <v>278</v>
      </c>
      <c r="E379" s="44"/>
      <c r="F379" s="284" t="s">
        <v>743</v>
      </c>
      <c r="G379" s="44"/>
      <c r="H379" s="271">
        <v>42.258000000000003</v>
      </c>
      <c r="I379" s="44"/>
      <c r="J379" s="44"/>
      <c r="K379" s="44"/>
      <c r="L379" s="48"/>
      <c r="M379" s="234"/>
      <c r="N379" s="23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U379" s="20" t="s">
        <v>93</v>
      </c>
    </row>
    <row r="380" s="2" customFormat="1">
      <c r="A380" s="42"/>
      <c r="B380" s="43"/>
      <c r="C380" s="44"/>
      <c r="D380" s="238" t="s">
        <v>278</v>
      </c>
      <c r="E380" s="44"/>
      <c r="F380" s="284" t="s">
        <v>744</v>
      </c>
      <c r="G380" s="44"/>
      <c r="H380" s="271">
        <v>0</v>
      </c>
      <c r="I380" s="44"/>
      <c r="J380" s="44"/>
      <c r="K380" s="44"/>
      <c r="L380" s="48"/>
      <c r="M380" s="234"/>
      <c r="N380" s="23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U380" s="20" t="s">
        <v>93</v>
      </c>
    </row>
    <row r="381" s="2" customFormat="1">
      <c r="A381" s="42"/>
      <c r="B381" s="43"/>
      <c r="C381" s="44"/>
      <c r="D381" s="238" t="s">
        <v>278</v>
      </c>
      <c r="E381" s="44"/>
      <c r="F381" s="284" t="s">
        <v>745</v>
      </c>
      <c r="G381" s="44"/>
      <c r="H381" s="271">
        <v>-40.185000000000002</v>
      </c>
      <c r="I381" s="44"/>
      <c r="J381" s="44"/>
      <c r="K381" s="44"/>
      <c r="L381" s="48"/>
      <c r="M381" s="234"/>
      <c r="N381" s="23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U381" s="20" t="s">
        <v>93</v>
      </c>
    </row>
    <row r="382" s="2" customFormat="1">
      <c r="A382" s="42"/>
      <c r="B382" s="43"/>
      <c r="C382" s="44"/>
      <c r="D382" s="238" t="s">
        <v>278</v>
      </c>
      <c r="E382" s="44"/>
      <c r="F382" s="284" t="s">
        <v>746</v>
      </c>
      <c r="G382" s="44"/>
      <c r="H382" s="271">
        <v>-10.997999999999999</v>
      </c>
      <c r="I382" s="44"/>
      <c r="J382" s="44"/>
      <c r="K382" s="44"/>
      <c r="L382" s="48"/>
      <c r="M382" s="234"/>
      <c r="N382" s="23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U382" s="20" t="s">
        <v>93</v>
      </c>
    </row>
    <row r="383" s="2" customFormat="1">
      <c r="A383" s="42"/>
      <c r="B383" s="43"/>
      <c r="C383" s="44"/>
      <c r="D383" s="238" t="s">
        <v>278</v>
      </c>
      <c r="E383" s="44"/>
      <c r="F383" s="284" t="s">
        <v>747</v>
      </c>
      <c r="G383" s="44"/>
      <c r="H383" s="271">
        <v>-6.3520000000000003</v>
      </c>
      <c r="I383" s="44"/>
      <c r="J383" s="44"/>
      <c r="K383" s="44"/>
      <c r="L383" s="48"/>
      <c r="M383" s="234"/>
      <c r="N383" s="23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U383" s="20" t="s">
        <v>93</v>
      </c>
    </row>
    <row r="384" s="2" customFormat="1">
      <c r="A384" s="42"/>
      <c r="B384" s="43"/>
      <c r="C384" s="44"/>
      <c r="D384" s="238" t="s">
        <v>278</v>
      </c>
      <c r="E384" s="44"/>
      <c r="F384" s="284" t="s">
        <v>748</v>
      </c>
      <c r="G384" s="44"/>
      <c r="H384" s="271">
        <v>-9.5939999999999994</v>
      </c>
      <c r="I384" s="44"/>
      <c r="J384" s="44"/>
      <c r="K384" s="44"/>
      <c r="L384" s="48"/>
      <c r="M384" s="234"/>
      <c r="N384" s="23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U384" s="20" t="s">
        <v>93</v>
      </c>
    </row>
    <row r="385" s="2" customFormat="1">
      <c r="A385" s="42"/>
      <c r="B385" s="43"/>
      <c r="C385" s="44"/>
      <c r="D385" s="238" t="s">
        <v>278</v>
      </c>
      <c r="E385" s="44"/>
      <c r="F385" s="284" t="s">
        <v>749</v>
      </c>
      <c r="G385" s="44"/>
      <c r="H385" s="271">
        <v>-9.0670000000000002</v>
      </c>
      <c r="I385" s="44"/>
      <c r="J385" s="44"/>
      <c r="K385" s="44"/>
      <c r="L385" s="48"/>
      <c r="M385" s="234"/>
      <c r="N385" s="23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U385" s="20" t="s">
        <v>93</v>
      </c>
    </row>
    <row r="386" s="2" customFormat="1">
      <c r="A386" s="42"/>
      <c r="B386" s="43"/>
      <c r="C386" s="44"/>
      <c r="D386" s="238" t="s">
        <v>278</v>
      </c>
      <c r="E386" s="44"/>
      <c r="F386" s="284" t="s">
        <v>750</v>
      </c>
      <c r="G386" s="44"/>
      <c r="H386" s="271">
        <v>-35.377000000000002</v>
      </c>
      <c r="I386" s="44"/>
      <c r="J386" s="44"/>
      <c r="K386" s="44"/>
      <c r="L386" s="48"/>
      <c r="M386" s="234"/>
      <c r="N386" s="23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U386" s="20" t="s">
        <v>93</v>
      </c>
    </row>
    <row r="387" s="2" customFormat="1">
      <c r="A387" s="42"/>
      <c r="B387" s="43"/>
      <c r="C387" s="44"/>
      <c r="D387" s="238" t="s">
        <v>278</v>
      </c>
      <c r="E387" s="44"/>
      <c r="F387" s="284" t="s">
        <v>751</v>
      </c>
      <c r="G387" s="44"/>
      <c r="H387" s="271">
        <v>-13.063000000000001</v>
      </c>
      <c r="I387" s="44"/>
      <c r="J387" s="44"/>
      <c r="K387" s="44"/>
      <c r="L387" s="48"/>
      <c r="M387" s="234"/>
      <c r="N387" s="23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U387" s="20" t="s">
        <v>93</v>
      </c>
    </row>
    <row r="388" s="2" customFormat="1">
      <c r="A388" s="42"/>
      <c r="B388" s="43"/>
      <c r="C388" s="44"/>
      <c r="D388" s="238" t="s">
        <v>278</v>
      </c>
      <c r="E388" s="44"/>
      <c r="F388" s="284" t="s">
        <v>752</v>
      </c>
      <c r="G388" s="44"/>
      <c r="H388" s="271">
        <v>0</v>
      </c>
      <c r="I388" s="44"/>
      <c r="J388" s="44"/>
      <c r="K388" s="44"/>
      <c r="L388" s="48"/>
      <c r="M388" s="234"/>
      <c r="N388" s="23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U388" s="20" t="s">
        <v>93</v>
      </c>
    </row>
    <row r="389" s="2" customFormat="1">
      <c r="A389" s="42"/>
      <c r="B389" s="43"/>
      <c r="C389" s="44"/>
      <c r="D389" s="238" t="s">
        <v>278</v>
      </c>
      <c r="E389" s="44"/>
      <c r="F389" s="284" t="s">
        <v>753</v>
      </c>
      <c r="G389" s="44"/>
      <c r="H389" s="271">
        <v>-18.800000000000001</v>
      </c>
      <c r="I389" s="44"/>
      <c r="J389" s="44"/>
      <c r="K389" s="44"/>
      <c r="L389" s="48"/>
      <c r="M389" s="234"/>
      <c r="N389" s="23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U389" s="20" t="s">
        <v>93</v>
      </c>
    </row>
    <row r="390" s="2" customFormat="1">
      <c r="A390" s="42"/>
      <c r="B390" s="43"/>
      <c r="C390" s="44"/>
      <c r="D390" s="238" t="s">
        <v>278</v>
      </c>
      <c r="E390" s="44"/>
      <c r="F390" s="284" t="s">
        <v>754</v>
      </c>
      <c r="G390" s="44"/>
      <c r="H390" s="271">
        <v>-32.600000000000001</v>
      </c>
      <c r="I390" s="44"/>
      <c r="J390" s="44"/>
      <c r="K390" s="44"/>
      <c r="L390" s="48"/>
      <c r="M390" s="234"/>
      <c r="N390" s="23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U390" s="20" t="s">
        <v>93</v>
      </c>
    </row>
    <row r="391" s="2" customFormat="1">
      <c r="A391" s="42"/>
      <c r="B391" s="43"/>
      <c r="C391" s="44"/>
      <c r="D391" s="238" t="s">
        <v>278</v>
      </c>
      <c r="E391" s="44"/>
      <c r="F391" s="284" t="s">
        <v>755</v>
      </c>
      <c r="G391" s="44"/>
      <c r="H391" s="271">
        <v>-17.774999999999999</v>
      </c>
      <c r="I391" s="44"/>
      <c r="J391" s="44"/>
      <c r="K391" s="44"/>
      <c r="L391" s="48"/>
      <c r="M391" s="234"/>
      <c r="N391" s="23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U391" s="20" t="s">
        <v>93</v>
      </c>
    </row>
    <row r="392" s="2" customFormat="1">
      <c r="A392" s="42"/>
      <c r="B392" s="43"/>
      <c r="C392" s="44"/>
      <c r="D392" s="238" t="s">
        <v>278</v>
      </c>
      <c r="E392" s="44"/>
      <c r="F392" s="284" t="s">
        <v>268</v>
      </c>
      <c r="G392" s="44"/>
      <c r="H392" s="271">
        <v>3892.7489999999998</v>
      </c>
      <c r="I392" s="44"/>
      <c r="J392" s="44"/>
      <c r="K392" s="44"/>
      <c r="L392" s="48"/>
      <c r="M392" s="234"/>
      <c r="N392" s="23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U392" s="20" t="s">
        <v>93</v>
      </c>
    </row>
    <row r="393" s="2" customFormat="1">
      <c r="A393" s="42"/>
      <c r="B393" s="43"/>
      <c r="C393" s="44"/>
      <c r="D393" s="238" t="s">
        <v>278</v>
      </c>
      <c r="E393" s="44"/>
      <c r="F393" s="269" t="s">
        <v>815</v>
      </c>
      <c r="G393" s="44"/>
      <c r="H393" s="44"/>
      <c r="I393" s="44"/>
      <c r="J393" s="44"/>
      <c r="K393" s="44"/>
      <c r="L393" s="48"/>
      <c r="M393" s="234"/>
      <c r="N393" s="235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U393" s="20" t="s">
        <v>93</v>
      </c>
    </row>
    <row r="394" s="2" customFormat="1">
      <c r="A394" s="42"/>
      <c r="B394" s="43"/>
      <c r="C394" s="44"/>
      <c r="D394" s="238" t="s">
        <v>278</v>
      </c>
      <c r="E394" s="44"/>
      <c r="F394" s="270" t="s">
        <v>729</v>
      </c>
      <c r="G394" s="44"/>
      <c r="H394" s="271">
        <v>0</v>
      </c>
      <c r="I394" s="44"/>
      <c r="J394" s="44"/>
      <c r="K394" s="44"/>
      <c r="L394" s="48"/>
      <c r="M394" s="234"/>
      <c r="N394" s="23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U394" s="20" t="s">
        <v>93</v>
      </c>
    </row>
    <row r="395" s="2" customFormat="1">
      <c r="A395" s="42"/>
      <c r="B395" s="43"/>
      <c r="C395" s="44"/>
      <c r="D395" s="238" t="s">
        <v>278</v>
      </c>
      <c r="E395" s="44"/>
      <c r="F395" s="270" t="s">
        <v>730</v>
      </c>
      <c r="G395" s="44"/>
      <c r="H395" s="271">
        <v>0</v>
      </c>
      <c r="I395" s="44"/>
      <c r="J395" s="44"/>
      <c r="K395" s="44"/>
      <c r="L395" s="48"/>
      <c r="M395" s="234"/>
      <c r="N395" s="23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U395" s="20" t="s">
        <v>93</v>
      </c>
    </row>
    <row r="396" s="2" customFormat="1">
      <c r="A396" s="42"/>
      <c r="B396" s="43"/>
      <c r="C396" s="44"/>
      <c r="D396" s="238" t="s">
        <v>278</v>
      </c>
      <c r="E396" s="44"/>
      <c r="F396" s="270" t="s">
        <v>771</v>
      </c>
      <c r="G396" s="44"/>
      <c r="H396" s="271">
        <v>700.69500000000005</v>
      </c>
      <c r="I396" s="44"/>
      <c r="J396" s="44"/>
      <c r="K396" s="44"/>
      <c r="L396" s="48"/>
      <c r="M396" s="234"/>
      <c r="N396" s="23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U396" s="20" t="s">
        <v>93</v>
      </c>
    </row>
    <row r="397" s="2" customFormat="1">
      <c r="A397" s="42"/>
      <c r="B397" s="43"/>
      <c r="C397" s="44"/>
      <c r="D397" s="238" t="s">
        <v>278</v>
      </c>
      <c r="E397" s="44"/>
      <c r="F397" s="269" t="s">
        <v>816</v>
      </c>
      <c r="G397" s="44"/>
      <c r="H397" s="44"/>
      <c r="I397" s="44"/>
      <c r="J397" s="44"/>
      <c r="K397" s="44"/>
      <c r="L397" s="48"/>
      <c r="M397" s="234"/>
      <c r="N397" s="23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U397" s="20" t="s">
        <v>93</v>
      </c>
    </row>
    <row r="398" s="2" customFormat="1">
      <c r="A398" s="42"/>
      <c r="B398" s="43"/>
      <c r="C398" s="44"/>
      <c r="D398" s="238" t="s">
        <v>278</v>
      </c>
      <c r="E398" s="44"/>
      <c r="F398" s="270" t="s">
        <v>729</v>
      </c>
      <c r="G398" s="44"/>
      <c r="H398" s="271">
        <v>0</v>
      </c>
      <c r="I398" s="44"/>
      <c r="J398" s="44"/>
      <c r="K398" s="44"/>
      <c r="L398" s="48"/>
      <c r="M398" s="234"/>
      <c r="N398" s="23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U398" s="20" t="s">
        <v>93</v>
      </c>
    </row>
    <row r="399" s="2" customFormat="1">
      <c r="A399" s="42"/>
      <c r="B399" s="43"/>
      <c r="C399" s="44"/>
      <c r="D399" s="238" t="s">
        <v>278</v>
      </c>
      <c r="E399" s="44"/>
      <c r="F399" s="270" t="s">
        <v>730</v>
      </c>
      <c r="G399" s="44"/>
      <c r="H399" s="271">
        <v>0</v>
      </c>
      <c r="I399" s="44"/>
      <c r="J399" s="44"/>
      <c r="K399" s="44"/>
      <c r="L399" s="48"/>
      <c r="M399" s="234"/>
      <c r="N399" s="23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U399" s="20" t="s">
        <v>93</v>
      </c>
    </row>
    <row r="400" s="2" customFormat="1">
      <c r="A400" s="42"/>
      <c r="B400" s="43"/>
      <c r="C400" s="44"/>
      <c r="D400" s="238" t="s">
        <v>278</v>
      </c>
      <c r="E400" s="44"/>
      <c r="F400" s="270" t="s">
        <v>731</v>
      </c>
      <c r="G400" s="44"/>
      <c r="H400" s="271">
        <v>38.927</v>
      </c>
      <c r="I400" s="44"/>
      <c r="J400" s="44"/>
      <c r="K400" s="44"/>
      <c r="L400" s="48"/>
      <c r="M400" s="234"/>
      <c r="N400" s="23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U400" s="20" t="s">
        <v>93</v>
      </c>
    </row>
    <row r="401" s="2" customFormat="1">
      <c r="A401" s="42"/>
      <c r="B401" s="43"/>
      <c r="C401" s="44"/>
      <c r="D401" s="238" t="s">
        <v>278</v>
      </c>
      <c r="E401" s="44"/>
      <c r="F401" s="269" t="s">
        <v>817</v>
      </c>
      <c r="G401" s="44"/>
      <c r="H401" s="44"/>
      <c r="I401" s="44"/>
      <c r="J401" s="44"/>
      <c r="K401" s="44"/>
      <c r="L401" s="48"/>
      <c r="M401" s="234"/>
      <c r="N401" s="23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U401" s="20" t="s">
        <v>93</v>
      </c>
    </row>
    <row r="402" s="2" customFormat="1">
      <c r="A402" s="42"/>
      <c r="B402" s="43"/>
      <c r="C402" s="44"/>
      <c r="D402" s="238" t="s">
        <v>278</v>
      </c>
      <c r="E402" s="44"/>
      <c r="F402" s="270" t="s">
        <v>729</v>
      </c>
      <c r="G402" s="44"/>
      <c r="H402" s="271">
        <v>0</v>
      </c>
      <c r="I402" s="44"/>
      <c r="J402" s="44"/>
      <c r="K402" s="44"/>
      <c r="L402" s="48"/>
      <c r="M402" s="234"/>
      <c r="N402" s="23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U402" s="20" t="s">
        <v>93</v>
      </c>
    </row>
    <row r="403" s="2" customFormat="1">
      <c r="A403" s="42"/>
      <c r="B403" s="43"/>
      <c r="C403" s="44"/>
      <c r="D403" s="238" t="s">
        <v>278</v>
      </c>
      <c r="E403" s="44"/>
      <c r="F403" s="270" t="s">
        <v>730</v>
      </c>
      <c r="G403" s="44"/>
      <c r="H403" s="271">
        <v>0</v>
      </c>
      <c r="I403" s="44"/>
      <c r="J403" s="44"/>
      <c r="K403" s="44"/>
      <c r="L403" s="48"/>
      <c r="M403" s="234"/>
      <c r="N403" s="23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U403" s="20" t="s">
        <v>93</v>
      </c>
    </row>
    <row r="404" s="2" customFormat="1">
      <c r="A404" s="42"/>
      <c r="B404" s="43"/>
      <c r="C404" s="44"/>
      <c r="D404" s="238" t="s">
        <v>278</v>
      </c>
      <c r="E404" s="44"/>
      <c r="F404" s="270" t="s">
        <v>766</v>
      </c>
      <c r="G404" s="44"/>
      <c r="H404" s="271">
        <v>77.855000000000004</v>
      </c>
      <c r="I404" s="44"/>
      <c r="J404" s="44"/>
      <c r="K404" s="44"/>
      <c r="L404" s="48"/>
      <c r="M404" s="234"/>
      <c r="N404" s="235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U404" s="20" t="s">
        <v>93</v>
      </c>
    </row>
    <row r="405" s="2" customFormat="1" ht="37.8" customHeight="1">
      <c r="A405" s="42"/>
      <c r="B405" s="43"/>
      <c r="C405" s="218" t="s">
        <v>359</v>
      </c>
      <c r="D405" s="218" t="s">
        <v>256</v>
      </c>
      <c r="E405" s="219" t="s">
        <v>818</v>
      </c>
      <c r="F405" s="220" t="s">
        <v>819</v>
      </c>
      <c r="G405" s="221" t="s">
        <v>314</v>
      </c>
      <c r="H405" s="222">
        <v>658.07000000000005</v>
      </c>
      <c r="I405" s="223"/>
      <c r="J405" s="224">
        <f>ROUND(I405*H405,2)</f>
        <v>0</v>
      </c>
      <c r="K405" s="220" t="s">
        <v>260</v>
      </c>
      <c r="L405" s="48"/>
      <c r="M405" s="225" t="s">
        <v>48</v>
      </c>
      <c r="N405" s="226" t="s">
        <v>56</v>
      </c>
      <c r="O405" s="88"/>
      <c r="P405" s="227">
        <f>O405*H405</f>
        <v>0</v>
      </c>
      <c r="Q405" s="227">
        <v>0</v>
      </c>
      <c r="R405" s="227">
        <f>Q405*H405</f>
        <v>0</v>
      </c>
      <c r="S405" s="227">
        <v>0</v>
      </c>
      <c r="T405" s="22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29" t="s">
        <v>261</v>
      </c>
      <c r="AT405" s="229" t="s">
        <v>256</v>
      </c>
      <c r="AU405" s="229" t="s">
        <v>93</v>
      </c>
      <c r="AY405" s="20" t="s">
        <v>254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20" t="s">
        <v>23</v>
      </c>
      <c r="BK405" s="230">
        <f>ROUND(I405*H405,2)</f>
        <v>0</v>
      </c>
      <c r="BL405" s="20" t="s">
        <v>261</v>
      </c>
      <c r="BM405" s="229" t="s">
        <v>820</v>
      </c>
    </row>
    <row r="406" s="2" customFormat="1">
      <c r="A406" s="42"/>
      <c r="B406" s="43"/>
      <c r="C406" s="44"/>
      <c r="D406" s="231" t="s">
        <v>263</v>
      </c>
      <c r="E406" s="44"/>
      <c r="F406" s="232" t="s">
        <v>821</v>
      </c>
      <c r="G406" s="44"/>
      <c r="H406" s="44"/>
      <c r="I406" s="233"/>
      <c r="J406" s="44"/>
      <c r="K406" s="44"/>
      <c r="L406" s="48"/>
      <c r="M406" s="234"/>
      <c r="N406" s="23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263</v>
      </c>
      <c r="AU406" s="20" t="s">
        <v>93</v>
      </c>
    </row>
    <row r="407" s="15" customFormat="1">
      <c r="A407" s="15"/>
      <c r="B407" s="259"/>
      <c r="C407" s="260"/>
      <c r="D407" s="238" t="s">
        <v>265</v>
      </c>
      <c r="E407" s="261" t="s">
        <v>48</v>
      </c>
      <c r="F407" s="262" t="s">
        <v>810</v>
      </c>
      <c r="G407" s="260"/>
      <c r="H407" s="261" t="s">
        <v>48</v>
      </c>
      <c r="I407" s="263"/>
      <c r="J407" s="260"/>
      <c r="K407" s="260"/>
      <c r="L407" s="264"/>
      <c r="M407" s="265"/>
      <c r="N407" s="266"/>
      <c r="O407" s="266"/>
      <c r="P407" s="266"/>
      <c r="Q407" s="266"/>
      <c r="R407" s="266"/>
      <c r="S407" s="266"/>
      <c r="T407" s="267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8" t="s">
        <v>265</v>
      </c>
      <c r="AU407" s="268" t="s">
        <v>93</v>
      </c>
      <c r="AV407" s="15" t="s">
        <v>23</v>
      </c>
      <c r="AW407" s="15" t="s">
        <v>46</v>
      </c>
      <c r="AX407" s="15" t="s">
        <v>85</v>
      </c>
      <c r="AY407" s="268" t="s">
        <v>254</v>
      </c>
    </row>
    <row r="408" s="15" customFormat="1">
      <c r="A408" s="15"/>
      <c r="B408" s="259"/>
      <c r="C408" s="260"/>
      <c r="D408" s="238" t="s">
        <v>265</v>
      </c>
      <c r="E408" s="261" t="s">
        <v>48</v>
      </c>
      <c r="F408" s="262" t="s">
        <v>811</v>
      </c>
      <c r="G408" s="260"/>
      <c r="H408" s="261" t="s">
        <v>48</v>
      </c>
      <c r="I408" s="263"/>
      <c r="J408" s="260"/>
      <c r="K408" s="260"/>
      <c r="L408" s="264"/>
      <c r="M408" s="265"/>
      <c r="N408" s="266"/>
      <c r="O408" s="266"/>
      <c r="P408" s="266"/>
      <c r="Q408" s="266"/>
      <c r="R408" s="266"/>
      <c r="S408" s="266"/>
      <c r="T408" s="26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8" t="s">
        <v>265</v>
      </c>
      <c r="AU408" s="268" t="s">
        <v>93</v>
      </c>
      <c r="AV408" s="15" t="s">
        <v>23</v>
      </c>
      <c r="AW408" s="15" t="s">
        <v>46</v>
      </c>
      <c r="AX408" s="15" t="s">
        <v>85</v>
      </c>
      <c r="AY408" s="268" t="s">
        <v>254</v>
      </c>
    </row>
    <row r="409" s="13" customFormat="1">
      <c r="A409" s="13"/>
      <c r="B409" s="236"/>
      <c r="C409" s="237"/>
      <c r="D409" s="238" t="s">
        <v>265</v>
      </c>
      <c r="E409" s="239" t="s">
        <v>48</v>
      </c>
      <c r="F409" s="240" t="s">
        <v>822</v>
      </c>
      <c r="G409" s="237"/>
      <c r="H409" s="241">
        <v>576.322</v>
      </c>
      <c r="I409" s="242"/>
      <c r="J409" s="237"/>
      <c r="K409" s="237"/>
      <c r="L409" s="243"/>
      <c r="M409" s="244"/>
      <c r="N409" s="245"/>
      <c r="O409" s="245"/>
      <c r="P409" s="245"/>
      <c r="Q409" s="245"/>
      <c r="R409" s="245"/>
      <c r="S409" s="245"/>
      <c r="T409" s="24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7" t="s">
        <v>265</v>
      </c>
      <c r="AU409" s="247" t="s">
        <v>93</v>
      </c>
      <c r="AV409" s="13" t="s">
        <v>93</v>
      </c>
      <c r="AW409" s="13" t="s">
        <v>46</v>
      </c>
      <c r="AX409" s="13" t="s">
        <v>85</v>
      </c>
      <c r="AY409" s="247" t="s">
        <v>254</v>
      </c>
    </row>
    <row r="410" s="13" customFormat="1">
      <c r="A410" s="13"/>
      <c r="B410" s="236"/>
      <c r="C410" s="237"/>
      <c r="D410" s="238" t="s">
        <v>265</v>
      </c>
      <c r="E410" s="239" t="s">
        <v>48</v>
      </c>
      <c r="F410" s="240" t="s">
        <v>823</v>
      </c>
      <c r="G410" s="237"/>
      <c r="H410" s="241">
        <v>81.748000000000005</v>
      </c>
      <c r="I410" s="242"/>
      <c r="J410" s="237"/>
      <c r="K410" s="237"/>
      <c r="L410" s="243"/>
      <c r="M410" s="244"/>
      <c r="N410" s="245"/>
      <c r="O410" s="245"/>
      <c r="P410" s="245"/>
      <c r="Q410" s="245"/>
      <c r="R410" s="245"/>
      <c r="S410" s="245"/>
      <c r="T410" s="24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7" t="s">
        <v>265</v>
      </c>
      <c r="AU410" s="247" t="s">
        <v>93</v>
      </c>
      <c r="AV410" s="13" t="s">
        <v>93</v>
      </c>
      <c r="AW410" s="13" t="s">
        <v>46</v>
      </c>
      <c r="AX410" s="13" t="s">
        <v>85</v>
      </c>
      <c r="AY410" s="247" t="s">
        <v>254</v>
      </c>
    </row>
    <row r="411" s="14" customFormat="1">
      <c r="A411" s="14"/>
      <c r="B411" s="248"/>
      <c r="C411" s="249"/>
      <c r="D411" s="238" t="s">
        <v>265</v>
      </c>
      <c r="E411" s="250" t="s">
        <v>48</v>
      </c>
      <c r="F411" s="251" t="s">
        <v>268</v>
      </c>
      <c r="G411" s="249"/>
      <c r="H411" s="252">
        <v>658.07000000000005</v>
      </c>
      <c r="I411" s="253"/>
      <c r="J411" s="249"/>
      <c r="K411" s="249"/>
      <c r="L411" s="254"/>
      <c r="M411" s="255"/>
      <c r="N411" s="256"/>
      <c r="O411" s="256"/>
      <c r="P411" s="256"/>
      <c r="Q411" s="256"/>
      <c r="R411" s="256"/>
      <c r="S411" s="256"/>
      <c r="T411" s="25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8" t="s">
        <v>265</v>
      </c>
      <c r="AU411" s="258" t="s">
        <v>93</v>
      </c>
      <c r="AV411" s="14" t="s">
        <v>261</v>
      </c>
      <c r="AW411" s="14" t="s">
        <v>46</v>
      </c>
      <c r="AX411" s="14" t="s">
        <v>23</v>
      </c>
      <c r="AY411" s="258" t="s">
        <v>254</v>
      </c>
    </row>
    <row r="412" s="2" customFormat="1">
      <c r="A412" s="42"/>
      <c r="B412" s="43"/>
      <c r="C412" s="44"/>
      <c r="D412" s="238" t="s">
        <v>278</v>
      </c>
      <c r="E412" s="44"/>
      <c r="F412" s="269" t="s">
        <v>824</v>
      </c>
      <c r="G412" s="44"/>
      <c r="H412" s="44"/>
      <c r="I412" s="44"/>
      <c r="J412" s="44"/>
      <c r="K412" s="44"/>
      <c r="L412" s="48"/>
      <c r="M412" s="234"/>
      <c r="N412" s="23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U412" s="20" t="s">
        <v>93</v>
      </c>
    </row>
    <row r="413" s="2" customFormat="1">
      <c r="A413" s="42"/>
      <c r="B413" s="43"/>
      <c r="C413" s="44"/>
      <c r="D413" s="238" t="s">
        <v>278</v>
      </c>
      <c r="E413" s="44"/>
      <c r="F413" s="270" t="s">
        <v>729</v>
      </c>
      <c r="G413" s="44"/>
      <c r="H413" s="271">
        <v>0</v>
      </c>
      <c r="I413" s="44"/>
      <c r="J413" s="44"/>
      <c r="K413" s="44"/>
      <c r="L413" s="48"/>
      <c r="M413" s="234"/>
      <c r="N413" s="235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U413" s="20" t="s">
        <v>93</v>
      </c>
    </row>
    <row r="414" s="2" customFormat="1">
      <c r="A414" s="42"/>
      <c r="B414" s="43"/>
      <c r="C414" s="44"/>
      <c r="D414" s="238" t="s">
        <v>278</v>
      </c>
      <c r="E414" s="44"/>
      <c r="F414" s="270" t="s">
        <v>730</v>
      </c>
      <c r="G414" s="44"/>
      <c r="H414" s="271">
        <v>0</v>
      </c>
      <c r="I414" s="44"/>
      <c r="J414" s="44"/>
      <c r="K414" s="44"/>
      <c r="L414" s="48"/>
      <c r="M414" s="234"/>
      <c r="N414" s="23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U414" s="20" t="s">
        <v>93</v>
      </c>
    </row>
    <row r="415" s="2" customFormat="1">
      <c r="A415" s="42"/>
      <c r="B415" s="43"/>
      <c r="C415" s="44"/>
      <c r="D415" s="238" t="s">
        <v>278</v>
      </c>
      <c r="E415" s="44"/>
      <c r="F415" s="270" t="s">
        <v>782</v>
      </c>
      <c r="G415" s="44"/>
      <c r="H415" s="271">
        <v>2452.4319999999998</v>
      </c>
      <c r="I415" s="44"/>
      <c r="J415" s="44"/>
      <c r="K415" s="44"/>
      <c r="L415" s="48"/>
      <c r="M415" s="234"/>
      <c r="N415" s="23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U415" s="20" t="s">
        <v>93</v>
      </c>
    </row>
    <row r="416" s="2" customFormat="1">
      <c r="A416" s="42"/>
      <c r="B416" s="43"/>
      <c r="C416" s="44"/>
      <c r="D416" s="238" t="s">
        <v>278</v>
      </c>
      <c r="E416" s="44"/>
      <c r="F416" s="283" t="s">
        <v>732</v>
      </c>
      <c r="G416" s="44"/>
      <c r="H416" s="44"/>
      <c r="I416" s="44"/>
      <c r="J416" s="44"/>
      <c r="K416" s="44"/>
      <c r="L416" s="48"/>
      <c r="M416" s="234"/>
      <c r="N416" s="23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U416" s="20" t="s">
        <v>93</v>
      </c>
    </row>
    <row r="417" s="2" customFormat="1">
      <c r="A417" s="42"/>
      <c r="B417" s="43"/>
      <c r="C417" s="44"/>
      <c r="D417" s="238" t="s">
        <v>278</v>
      </c>
      <c r="E417" s="44"/>
      <c r="F417" s="284" t="s">
        <v>733</v>
      </c>
      <c r="G417" s="44"/>
      <c r="H417" s="271">
        <v>0</v>
      </c>
      <c r="I417" s="44"/>
      <c r="J417" s="44"/>
      <c r="K417" s="44"/>
      <c r="L417" s="48"/>
      <c r="M417" s="234"/>
      <c r="N417" s="23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U417" s="20" t="s">
        <v>93</v>
      </c>
    </row>
    <row r="418" s="2" customFormat="1">
      <c r="A418" s="42"/>
      <c r="B418" s="43"/>
      <c r="C418" s="44"/>
      <c r="D418" s="238" t="s">
        <v>278</v>
      </c>
      <c r="E418" s="44"/>
      <c r="F418" s="284" t="s">
        <v>734</v>
      </c>
      <c r="G418" s="44"/>
      <c r="H418" s="271">
        <v>55.5</v>
      </c>
      <c r="I418" s="44"/>
      <c r="J418" s="44"/>
      <c r="K418" s="44"/>
      <c r="L418" s="48"/>
      <c r="M418" s="234"/>
      <c r="N418" s="235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U418" s="20" t="s">
        <v>93</v>
      </c>
    </row>
    <row r="419" s="2" customFormat="1">
      <c r="A419" s="42"/>
      <c r="B419" s="43"/>
      <c r="C419" s="44"/>
      <c r="D419" s="238" t="s">
        <v>278</v>
      </c>
      <c r="E419" s="44"/>
      <c r="F419" s="284" t="s">
        <v>735</v>
      </c>
      <c r="G419" s="44"/>
      <c r="H419" s="271">
        <v>490.76999999999998</v>
      </c>
      <c r="I419" s="44"/>
      <c r="J419" s="44"/>
      <c r="K419" s="44"/>
      <c r="L419" s="48"/>
      <c r="M419" s="234"/>
      <c r="N419" s="23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U419" s="20" t="s">
        <v>93</v>
      </c>
    </row>
    <row r="420" s="2" customFormat="1">
      <c r="A420" s="42"/>
      <c r="B420" s="43"/>
      <c r="C420" s="44"/>
      <c r="D420" s="238" t="s">
        <v>278</v>
      </c>
      <c r="E420" s="44"/>
      <c r="F420" s="284" t="s">
        <v>736</v>
      </c>
      <c r="G420" s="44"/>
      <c r="H420" s="271">
        <v>600.31500000000005</v>
      </c>
      <c r="I420" s="44"/>
      <c r="J420" s="44"/>
      <c r="K420" s="44"/>
      <c r="L420" s="48"/>
      <c r="M420" s="234"/>
      <c r="N420" s="23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U420" s="20" t="s">
        <v>93</v>
      </c>
    </row>
    <row r="421" s="2" customFormat="1">
      <c r="A421" s="42"/>
      <c r="B421" s="43"/>
      <c r="C421" s="44"/>
      <c r="D421" s="238" t="s">
        <v>278</v>
      </c>
      <c r="E421" s="44"/>
      <c r="F421" s="284" t="s">
        <v>737</v>
      </c>
      <c r="G421" s="44"/>
      <c r="H421" s="271">
        <v>1065.9949999999999</v>
      </c>
      <c r="I421" s="44"/>
      <c r="J421" s="44"/>
      <c r="K421" s="44"/>
      <c r="L421" s="48"/>
      <c r="M421" s="234"/>
      <c r="N421" s="23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U421" s="20" t="s">
        <v>93</v>
      </c>
    </row>
    <row r="422" s="2" customFormat="1">
      <c r="A422" s="42"/>
      <c r="B422" s="43"/>
      <c r="C422" s="44"/>
      <c r="D422" s="238" t="s">
        <v>278</v>
      </c>
      <c r="E422" s="44"/>
      <c r="F422" s="284" t="s">
        <v>738</v>
      </c>
      <c r="G422" s="44"/>
      <c r="H422" s="271">
        <v>414.67399999999998</v>
      </c>
      <c r="I422" s="44"/>
      <c r="J422" s="44"/>
      <c r="K422" s="44"/>
      <c r="L422" s="48"/>
      <c r="M422" s="234"/>
      <c r="N422" s="235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U422" s="20" t="s">
        <v>93</v>
      </c>
    </row>
    <row r="423" s="2" customFormat="1">
      <c r="A423" s="42"/>
      <c r="B423" s="43"/>
      <c r="C423" s="44"/>
      <c r="D423" s="238" t="s">
        <v>278</v>
      </c>
      <c r="E423" s="44"/>
      <c r="F423" s="284" t="s">
        <v>739</v>
      </c>
      <c r="G423" s="44"/>
      <c r="H423" s="271">
        <v>801.96500000000003</v>
      </c>
      <c r="I423" s="44"/>
      <c r="J423" s="44"/>
      <c r="K423" s="44"/>
      <c r="L423" s="48"/>
      <c r="M423" s="234"/>
      <c r="N423" s="23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U423" s="20" t="s">
        <v>93</v>
      </c>
    </row>
    <row r="424" s="2" customFormat="1">
      <c r="A424" s="42"/>
      <c r="B424" s="43"/>
      <c r="C424" s="44"/>
      <c r="D424" s="238" t="s">
        <v>278</v>
      </c>
      <c r="E424" s="44"/>
      <c r="F424" s="284" t="s">
        <v>740</v>
      </c>
      <c r="G424" s="44"/>
      <c r="H424" s="271">
        <v>430.66399999999999</v>
      </c>
      <c r="I424" s="44"/>
      <c r="J424" s="44"/>
      <c r="K424" s="44"/>
      <c r="L424" s="48"/>
      <c r="M424" s="234"/>
      <c r="N424" s="23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U424" s="20" t="s">
        <v>93</v>
      </c>
    </row>
    <row r="425" s="2" customFormat="1">
      <c r="A425" s="42"/>
      <c r="B425" s="43"/>
      <c r="C425" s="44"/>
      <c r="D425" s="238" t="s">
        <v>278</v>
      </c>
      <c r="E425" s="44"/>
      <c r="F425" s="284" t="s">
        <v>741</v>
      </c>
      <c r="G425" s="44"/>
      <c r="H425" s="271">
        <v>177.41900000000001</v>
      </c>
      <c r="I425" s="44"/>
      <c r="J425" s="44"/>
      <c r="K425" s="44"/>
      <c r="L425" s="48"/>
      <c r="M425" s="234"/>
      <c r="N425" s="23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U425" s="20" t="s">
        <v>93</v>
      </c>
    </row>
    <row r="426" s="2" customFormat="1">
      <c r="A426" s="42"/>
      <c r="B426" s="43"/>
      <c r="C426" s="44"/>
      <c r="D426" s="238" t="s">
        <v>278</v>
      </c>
      <c r="E426" s="44"/>
      <c r="F426" s="284" t="s">
        <v>742</v>
      </c>
      <c r="G426" s="44"/>
      <c r="H426" s="271">
        <v>7</v>
      </c>
      <c r="I426" s="44"/>
      <c r="J426" s="44"/>
      <c r="K426" s="44"/>
      <c r="L426" s="48"/>
      <c r="M426" s="234"/>
      <c r="N426" s="235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U426" s="20" t="s">
        <v>93</v>
      </c>
    </row>
    <row r="427" s="2" customFormat="1">
      <c r="A427" s="42"/>
      <c r="B427" s="43"/>
      <c r="C427" s="44"/>
      <c r="D427" s="238" t="s">
        <v>278</v>
      </c>
      <c r="E427" s="44"/>
      <c r="F427" s="284" t="s">
        <v>743</v>
      </c>
      <c r="G427" s="44"/>
      <c r="H427" s="271">
        <v>42.258000000000003</v>
      </c>
      <c r="I427" s="44"/>
      <c r="J427" s="44"/>
      <c r="K427" s="44"/>
      <c r="L427" s="48"/>
      <c r="M427" s="234"/>
      <c r="N427" s="23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U427" s="20" t="s">
        <v>93</v>
      </c>
    </row>
    <row r="428" s="2" customFormat="1">
      <c r="A428" s="42"/>
      <c r="B428" s="43"/>
      <c r="C428" s="44"/>
      <c r="D428" s="238" t="s">
        <v>278</v>
      </c>
      <c r="E428" s="44"/>
      <c r="F428" s="284" t="s">
        <v>744</v>
      </c>
      <c r="G428" s="44"/>
      <c r="H428" s="271">
        <v>0</v>
      </c>
      <c r="I428" s="44"/>
      <c r="J428" s="44"/>
      <c r="K428" s="44"/>
      <c r="L428" s="48"/>
      <c r="M428" s="234"/>
      <c r="N428" s="23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U428" s="20" t="s">
        <v>93</v>
      </c>
    </row>
    <row r="429" s="2" customFormat="1">
      <c r="A429" s="42"/>
      <c r="B429" s="43"/>
      <c r="C429" s="44"/>
      <c r="D429" s="238" t="s">
        <v>278</v>
      </c>
      <c r="E429" s="44"/>
      <c r="F429" s="284" t="s">
        <v>745</v>
      </c>
      <c r="G429" s="44"/>
      <c r="H429" s="271">
        <v>-40.185000000000002</v>
      </c>
      <c r="I429" s="44"/>
      <c r="J429" s="44"/>
      <c r="K429" s="44"/>
      <c r="L429" s="48"/>
      <c r="M429" s="234"/>
      <c r="N429" s="23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U429" s="20" t="s">
        <v>93</v>
      </c>
    </row>
    <row r="430" s="2" customFormat="1">
      <c r="A430" s="42"/>
      <c r="B430" s="43"/>
      <c r="C430" s="44"/>
      <c r="D430" s="238" t="s">
        <v>278</v>
      </c>
      <c r="E430" s="44"/>
      <c r="F430" s="284" t="s">
        <v>746</v>
      </c>
      <c r="G430" s="44"/>
      <c r="H430" s="271">
        <v>-10.997999999999999</v>
      </c>
      <c r="I430" s="44"/>
      <c r="J430" s="44"/>
      <c r="K430" s="44"/>
      <c r="L430" s="48"/>
      <c r="M430" s="234"/>
      <c r="N430" s="235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U430" s="20" t="s">
        <v>93</v>
      </c>
    </row>
    <row r="431" s="2" customFormat="1">
      <c r="A431" s="42"/>
      <c r="B431" s="43"/>
      <c r="C431" s="44"/>
      <c r="D431" s="238" t="s">
        <v>278</v>
      </c>
      <c r="E431" s="44"/>
      <c r="F431" s="284" t="s">
        <v>747</v>
      </c>
      <c r="G431" s="44"/>
      <c r="H431" s="271">
        <v>-6.3520000000000003</v>
      </c>
      <c r="I431" s="44"/>
      <c r="J431" s="44"/>
      <c r="K431" s="44"/>
      <c r="L431" s="48"/>
      <c r="M431" s="234"/>
      <c r="N431" s="23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U431" s="20" t="s">
        <v>93</v>
      </c>
    </row>
    <row r="432" s="2" customFormat="1">
      <c r="A432" s="42"/>
      <c r="B432" s="43"/>
      <c r="C432" s="44"/>
      <c r="D432" s="238" t="s">
        <v>278</v>
      </c>
      <c r="E432" s="44"/>
      <c r="F432" s="284" t="s">
        <v>748</v>
      </c>
      <c r="G432" s="44"/>
      <c r="H432" s="271">
        <v>-9.5939999999999994</v>
      </c>
      <c r="I432" s="44"/>
      <c r="J432" s="44"/>
      <c r="K432" s="44"/>
      <c r="L432" s="48"/>
      <c r="M432" s="234"/>
      <c r="N432" s="23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U432" s="20" t="s">
        <v>93</v>
      </c>
    </row>
    <row r="433" s="2" customFormat="1">
      <c r="A433" s="42"/>
      <c r="B433" s="43"/>
      <c r="C433" s="44"/>
      <c r="D433" s="238" t="s">
        <v>278</v>
      </c>
      <c r="E433" s="44"/>
      <c r="F433" s="284" t="s">
        <v>749</v>
      </c>
      <c r="G433" s="44"/>
      <c r="H433" s="271">
        <v>-9.0670000000000002</v>
      </c>
      <c r="I433" s="44"/>
      <c r="J433" s="44"/>
      <c r="K433" s="44"/>
      <c r="L433" s="48"/>
      <c r="M433" s="234"/>
      <c r="N433" s="235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U433" s="20" t="s">
        <v>93</v>
      </c>
    </row>
    <row r="434" s="2" customFormat="1">
      <c r="A434" s="42"/>
      <c r="B434" s="43"/>
      <c r="C434" s="44"/>
      <c r="D434" s="238" t="s">
        <v>278</v>
      </c>
      <c r="E434" s="44"/>
      <c r="F434" s="284" t="s">
        <v>750</v>
      </c>
      <c r="G434" s="44"/>
      <c r="H434" s="271">
        <v>-35.377000000000002</v>
      </c>
      <c r="I434" s="44"/>
      <c r="J434" s="44"/>
      <c r="K434" s="44"/>
      <c r="L434" s="48"/>
      <c r="M434" s="234"/>
      <c r="N434" s="23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U434" s="20" t="s">
        <v>93</v>
      </c>
    </row>
    <row r="435" s="2" customFormat="1">
      <c r="A435" s="42"/>
      <c r="B435" s="43"/>
      <c r="C435" s="44"/>
      <c r="D435" s="238" t="s">
        <v>278</v>
      </c>
      <c r="E435" s="44"/>
      <c r="F435" s="284" t="s">
        <v>751</v>
      </c>
      <c r="G435" s="44"/>
      <c r="H435" s="271">
        <v>-13.063000000000001</v>
      </c>
      <c r="I435" s="44"/>
      <c r="J435" s="44"/>
      <c r="K435" s="44"/>
      <c r="L435" s="48"/>
      <c r="M435" s="234"/>
      <c r="N435" s="235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U435" s="20" t="s">
        <v>93</v>
      </c>
    </row>
    <row r="436" s="2" customFormat="1">
      <c r="A436" s="42"/>
      <c r="B436" s="43"/>
      <c r="C436" s="44"/>
      <c r="D436" s="238" t="s">
        <v>278</v>
      </c>
      <c r="E436" s="44"/>
      <c r="F436" s="284" t="s">
        <v>752</v>
      </c>
      <c r="G436" s="44"/>
      <c r="H436" s="271">
        <v>0</v>
      </c>
      <c r="I436" s="44"/>
      <c r="J436" s="44"/>
      <c r="K436" s="44"/>
      <c r="L436" s="48"/>
      <c r="M436" s="234"/>
      <c r="N436" s="23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U436" s="20" t="s">
        <v>93</v>
      </c>
    </row>
    <row r="437" s="2" customFormat="1">
      <c r="A437" s="42"/>
      <c r="B437" s="43"/>
      <c r="C437" s="44"/>
      <c r="D437" s="238" t="s">
        <v>278</v>
      </c>
      <c r="E437" s="44"/>
      <c r="F437" s="284" t="s">
        <v>753</v>
      </c>
      <c r="G437" s="44"/>
      <c r="H437" s="271">
        <v>-18.800000000000001</v>
      </c>
      <c r="I437" s="44"/>
      <c r="J437" s="44"/>
      <c r="K437" s="44"/>
      <c r="L437" s="48"/>
      <c r="M437" s="234"/>
      <c r="N437" s="23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U437" s="20" t="s">
        <v>93</v>
      </c>
    </row>
    <row r="438" s="2" customFormat="1">
      <c r="A438" s="42"/>
      <c r="B438" s="43"/>
      <c r="C438" s="44"/>
      <c r="D438" s="238" t="s">
        <v>278</v>
      </c>
      <c r="E438" s="44"/>
      <c r="F438" s="284" t="s">
        <v>754</v>
      </c>
      <c r="G438" s="44"/>
      <c r="H438" s="271">
        <v>-32.600000000000001</v>
      </c>
      <c r="I438" s="44"/>
      <c r="J438" s="44"/>
      <c r="K438" s="44"/>
      <c r="L438" s="48"/>
      <c r="M438" s="234"/>
      <c r="N438" s="23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U438" s="20" t="s">
        <v>93</v>
      </c>
    </row>
    <row r="439" s="2" customFormat="1">
      <c r="A439" s="42"/>
      <c r="B439" s="43"/>
      <c r="C439" s="44"/>
      <c r="D439" s="238" t="s">
        <v>278</v>
      </c>
      <c r="E439" s="44"/>
      <c r="F439" s="284" t="s">
        <v>755</v>
      </c>
      <c r="G439" s="44"/>
      <c r="H439" s="271">
        <v>-17.774999999999999</v>
      </c>
      <c r="I439" s="44"/>
      <c r="J439" s="44"/>
      <c r="K439" s="44"/>
      <c r="L439" s="48"/>
      <c r="M439" s="234"/>
      <c r="N439" s="235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U439" s="20" t="s">
        <v>93</v>
      </c>
    </row>
    <row r="440" s="2" customFormat="1">
      <c r="A440" s="42"/>
      <c r="B440" s="43"/>
      <c r="C440" s="44"/>
      <c r="D440" s="238" t="s">
        <v>278</v>
      </c>
      <c r="E440" s="44"/>
      <c r="F440" s="284" t="s">
        <v>268</v>
      </c>
      <c r="G440" s="44"/>
      <c r="H440" s="271">
        <v>3892.7489999999998</v>
      </c>
      <c r="I440" s="44"/>
      <c r="J440" s="44"/>
      <c r="K440" s="44"/>
      <c r="L440" s="48"/>
      <c r="M440" s="234"/>
      <c r="N440" s="23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U440" s="20" t="s">
        <v>93</v>
      </c>
    </row>
    <row r="441" s="2" customFormat="1">
      <c r="A441" s="42"/>
      <c r="B441" s="43"/>
      <c r="C441" s="44"/>
      <c r="D441" s="238" t="s">
        <v>278</v>
      </c>
      <c r="E441" s="44"/>
      <c r="F441" s="269" t="s">
        <v>825</v>
      </c>
      <c r="G441" s="44"/>
      <c r="H441" s="44"/>
      <c r="I441" s="44"/>
      <c r="J441" s="44"/>
      <c r="K441" s="44"/>
      <c r="L441" s="48"/>
      <c r="M441" s="234"/>
      <c r="N441" s="235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U441" s="20" t="s">
        <v>93</v>
      </c>
    </row>
    <row r="442" s="2" customFormat="1">
      <c r="A442" s="42"/>
      <c r="B442" s="43"/>
      <c r="C442" s="44"/>
      <c r="D442" s="238" t="s">
        <v>278</v>
      </c>
      <c r="E442" s="44"/>
      <c r="F442" s="270" t="s">
        <v>729</v>
      </c>
      <c r="G442" s="44"/>
      <c r="H442" s="271">
        <v>0</v>
      </c>
      <c r="I442" s="44"/>
      <c r="J442" s="44"/>
      <c r="K442" s="44"/>
      <c r="L442" s="48"/>
      <c r="M442" s="234"/>
      <c r="N442" s="235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U442" s="20" t="s">
        <v>93</v>
      </c>
    </row>
    <row r="443" s="2" customFormat="1">
      <c r="A443" s="42"/>
      <c r="B443" s="43"/>
      <c r="C443" s="44"/>
      <c r="D443" s="238" t="s">
        <v>278</v>
      </c>
      <c r="E443" s="44"/>
      <c r="F443" s="270" t="s">
        <v>730</v>
      </c>
      <c r="G443" s="44"/>
      <c r="H443" s="271">
        <v>0</v>
      </c>
      <c r="I443" s="44"/>
      <c r="J443" s="44"/>
      <c r="K443" s="44"/>
      <c r="L443" s="48"/>
      <c r="M443" s="234"/>
      <c r="N443" s="23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U443" s="20" t="s">
        <v>93</v>
      </c>
    </row>
    <row r="444" s="2" customFormat="1">
      <c r="A444" s="42"/>
      <c r="B444" s="43"/>
      <c r="C444" s="44"/>
      <c r="D444" s="238" t="s">
        <v>278</v>
      </c>
      <c r="E444" s="44"/>
      <c r="F444" s="270" t="s">
        <v>777</v>
      </c>
      <c r="G444" s="44"/>
      <c r="H444" s="271">
        <v>272.49200000000002</v>
      </c>
      <c r="I444" s="44"/>
      <c r="J444" s="44"/>
      <c r="K444" s="44"/>
      <c r="L444" s="48"/>
      <c r="M444" s="234"/>
      <c r="N444" s="235"/>
      <c r="O444" s="88"/>
      <c r="P444" s="88"/>
      <c r="Q444" s="88"/>
      <c r="R444" s="88"/>
      <c r="S444" s="88"/>
      <c r="T444" s="89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U444" s="20" t="s">
        <v>93</v>
      </c>
    </row>
    <row r="445" s="2" customFormat="1" ht="37.8" customHeight="1">
      <c r="A445" s="42"/>
      <c r="B445" s="43"/>
      <c r="C445" s="218" t="s">
        <v>364</v>
      </c>
      <c r="D445" s="218" t="s">
        <v>256</v>
      </c>
      <c r="E445" s="219" t="s">
        <v>826</v>
      </c>
      <c r="F445" s="220" t="s">
        <v>827</v>
      </c>
      <c r="G445" s="221" t="s">
        <v>314</v>
      </c>
      <c r="H445" s="222">
        <v>34.399999999999999</v>
      </c>
      <c r="I445" s="223"/>
      <c r="J445" s="224">
        <f>ROUND(I445*H445,2)</f>
        <v>0</v>
      </c>
      <c r="K445" s="220" t="s">
        <v>260</v>
      </c>
      <c r="L445" s="48"/>
      <c r="M445" s="225" t="s">
        <v>48</v>
      </c>
      <c r="N445" s="226" t="s">
        <v>56</v>
      </c>
      <c r="O445" s="88"/>
      <c r="P445" s="227">
        <f>O445*H445</f>
        <v>0</v>
      </c>
      <c r="Q445" s="227">
        <v>0</v>
      </c>
      <c r="R445" s="227">
        <f>Q445*H445</f>
        <v>0</v>
      </c>
      <c r="S445" s="227">
        <v>0</v>
      </c>
      <c r="T445" s="22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29" t="s">
        <v>261</v>
      </c>
      <c r="AT445" s="229" t="s">
        <v>256</v>
      </c>
      <c r="AU445" s="229" t="s">
        <v>93</v>
      </c>
      <c r="AY445" s="20" t="s">
        <v>254</v>
      </c>
      <c r="BE445" s="230">
        <f>IF(N445="základní",J445,0)</f>
        <v>0</v>
      </c>
      <c r="BF445" s="230">
        <f>IF(N445="snížená",J445,0)</f>
        <v>0</v>
      </c>
      <c r="BG445" s="230">
        <f>IF(N445="zákl. přenesená",J445,0)</f>
        <v>0</v>
      </c>
      <c r="BH445" s="230">
        <f>IF(N445="sníž. přenesená",J445,0)</f>
        <v>0</v>
      </c>
      <c r="BI445" s="230">
        <f>IF(N445="nulová",J445,0)</f>
        <v>0</v>
      </c>
      <c r="BJ445" s="20" t="s">
        <v>23</v>
      </c>
      <c r="BK445" s="230">
        <f>ROUND(I445*H445,2)</f>
        <v>0</v>
      </c>
      <c r="BL445" s="20" t="s">
        <v>261</v>
      </c>
      <c r="BM445" s="229" t="s">
        <v>828</v>
      </c>
    </row>
    <row r="446" s="2" customFormat="1">
      <c r="A446" s="42"/>
      <c r="B446" s="43"/>
      <c r="C446" s="44"/>
      <c r="D446" s="231" t="s">
        <v>263</v>
      </c>
      <c r="E446" s="44"/>
      <c r="F446" s="232" t="s">
        <v>829</v>
      </c>
      <c r="G446" s="44"/>
      <c r="H446" s="44"/>
      <c r="I446" s="233"/>
      <c r="J446" s="44"/>
      <c r="K446" s="44"/>
      <c r="L446" s="48"/>
      <c r="M446" s="234"/>
      <c r="N446" s="23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263</v>
      </c>
      <c r="AU446" s="20" t="s">
        <v>93</v>
      </c>
    </row>
    <row r="447" s="13" customFormat="1">
      <c r="A447" s="13"/>
      <c r="B447" s="236"/>
      <c r="C447" s="237"/>
      <c r="D447" s="238" t="s">
        <v>265</v>
      </c>
      <c r="E447" s="239" t="s">
        <v>48</v>
      </c>
      <c r="F447" s="240" t="s">
        <v>685</v>
      </c>
      <c r="G447" s="237"/>
      <c r="H447" s="241">
        <v>34.399999999999999</v>
      </c>
      <c r="I447" s="242"/>
      <c r="J447" s="237"/>
      <c r="K447" s="237"/>
      <c r="L447" s="243"/>
      <c r="M447" s="244"/>
      <c r="N447" s="245"/>
      <c r="O447" s="245"/>
      <c r="P447" s="245"/>
      <c r="Q447" s="245"/>
      <c r="R447" s="245"/>
      <c r="S447" s="245"/>
      <c r="T447" s="24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7" t="s">
        <v>265</v>
      </c>
      <c r="AU447" s="247" t="s">
        <v>93</v>
      </c>
      <c r="AV447" s="13" t="s">
        <v>93</v>
      </c>
      <c r="AW447" s="13" t="s">
        <v>46</v>
      </c>
      <c r="AX447" s="13" t="s">
        <v>23</v>
      </c>
      <c r="AY447" s="247" t="s">
        <v>254</v>
      </c>
    </row>
    <row r="448" s="2" customFormat="1">
      <c r="A448" s="42"/>
      <c r="B448" s="43"/>
      <c r="C448" s="44"/>
      <c r="D448" s="238" t="s">
        <v>278</v>
      </c>
      <c r="E448" s="44"/>
      <c r="F448" s="269" t="s">
        <v>830</v>
      </c>
      <c r="G448" s="44"/>
      <c r="H448" s="44"/>
      <c r="I448" s="44"/>
      <c r="J448" s="44"/>
      <c r="K448" s="44"/>
      <c r="L448" s="48"/>
      <c r="M448" s="234"/>
      <c r="N448" s="235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U448" s="20" t="s">
        <v>93</v>
      </c>
    </row>
    <row r="449" s="2" customFormat="1">
      <c r="A449" s="42"/>
      <c r="B449" s="43"/>
      <c r="C449" s="44"/>
      <c r="D449" s="238" t="s">
        <v>278</v>
      </c>
      <c r="E449" s="44"/>
      <c r="F449" s="270" t="s">
        <v>787</v>
      </c>
      <c r="G449" s="44"/>
      <c r="H449" s="271">
        <v>18.800000000000001</v>
      </c>
      <c r="I449" s="44"/>
      <c r="J449" s="44"/>
      <c r="K449" s="44"/>
      <c r="L449" s="48"/>
      <c r="M449" s="234"/>
      <c r="N449" s="235"/>
      <c r="O449" s="88"/>
      <c r="P449" s="88"/>
      <c r="Q449" s="88"/>
      <c r="R449" s="88"/>
      <c r="S449" s="88"/>
      <c r="T449" s="89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U449" s="20" t="s">
        <v>93</v>
      </c>
    </row>
    <row r="450" s="2" customFormat="1">
      <c r="A450" s="42"/>
      <c r="B450" s="43"/>
      <c r="C450" s="44"/>
      <c r="D450" s="238" t="s">
        <v>278</v>
      </c>
      <c r="E450" s="44"/>
      <c r="F450" s="270" t="s">
        <v>788</v>
      </c>
      <c r="G450" s="44"/>
      <c r="H450" s="271">
        <v>15.6</v>
      </c>
      <c r="I450" s="44"/>
      <c r="J450" s="44"/>
      <c r="K450" s="44"/>
      <c r="L450" s="48"/>
      <c r="M450" s="234"/>
      <c r="N450" s="235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U450" s="20" t="s">
        <v>93</v>
      </c>
    </row>
    <row r="451" s="2" customFormat="1">
      <c r="A451" s="42"/>
      <c r="B451" s="43"/>
      <c r="C451" s="44"/>
      <c r="D451" s="238" t="s">
        <v>278</v>
      </c>
      <c r="E451" s="44"/>
      <c r="F451" s="270" t="s">
        <v>310</v>
      </c>
      <c r="G451" s="44"/>
      <c r="H451" s="271">
        <v>34.399999999999999</v>
      </c>
      <c r="I451" s="44"/>
      <c r="J451" s="44"/>
      <c r="K451" s="44"/>
      <c r="L451" s="48"/>
      <c r="M451" s="234"/>
      <c r="N451" s="23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U451" s="20" t="s">
        <v>93</v>
      </c>
    </row>
    <row r="452" s="2" customFormat="1">
      <c r="A452" s="42"/>
      <c r="B452" s="43"/>
      <c r="C452" s="44"/>
      <c r="D452" s="238" t="s">
        <v>278</v>
      </c>
      <c r="E452" s="44"/>
      <c r="F452" s="283" t="s">
        <v>789</v>
      </c>
      <c r="G452" s="44"/>
      <c r="H452" s="44"/>
      <c r="I452" s="44"/>
      <c r="J452" s="44"/>
      <c r="K452" s="44"/>
      <c r="L452" s="48"/>
      <c r="M452" s="234"/>
      <c r="N452" s="23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U452" s="20" t="s">
        <v>93</v>
      </c>
    </row>
    <row r="453" s="2" customFormat="1">
      <c r="A453" s="42"/>
      <c r="B453" s="43"/>
      <c r="C453" s="44"/>
      <c r="D453" s="238" t="s">
        <v>278</v>
      </c>
      <c r="E453" s="44"/>
      <c r="F453" s="284" t="s">
        <v>752</v>
      </c>
      <c r="G453" s="44"/>
      <c r="H453" s="271">
        <v>0</v>
      </c>
      <c r="I453" s="44"/>
      <c r="J453" s="44"/>
      <c r="K453" s="44"/>
      <c r="L453" s="48"/>
      <c r="M453" s="234"/>
      <c r="N453" s="235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U453" s="20" t="s">
        <v>93</v>
      </c>
    </row>
    <row r="454" s="2" customFormat="1">
      <c r="A454" s="42"/>
      <c r="B454" s="43"/>
      <c r="C454" s="44"/>
      <c r="D454" s="238" t="s">
        <v>278</v>
      </c>
      <c r="E454" s="44"/>
      <c r="F454" s="284" t="s">
        <v>753</v>
      </c>
      <c r="G454" s="44"/>
      <c r="H454" s="271">
        <v>-18.800000000000001</v>
      </c>
      <c r="I454" s="44"/>
      <c r="J454" s="44"/>
      <c r="K454" s="44"/>
      <c r="L454" s="48"/>
      <c r="M454" s="234"/>
      <c r="N454" s="235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U454" s="20" t="s">
        <v>93</v>
      </c>
    </row>
    <row r="455" s="2" customFormat="1" ht="37.8" customHeight="1">
      <c r="A455" s="42"/>
      <c r="B455" s="43"/>
      <c r="C455" s="218" t="s">
        <v>370</v>
      </c>
      <c r="D455" s="218" t="s">
        <v>256</v>
      </c>
      <c r="E455" s="219" t="s">
        <v>318</v>
      </c>
      <c r="F455" s="220" t="s">
        <v>319</v>
      </c>
      <c r="G455" s="221" t="s">
        <v>314</v>
      </c>
      <c r="H455" s="222">
        <v>2855.5810000000001</v>
      </c>
      <c r="I455" s="223"/>
      <c r="J455" s="224">
        <f>ROUND(I455*H455,2)</f>
        <v>0</v>
      </c>
      <c r="K455" s="220" t="s">
        <v>260</v>
      </c>
      <c r="L455" s="48"/>
      <c r="M455" s="225" t="s">
        <v>48</v>
      </c>
      <c r="N455" s="226" t="s">
        <v>56</v>
      </c>
      <c r="O455" s="88"/>
      <c r="P455" s="227">
        <f>O455*H455</f>
        <v>0</v>
      </c>
      <c r="Q455" s="227">
        <v>0</v>
      </c>
      <c r="R455" s="227">
        <f>Q455*H455</f>
        <v>0</v>
      </c>
      <c r="S455" s="227">
        <v>0</v>
      </c>
      <c r="T455" s="228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R455" s="229" t="s">
        <v>261</v>
      </c>
      <c r="AT455" s="229" t="s">
        <v>256</v>
      </c>
      <c r="AU455" s="229" t="s">
        <v>93</v>
      </c>
      <c r="AY455" s="20" t="s">
        <v>254</v>
      </c>
      <c r="BE455" s="230">
        <f>IF(N455="základní",J455,0)</f>
        <v>0</v>
      </c>
      <c r="BF455" s="230">
        <f>IF(N455="snížená",J455,0)</f>
        <v>0</v>
      </c>
      <c r="BG455" s="230">
        <f>IF(N455="zákl. přenesená",J455,0)</f>
        <v>0</v>
      </c>
      <c r="BH455" s="230">
        <f>IF(N455="sníž. přenesená",J455,0)</f>
        <v>0</v>
      </c>
      <c r="BI455" s="230">
        <f>IF(N455="nulová",J455,0)</f>
        <v>0</v>
      </c>
      <c r="BJ455" s="20" t="s">
        <v>23</v>
      </c>
      <c r="BK455" s="230">
        <f>ROUND(I455*H455,2)</f>
        <v>0</v>
      </c>
      <c r="BL455" s="20" t="s">
        <v>261</v>
      </c>
      <c r="BM455" s="229" t="s">
        <v>831</v>
      </c>
    </row>
    <row r="456" s="2" customFormat="1">
      <c r="A456" s="42"/>
      <c r="B456" s="43"/>
      <c r="C456" s="44"/>
      <c r="D456" s="231" t="s">
        <v>263</v>
      </c>
      <c r="E456" s="44"/>
      <c r="F456" s="232" t="s">
        <v>321</v>
      </c>
      <c r="G456" s="44"/>
      <c r="H456" s="44"/>
      <c r="I456" s="233"/>
      <c r="J456" s="44"/>
      <c r="K456" s="44"/>
      <c r="L456" s="48"/>
      <c r="M456" s="234"/>
      <c r="N456" s="235"/>
      <c r="O456" s="88"/>
      <c r="P456" s="88"/>
      <c r="Q456" s="88"/>
      <c r="R456" s="88"/>
      <c r="S456" s="88"/>
      <c r="T456" s="89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T456" s="20" t="s">
        <v>263</v>
      </c>
      <c r="AU456" s="20" t="s">
        <v>93</v>
      </c>
    </row>
    <row r="457" s="13" customFormat="1">
      <c r="A457" s="13"/>
      <c r="B457" s="236"/>
      <c r="C457" s="237"/>
      <c r="D457" s="238" t="s">
        <v>265</v>
      </c>
      <c r="E457" s="239" t="s">
        <v>48</v>
      </c>
      <c r="F457" s="240" t="s">
        <v>655</v>
      </c>
      <c r="G457" s="237"/>
      <c r="H457" s="241">
        <v>137.52099999999999</v>
      </c>
      <c r="I457" s="242"/>
      <c r="J457" s="237"/>
      <c r="K457" s="237"/>
      <c r="L457" s="243"/>
      <c r="M457" s="244"/>
      <c r="N457" s="245"/>
      <c r="O457" s="245"/>
      <c r="P457" s="245"/>
      <c r="Q457" s="245"/>
      <c r="R457" s="245"/>
      <c r="S457" s="245"/>
      <c r="T457" s="24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7" t="s">
        <v>265</v>
      </c>
      <c r="AU457" s="247" t="s">
        <v>93</v>
      </c>
      <c r="AV457" s="13" t="s">
        <v>93</v>
      </c>
      <c r="AW457" s="13" t="s">
        <v>46</v>
      </c>
      <c r="AX457" s="13" t="s">
        <v>85</v>
      </c>
      <c r="AY457" s="247" t="s">
        <v>254</v>
      </c>
    </row>
    <row r="458" s="13" customFormat="1">
      <c r="A458" s="13"/>
      <c r="B458" s="236"/>
      <c r="C458" s="237"/>
      <c r="D458" s="238" t="s">
        <v>265</v>
      </c>
      <c r="E458" s="239" t="s">
        <v>48</v>
      </c>
      <c r="F458" s="240" t="s">
        <v>681</v>
      </c>
      <c r="G458" s="237"/>
      <c r="H458" s="241">
        <v>2000.52</v>
      </c>
      <c r="I458" s="242"/>
      <c r="J458" s="237"/>
      <c r="K458" s="237"/>
      <c r="L458" s="243"/>
      <c r="M458" s="244"/>
      <c r="N458" s="245"/>
      <c r="O458" s="245"/>
      <c r="P458" s="245"/>
      <c r="Q458" s="245"/>
      <c r="R458" s="245"/>
      <c r="S458" s="245"/>
      <c r="T458" s="24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7" t="s">
        <v>265</v>
      </c>
      <c r="AU458" s="247" t="s">
        <v>93</v>
      </c>
      <c r="AV458" s="13" t="s">
        <v>93</v>
      </c>
      <c r="AW458" s="13" t="s">
        <v>46</v>
      </c>
      <c r="AX458" s="13" t="s">
        <v>85</v>
      </c>
      <c r="AY458" s="247" t="s">
        <v>254</v>
      </c>
    </row>
    <row r="459" s="13" customFormat="1">
      <c r="A459" s="13"/>
      <c r="B459" s="236"/>
      <c r="C459" s="237"/>
      <c r="D459" s="238" t="s">
        <v>265</v>
      </c>
      <c r="E459" s="239" t="s">
        <v>48</v>
      </c>
      <c r="F459" s="240" t="s">
        <v>651</v>
      </c>
      <c r="G459" s="237"/>
      <c r="H459" s="241">
        <v>96.590000000000003</v>
      </c>
      <c r="I459" s="242"/>
      <c r="J459" s="237"/>
      <c r="K459" s="237"/>
      <c r="L459" s="243"/>
      <c r="M459" s="244"/>
      <c r="N459" s="245"/>
      <c r="O459" s="245"/>
      <c r="P459" s="245"/>
      <c r="Q459" s="245"/>
      <c r="R459" s="245"/>
      <c r="S459" s="245"/>
      <c r="T459" s="246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7" t="s">
        <v>265</v>
      </c>
      <c r="AU459" s="247" t="s">
        <v>93</v>
      </c>
      <c r="AV459" s="13" t="s">
        <v>93</v>
      </c>
      <c r="AW459" s="13" t="s">
        <v>46</v>
      </c>
      <c r="AX459" s="13" t="s">
        <v>85</v>
      </c>
      <c r="AY459" s="247" t="s">
        <v>254</v>
      </c>
    </row>
    <row r="460" s="13" customFormat="1">
      <c r="A460" s="13"/>
      <c r="B460" s="236"/>
      <c r="C460" s="237"/>
      <c r="D460" s="238" t="s">
        <v>265</v>
      </c>
      <c r="E460" s="239" t="s">
        <v>48</v>
      </c>
      <c r="F460" s="240" t="s">
        <v>832</v>
      </c>
      <c r="G460" s="237"/>
      <c r="H460" s="241">
        <v>620.95000000000005</v>
      </c>
      <c r="I460" s="242"/>
      <c r="J460" s="237"/>
      <c r="K460" s="237"/>
      <c r="L460" s="243"/>
      <c r="M460" s="244"/>
      <c r="N460" s="245"/>
      <c r="O460" s="245"/>
      <c r="P460" s="245"/>
      <c r="Q460" s="245"/>
      <c r="R460" s="245"/>
      <c r="S460" s="245"/>
      <c r="T460" s="24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7" t="s">
        <v>265</v>
      </c>
      <c r="AU460" s="247" t="s">
        <v>93</v>
      </c>
      <c r="AV460" s="13" t="s">
        <v>93</v>
      </c>
      <c r="AW460" s="13" t="s">
        <v>46</v>
      </c>
      <c r="AX460" s="13" t="s">
        <v>85</v>
      </c>
      <c r="AY460" s="247" t="s">
        <v>254</v>
      </c>
    </row>
    <row r="461" s="14" customFormat="1">
      <c r="A461" s="14"/>
      <c r="B461" s="248"/>
      <c r="C461" s="249"/>
      <c r="D461" s="238" t="s">
        <v>265</v>
      </c>
      <c r="E461" s="250" t="s">
        <v>647</v>
      </c>
      <c r="F461" s="251" t="s">
        <v>268</v>
      </c>
      <c r="G461" s="249"/>
      <c r="H461" s="252">
        <v>2855.5810000000001</v>
      </c>
      <c r="I461" s="253"/>
      <c r="J461" s="249"/>
      <c r="K461" s="249"/>
      <c r="L461" s="254"/>
      <c r="M461" s="255"/>
      <c r="N461" s="256"/>
      <c r="O461" s="256"/>
      <c r="P461" s="256"/>
      <c r="Q461" s="256"/>
      <c r="R461" s="256"/>
      <c r="S461" s="256"/>
      <c r="T461" s="257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8" t="s">
        <v>265</v>
      </c>
      <c r="AU461" s="258" t="s">
        <v>93</v>
      </c>
      <c r="AV461" s="14" t="s">
        <v>261</v>
      </c>
      <c r="AW461" s="14" t="s">
        <v>46</v>
      </c>
      <c r="AX461" s="14" t="s">
        <v>23</v>
      </c>
      <c r="AY461" s="258" t="s">
        <v>254</v>
      </c>
    </row>
    <row r="462" s="2" customFormat="1">
      <c r="A462" s="42"/>
      <c r="B462" s="43"/>
      <c r="C462" s="44"/>
      <c r="D462" s="238" t="s">
        <v>278</v>
      </c>
      <c r="E462" s="44"/>
      <c r="F462" s="269" t="s">
        <v>833</v>
      </c>
      <c r="G462" s="44"/>
      <c r="H462" s="44"/>
      <c r="I462" s="44"/>
      <c r="J462" s="44"/>
      <c r="K462" s="44"/>
      <c r="L462" s="48"/>
      <c r="M462" s="234"/>
      <c r="N462" s="23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U462" s="20" t="s">
        <v>93</v>
      </c>
    </row>
    <row r="463" s="2" customFormat="1">
      <c r="A463" s="42"/>
      <c r="B463" s="43"/>
      <c r="C463" s="44"/>
      <c r="D463" s="238" t="s">
        <v>278</v>
      </c>
      <c r="E463" s="44"/>
      <c r="F463" s="270" t="s">
        <v>834</v>
      </c>
      <c r="G463" s="44"/>
      <c r="H463" s="271">
        <v>0</v>
      </c>
      <c r="I463" s="44"/>
      <c r="J463" s="44"/>
      <c r="K463" s="44"/>
      <c r="L463" s="48"/>
      <c r="M463" s="234"/>
      <c r="N463" s="235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U463" s="20" t="s">
        <v>93</v>
      </c>
    </row>
    <row r="464" s="2" customFormat="1">
      <c r="A464" s="42"/>
      <c r="B464" s="43"/>
      <c r="C464" s="44"/>
      <c r="D464" s="238" t="s">
        <v>278</v>
      </c>
      <c r="E464" s="44"/>
      <c r="F464" s="270" t="s">
        <v>835</v>
      </c>
      <c r="G464" s="44"/>
      <c r="H464" s="271">
        <v>5.2199999999999998</v>
      </c>
      <c r="I464" s="44"/>
      <c r="J464" s="44"/>
      <c r="K464" s="44"/>
      <c r="L464" s="48"/>
      <c r="M464" s="234"/>
      <c r="N464" s="23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U464" s="20" t="s">
        <v>93</v>
      </c>
    </row>
    <row r="465" s="2" customFormat="1">
      <c r="A465" s="42"/>
      <c r="B465" s="43"/>
      <c r="C465" s="44"/>
      <c r="D465" s="238" t="s">
        <v>278</v>
      </c>
      <c r="E465" s="44"/>
      <c r="F465" s="270" t="s">
        <v>836</v>
      </c>
      <c r="G465" s="44"/>
      <c r="H465" s="271">
        <v>14.359999999999999</v>
      </c>
      <c r="I465" s="44"/>
      <c r="J465" s="44"/>
      <c r="K465" s="44"/>
      <c r="L465" s="48"/>
      <c r="M465" s="234"/>
      <c r="N465" s="235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U465" s="20" t="s">
        <v>93</v>
      </c>
    </row>
    <row r="466" s="2" customFormat="1">
      <c r="A466" s="42"/>
      <c r="B466" s="43"/>
      <c r="C466" s="44"/>
      <c r="D466" s="238" t="s">
        <v>278</v>
      </c>
      <c r="E466" s="44"/>
      <c r="F466" s="270" t="s">
        <v>837</v>
      </c>
      <c r="G466" s="44"/>
      <c r="H466" s="271">
        <v>14.359999999999999</v>
      </c>
      <c r="I466" s="44"/>
      <c r="J466" s="44"/>
      <c r="K466" s="44"/>
      <c r="L466" s="48"/>
      <c r="M466" s="234"/>
      <c r="N466" s="235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U466" s="20" t="s">
        <v>93</v>
      </c>
    </row>
    <row r="467" s="2" customFormat="1">
      <c r="A467" s="42"/>
      <c r="B467" s="43"/>
      <c r="C467" s="44"/>
      <c r="D467" s="238" t="s">
        <v>278</v>
      </c>
      <c r="E467" s="44"/>
      <c r="F467" s="270" t="s">
        <v>838</v>
      </c>
      <c r="G467" s="44"/>
      <c r="H467" s="271">
        <v>6.5999999999999996</v>
      </c>
      <c r="I467" s="44"/>
      <c r="J467" s="44"/>
      <c r="K467" s="44"/>
      <c r="L467" s="48"/>
      <c r="M467" s="234"/>
      <c r="N467" s="23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U467" s="20" t="s">
        <v>93</v>
      </c>
    </row>
    <row r="468" s="2" customFormat="1">
      <c r="A468" s="42"/>
      <c r="B468" s="43"/>
      <c r="C468" s="44"/>
      <c r="D468" s="238" t="s">
        <v>278</v>
      </c>
      <c r="E468" s="44"/>
      <c r="F468" s="270" t="s">
        <v>48</v>
      </c>
      <c r="G468" s="44"/>
      <c r="H468" s="271">
        <v>0</v>
      </c>
      <c r="I468" s="44"/>
      <c r="J468" s="44"/>
      <c r="K468" s="44"/>
      <c r="L468" s="48"/>
      <c r="M468" s="234"/>
      <c r="N468" s="235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U468" s="20" t="s">
        <v>93</v>
      </c>
    </row>
    <row r="469" s="2" customFormat="1">
      <c r="A469" s="42"/>
      <c r="B469" s="43"/>
      <c r="C469" s="44"/>
      <c r="D469" s="238" t="s">
        <v>278</v>
      </c>
      <c r="E469" s="44"/>
      <c r="F469" s="270" t="s">
        <v>839</v>
      </c>
      <c r="G469" s="44"/>
      <c r="H469" s="271">
        <v>41.942999999999998</v>
      </c>
      <c r="I469" s="44"/>
      <c r="J469" s="44"/>
      <c r="K469" s="44"/>
      <c r="L469" s="48"/>
      <c r="M469" s="234"/>
      <c r="N469" s="235"/>
      <c r="O469" s="88"/>
      <c r="P469" s="88"/>
      <c r="Q469" s="88"/>
      <c r="R469" s="88"/>
      <c r="S469" s="88"/>
      <c r="T469" s="89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U469" s="20" t="s">
        <v>93</v>
      </c>
    </row>
    <row r="470" s="2" customFormat="1">
      <c r="A470" s="42"/>
      <c r="B470" s="43"/>
      <c r="C470" s="44"/>
      <c r="D470" s="238" t="s">
        <v>278</v>
      </c>
      <c r="E470" s="44"/>
      <c r="F470" s="270" t="s">
        <v>840</v>
      </c>
      <c r="G470" s="44"/>
      <c r="H470" s="271">
        <v>33.322000000000003</v>
      </c>
      <c r="I470" s="44"/>
      <c r="J470" s="44"/>
      <c r="K470" s="44"/>
      <c r="L470" s="48"/>
      <c r="M470" s="234"/>
      <c r="N470" s="235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U470" s="20" t="s">
        <v>93</v>
      </c>
    </row>
    <row r="471" s="2" customFormat="1">
      <c r="A471" s="42"/>
      <c r="B471" s="43"/>
      <c r="C471" s="44"/>
      <c r="D471" s="238" t="s">
        <v>278</v>
      </c>
      <c r="E471" s="44"/>
      <c r="F471" s="270" t="s">
        <v>841</v>
      </c>
      <c r="G471" s="44"/>
      <c r="H471" s="271">
        <v>21.716000000000001</v>
      </c>
      <c r="I471" s="44"/>
      <c r="J471" s="44"/>
      <c r="K471" s="44"/>
      <c r="L471" s="48"/>
      <c r="M471" s="234"/>
      <c r="N471" s="235"/>
      <c r="O471" s="88"/>
      <c r="P471" s="88"/>
      <c r="Q471" s="88"/>
      <c r="R471" s="88"/>
      <c r="S471" s="88"/>
      <c r="T471" s="89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U471" s="20" t="s">
        <v>93</v>
      </c>
    </row>
    <row r="472" s="2" customFormat="1">
      <c r="A472" s="42"/>
      <c r="B472" s="43"/>
      <c r="C472" s="44"/>
      <c r="D472" s="238" t="s">
        <v>278</v>
      </c>
      <c r="E472" s="44"/>
      <c r="F472" s="270" t="s">
        <v>268</v>
      </c>
      <c r="G472" s="44"/>
      <c r="H472" s="271">
        <v>137.52099999999999</v>
      </c>
      <c r="I472" s="44"/>
      <c r="J472" s="44"/>
      <c r="K472" s="44"/>
      <c r="L472" s="48"/>
      <c r="M472" s="234"/>
      <c r="N472" s="235"/>
      <c r="O472" s="88"/>
      <c r="P472" s="88"/>
      <c r="Q472" s="88"/>
      <c r="R472" s="88"/>
      <c r="S472" s="88"/>
      <c r="T472" s="89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U472" s="20" t="s">
        <v>93</v>
      </c>
    </row>
    <row r="473" s="2" customFormat="1">
      <c r="A473" s="42"/>
      <c r="B473" s="43"/>
      <c r="C473" s="44"/>
      <c r="D473" s="238" t="s">
        <v>278</v>
      </c>
      <c r="E473" s="44"/>
      <c r="F473" s="283" t="s">
        <v>842</v>
      </c>
      <c r="G473" s="44"/>
      <c r="H473" s="44"/>
      <c r="I473" s="44"/>
      <c r="J473" s="44"/>
      <c r="K473" s="44"/>
      <c r="L473" s="48"/>
      <c r="M473" s="234"/>
      <c r="N473" s="23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U473" s="20" t="s">
        <v>93</v>
      </c>
    </row>
    <row r="474" s="2" customFormat="1">
      <c r="A474" s="42"/>
      <c r="B474" s="43"/>
      <c r="C474" s="44"/>
      <c r="D474" s="238" t="s">
        <v>278</v>
      </c>
      <c r="E474" s="44"/>
      <c r="F474" s="284" t="s">
        <v>843</v>
      </c>
      <c r="G474" s="44"/>
      <c r="H474" s="271">
        <v>17.309999999999999</v>
      </c>
      <c r="I474" s="44"/>
      <c r="J474" s="44"/>
      <c r="K474" s="44"/>
      <c r="L474" s="48"/>
      <c r="M474" s="234"/>
      <c r="N474" s="235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U474" s="20" t="s">
        <v>93</v>
      </c>
    </row>
    <row r="475" s="2" customFormat="1">
      <c r="A475" s="42"/>
      <c r="B475" s="43"/>
      <c r="C475" s="44"/>
      <c r="D475" s="238" t="s">
        <v>278</v>
      </c>
      <c r="E475" s="44"/>
      <c r="F475" s="283" t="s">
        <v>844</v>
      </c>
      <c r="G475" s="44"/>
      <c r="H475" s="44"/>
      <c r="I475" s="44"/>
      <c r="J475" s="44"/>
      <c r="K475" s="44"/>
      <c r="L475" s="48"/>
      <c r="M475" s="234"/>
      <c r="N475" s="235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U475" s="20" t="s">
        <v>93</v>
      </c>
    </row>
    <row r="476" s="2" customFormat="1">
      <c r="A476" s="42"/>
      <c r="B476" s="43"/>
      <c r="C476" s="44"/>
      <c r="D476" s="238" t="s">
        <v>278</v>
      </c>
      <c r="E476" s="44"/>
      <c r="F476" s="284" t="s">
        <v>845</v>
      </c>
      <c r="G476" s="44"/>
      <c r="H476" s="271">
        <v>16.789999999999999</v>
      </c>
      <c r="I476" s="44"/>
      <c r="J476" s="44"/>
      <c r="K476" s="44"/>
      <c r="L476" s="48"/>
      <c r="M476" s="234"/>
      <c r="N476" s="235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U476" s="20" t="s">
        <v>93</v>
      </c>
    </row>
    <row r="477" s="2" customFormat="1">
      <c r="A477" s="42"/>
      <c r="B477" s="43"/>
      <c r="C477" s="44"/>
      <c r="D477" s="238" t="s">
        <v>278</v>
      </c>
      <c r="E477" s="44"/>
      <c r="F477" s="283" t="s">
        <v>846</v>
      </c>
      <c r="G477" s="44"/>
      <c r="H477" s="44"/>
      <c r="I477" s="44"/>
      <c r="J477" s="44"/>
      <c r="K477" s="44"/>
      <c r="L477" s="48"/>
      <c r="M477" s="234"/>
      <c r="N477" s="235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U477" s="20" t="s">
        <v>93</v>
      </c>
    </row>
    <row r="478" s="2" customFormat="1">
      <c r="A478" s="42"/>
      <c r="B478" s="43"/>
      <c r="C478" s="44"/>
      <c r="D478" s="238" t="s">
        <v>278</v>
      </c>
      <c r="E478" s="44"/>
      <c r="F478" s="284" t="s">
        <v>847</v>
      </c>
      <c r="G478" s="44"/>
      <c r="H478" s="271">
        <v>21.09</v>
      </c>
      <c r="I478" s="44"/>
      <c r="J478" s="44"/>
      <c r="K478" s="44"/>
      <c r="L478" s="48"/>
      <c r="M478" s="234"/>
      <c r="N478" s="235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U478" s="20" t="s">
        <v>93</v>
      </c>
    </row>
    <row r="479" s="2" customFormat="1">
      <c r="A479" s="42"/>
      <c r="B479" s="43"/>
      <c r="C479" s="44"/>
      <c r="D479" s="238" t="s">
        <v>278</v>
      </c>
      <c r="E479" s="44"/>
      <c r="F479" s="283" t="s">
        <v>848</v>
      </c>
      <c r="G479" s="44"/>
      <c r="H479" s="44"/>
      <c r="I479" s="44"/>
      <c r="J479" s="44"/>
      <c r="K479" s="44"/>
      <c r="L479" s="48"/>
      <c r="M479" s="234"/>
      <c r="N479" s="235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U479" s="20" t="s">
        <v>93</v>
      </c>
    </row>
    <row r="480" s="2" customFormat="1">
      <c r="A480" s="42"/>
      <c r="B480" s="43"/>
      <c r="C480" s="44"/>
      <c r="D480" s="238" t="s">
        <v>278</v>
      </c>
      <c r="E480" s="44"/>
      <c r="F480" s="284" t="s">
        <v>849</v>
      </c>
      <c r="G480" s="44"/>
      <c r="H480" s="271">
        <v>12.199999999999999</v>
      </c>
      <c r="I480" s="44"/>
      <c r="J480" s="44"/>
      <c r="K480" s="44"/>
      <c r="L480" s="48"/>
      <c r="M480" s="234"/>
      <c r="N480" s="235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U480" s="20" t="s">
        <v>93</v>
      </c>
    </row>
    <row r="481" s="2" customFormat="1">
      <c r="A481" s="42"/>
      <c r="B481" s="43"/>
      <c r="C481" s="44"/>
      <c r="D481" s="238" t="s">
        <v>278</v>
      </c>
      <c r="E481" s="44"/>
      <c r="F481" s="269" t="s">
        <v>850</v>
      </c>
      <c r="G481" s="44"/>
      <c r="H481" s="44"/>
      <c r="I481" s="44"/>
      <c r="J481" s="44"/>
      <c r="K481" s="44"/>
      <c r="L481" s="48"/>
      <c r="M481" s="234"/>
      <c r="N481" s="235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U481" s="20" t="s">
        <v>93</v>
      </c>
    </row>
    <row r="482" s="2" customFormat="1">
      <c r="A482" s="42"/>
      <c r="B482" s="43"/>
      <c r="C482" s="44"/>
      <c r="D482" s="238" t="s">
        <v>278</v>
      </c>
      <c r="E482" s="44"/>
      <c r="F482" s="270" t="s">
        <v>851</v>
      </c>
      <c r="G482" s="44"/>
      <c r="H482" s="271">
        <v>0</v>
      </c>
      <c r="I482" s="44"/>
      <c r="J482" s="44"/>
      <c r="K482" s="44"/>
      <c r="L482" s="48"/>
      <c r="M482" s="234"/>
      <c r="N482" s="235"/>
      <c r="O482" s="88"/>
      <c r="P482" s="88"/>
      <c r="Q482" s="88"/>
      <c r="R482" s="88"/>
      <c r="S482" s="88"/>
      <c r="T482" s="89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U482" s="20" t="s">
        <v>93</v>
      </c>
    </row>
    <row r="483" s="2" customFormat="1">
      <c r="A483" s="42"/>
      <c r="B483" s="43"/>
      <c r="C483" s="44"/>
      <c r="D483" s="238" t="s">
        <v>278</v>
      </c>
      <c r="E483" s="44"/>
      <c r="F483" s="270" t="s">
        <v>679</v>
      </c>
      <c r="G483" s="44"/>
      <c r="H483" s="271">
        <v>3892.7489999999998</v>
      </c>
      <c r="I483" s="44"/>
      <c r="J483" s="44"/>
      <c r="K483" s="44"/>
      <c r="L483" s="48"/>
      <c r="M483" s="234"/>
      <c r="N483" s="235"/>
      <c r="O483" s="88"/>
      <c r="P483" s="88"/>
      <c r="Q483" s="88"/>
      <c r="R483" s="88"/>
      <c r="S483" s="88"/>
      <c r="T483" s="89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U483" s="20" t="s">
        <v>93</v>
      </c>
    </row>
    <row r="484" s="2" customFormat="1">
      <c r="A484" s="42"/>
      <c r="B484" s="43"/>
      <c r="C484" s="44"/>
      <c r="D484" s="238" t="s">
        <v>278</v>
      </c>
      <c r="E484" s="44"/>
      <c r="F484" s="270" t="s">
        <v>852</v>
      </c>
      <c r="G484" s="44"/>
      <c r="H484" s="271">
        <v>18.800000000000001</v>
      </c>
      <c r="I484" s="44"/>
      <c r="J484" s="44"/>
      <c r="K484" s="44"/>
      <c r="L484" s="48"/>
      <c r="M484" s="234"/>
      <c r="N484" s="235"/>
      <c r="O484" s="88"/>
      <c r="P484" s="88"/>
      <c r="Q484" s="88"/>
      <c r="R484" s="88"/>
      <c r="S484" s="88"/>
      <c r="T484" s="89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U484" s="20" t="s">
        <v>93</v>
      </c>
    </row>
    <row r="485" s="2" customFormat="1">
      <c r="A485" s="42"/>
      <c r="B485" s="43"/>
      <c r="C485" s="44"/>
      <c r="D485" s="238" t="s">
        <v>278</v>
      </c>
      <c r="E485" s="44"/>
      <c r="F485" s="270" t="s">
        <v>853</v>
      </c>
      <c r="G485" s="44"/>
      <c r="H485" s="271">
        <v>0</v>
      </c>
      <c r="I485" s="44"/>
      <c r="J485" s="44"/>
      <c r="K485" s="44"/>
      <c r="L485" s="48"/>
      <c r="M485" s="234"/>
      <c r="N485" s="235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U485" s="20" t="s">
        <v>93</v>
      </c>
    </row>
    <row r="486" s="2" customFormat="1">
      <c r="A486" s="42"/>
      <c r="B486" s="43"/>
      <c r="C486" s="44"/>
      <c r="D486" s="238" t="s">
        <v>278</v>
      </c>
      <c r="E486" s="44"/>
      <c r="F486" s="270" t="s">
        <v>854</v>
      </c>
      <c r="G486" s="44"/>
      <c r="H486" s="271">
        <v>-137.52099999999999</v>
      </c>
      <c r="I486" s="44"/>
      <c r="J486" s="44"/>
      <c r="K486" s="44"/>
      <c r="L486" s="48"/>
      <c r="M486" s="234"/>
      <c r="N486" s="235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U486" s="20" t="s">
        <v>93</v>
      </c>
    </row>
    <row r="487" s="2" customFormat="1">
      <c r="A487" s="42"/>
      <c r="B487" s="43"/>
      <c r="C487" s="44"/>
      <c r="D487" s="238" t="s">
        <v>278</v>
      </c>
      <c r="E487" s="44"/>
      <c r="F487" s="270" t="s">
        <v>855</v>
      </c>
      <c r="G487" s="44"/>
      <c r="H487" s="271">
        <v>-106.577</v>
      </c>
      <c r="I487" s="44"/>
      <c r="J487" s="44"/>
      <c r="K487" s="44"/>
      <c r="L487" s="48"/>
      <c r="M487" s="234"/>
      <c r="N487" s="235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U487" s="20" t="s">
        <v>93</v>
      </c>
    </row>
    <row r="488" s="2" customFormat="1">
      <c r="A488" s="42"/>
      <c r="B488" s="43"/>
      <c r="C488" s="44"/>
      <c r="D488" s="238" t="s">
        <v>278</v>
      </c>
      <c r="E488" s="44"/>
      <c r="F488" s="270" t="s">
        <v>856</v>
      </c>
      <c r="G488" s="44"/>
      <c r="H488" s="271">
        <v>-247.672</v>
      </c>
      <c r="I488" s="44"/>
      <c r="J488" s="44"/>
      <c r="K488" s="44"/>
      <c r="L488" s="48"/>
      <c r="M488" s="234"/>
      <c r="N488" s="235"/>
      <c r="O488" s="88"/>
      <c r="P488" s="88"/>
      <c r="Q488" s="88"/>
      <c r="R488" s="88"/>
      <c r="S488" s="88"/>
      <c r="T488" s="89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U488" s="20" t="s">
        <v>93</v>
      </c>
    </row>
    <row r="489" s="2" customFormat="1">
      <c r="A489" s="42"/>
      <c r="B489" s="43"/>
      <c r="C489" s="44"/>
      <c r="D489" s="238" t="s">
        <v>278</v>
      </c>
      <c r="E489" s="44"/>
      <c r="F489" s="270" t="s">
        <v>857</v>
      </c>
      <c r="G489" s="44"/>
      <c r="H489" s="271">
        <v>-82.522000000000006</v>
      </c>
      <c r="I489" s="44"/>
      <c r="J489" s="44"/>
      <c r="K489" s="44"/>
      <c r="L489" s="48"/>
      <c r="M489" s="234"/>
      <c r="N489" s="235"/>
      <c r="O489" s="88"/>
      <c r="P489" s="88"/>
      <c r="Q489" s="88"/>
      <c r="R489" s="88"/>
      <c r="S489" s="88"/>
      <c r="T489" s="89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U489" s="20" t="s">
        <v>93</v>
      </c>
    </row>
    <row r="490" s="2" customFormat="1">
      <c r="A490" s="42"/>
      <c r="B490" s="43"/>
      <c r="C490" s="44"/>
      <c r="D490" s="238" t="s">
        <v>278</v>
      </c>
      <c r="E490" s="44"/>
      <c r="F490" s="270" t="s">
        <v>858</v>
      </c>
      <c r="G490" s="44"/>
      <c r="H490" s="271">
        <v>-167.43100000000001</v>
      </c>
      <c r="I490" s="44"/>
      <c r="J490" s="44"/>
      <c r="K490" s="44"/>
      <c r="L490" s="48"/>
      <c r="M490" s="234"/>
      <c r="N490" s="23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U490" s="20" t="s">
        <v>93</v>
      </c>
    </row>
    <row r="491" s="2" customFormat="1">
      <c r="A491" s="42"/>
      <c r="B491" s="43"/>
      <c r="C491" s="44"/>
      <c r="D491" s="238" t="s">
        <v>278</v>
      </c>
      <c r="E491" s="44"/>
      <c r="F491" s="270" t="s">
        <v>859</v>
      </c>
      <c r="G491" s="44"/>
      <c r="H491" s="271">
        <v>-382.51499999999999</v>
      </c>
      <c r="I491" s="44"/>
      <c r="J491" s="44"/>
      <c r="K491" s="44"/>
      <c r="L491" s="48"/>
      <c r="M491" s="234"/>
      <c r="N491" s="235"/>
      <c r="O491" s="88"/>
      <c r="P491" s="88"/>
      <c r="Q491" s="88"/>
      <c r="R491" s="88"/>
      <c r="S491" s="88"/>
      <c r="T491" s="89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U491" s="20" t="s">
        <v>93</v>
      </c>
    </row>
    <row r="492" s="2" customFormat="1">
      <c r="A492" s="42"/>
      <c r="B492" s="43"/>
      <c r="C492" s="44"/>
      <c r="D492" s="238" t="s">
        <v>278</v>
      </c>
      <c r="E492" s="44"/>
      <c r="F492" s="270" t="s">
        <v>860</v>
      </c>
      <c r="G492" s="44"/>
      <c r="H492" s="271">
        <v>-66.320999999999998</v>
      </c>
      <c r="I492" s="44"/>
      <c r="J492" s="44"/>
      <c r="K492" s="44"/>
      <c r="L492" s="48"/>
      <c r="M492" s="234"/>
      <c r="N492" s="235"/>
      <c r="O492" s="88"/>
      <c r="P492" s="88"/>
      <c r="Q492" s="88"/>
      <c r="R492" s="88"/>
      <c r="S492" s="88"/>
      <c r="T492" s="89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U492" s="20" t="s">
        <v>93</v>
      </c>
    </row>
    <row r="493" s="2" customFormat="1">
      <c r="A493" s="42"/>
      <c r="B493" s="43"/>
      <c r="C493" s="44"/>
      <c r="D493" s="238" t="s">
        <v>278</v>
      </c>
      <c r="E493" s="44"/>
      <c r="F493" s="270" t="s">
        <v>861</v>
      </c>
      <c r="G493" s="44"/>
      <c r="H493" s="271">
        <v>-55.037999999999997</v>
      </c>
      <c r="I493" s="44"/>
      <c r="J493" s="44"/>
      <c r="K493" s="44"/>
      <c r="L493" s="48"/>
      <c r="M493" s="234"/>
      <c r="N493" s="235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U493" s="20" t="s">
        <v>93</v>
      </c>
    </row>
    <row r="494" s="2" customFormat="1">
      <c r="A494" s="42"/>
      <c r="B494" s="43"/>
      <c r="C494" s="44"/>
      <c r="D494" s="238" t="s">
        <v>278</v>
      </c>
      <c r="E494" s="44"/>
      <c r="F494" s="270" t="s">
        <v>862</v>
      </c>
      <c r="G494" s="44"/>
      <c r="H494" s="271">
        <v>-18.050000000000001</v>
      </c>
      <c r="I494" s="44"/>
      <c r="J494" s="44"/>
      <c r="K494" s="44"/>
      <c r="L494" s="48"/>
      <c r="M494" s="234"/>
      <c r="N494" s="235"/>
      <c r="O494" s="88"/>
      <c r="P494" s="88"/>
      <c r="Q494" s="88"/>
      <c r="R494" s="88"/>
      <c r="S494" s="88"/>
      <c r="T494" s="89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U494" s="20" t="s">
        <v>93</v>
      </c>
    </row>
    <row r="495" s="2" customFormat="1">
      <c r="A495" s="42"/>
      <c r="B495" s="43"/>
      <c r="C495" s="44"/>
      <c r="D495" s="238" t="s">
        <v>278</v>
      </c>
      <c r="E495" s="44"/>
      <c r="F495" s="270" t="s">
        <v>863</v>
      </c>
      <c r="G495" s="44"/>
      <c r="H495" s="271">
        <v>-2.294</v>
      </c>
      <c r="I495" s="44"/>
      <c r="J495" s="44"/>
      <c r="K495" s="44"/>
      <c r="L495" s="48"/>
      <c r="M495" s="234"/>
      <c r="N495" s="23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U495" s="20" t="s">
        <v>93</v>
      </c>
    </row>
    <row r="496" s="2" customFormat="1">
      <c r="A496" s="42"/>
      <c r="B496" s="43"/>
      <c r="C496" s="44"/>
      <c r="D496" s="238" t="s">
        <v>278</v>
      </c>
      <c r="E496" s="44"/>
      <c r="F496" s="270" t="s">
        <v>864</v>
      </c>
      <c r="G496" s="44"/>
      <c r="H496" s="271">
        <v>-13.706</v>
      </c>
      <c r="I496" s="44"/>
      <c r="J496" s="44"/>
      <c r="K496" s="44"/>
      <c r="L496" s="48"/>
      <c r="M496" s="234"/>
      <c r="N496" s="235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U496" s="20" t="s">
        <v>93</v>
      </c>
    </row>
    <row r="497" s="2" customFormat="1">
      <c r="A497" s="42"/>
      <c r="B497" s="43"/>
      <c r="C497" s="44"/>
      <c r="D497" s="238" t="s">
        <v>278</v>
      </c>
      <c r="E497" s="44"/>
      <c r="F497" s="270" t="s">
        <v>865</v>
      </c>
      <c r="G497" s="44"/>
      <c r="H497" s="271">
        <v>-96.590000000000003</v>
      </c>
      <c r="I497" s="44"/>
      <c r="J497" s="44"/>
      <c r="K497" s="44"/>
      <c r="L497" s="48"/>
      <c r="M497" s="234"/>
      <c r="N497" s="235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U497" s="20" t="s">
        <v>93</v>
      </c>
    </row>
    <row r="498" s="2" customFormat="1">
      <c r="A498" s="42"/>
      <c r="B498" s="43"/>
      <c r="C498" s="44"/>
      <c r="D498" s="238" t="s">
        <v>278</v>
      </c>
      <c r="E498" s="44"/>
      <c r="F498" s="270" t="s">
        <v>866</v>
      </c>
      <c r="G498" s="44"/>
      <c r="H498" s="271">
        <v>-82.557000000000002</v>
      </c>
      <c r="I498" s="44"/>
      <c r="J498" s="44"/>
      <c r="K498" s="44"/>
      <c r="L498" s="48"/>
      <c r="M498" s="234"/>
      <c r="N498" s="235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U498" s="20" t="s">
        <v>93</v>
      </c>
    </row>
    <row r="499" s="2" customFormat="1">
      <c r="A499" s="42"/>
      <c r="B499" s="43"/>
      <c r="C499" s="44"/>
      <c r="D499" s="238" t="s">
        <v>278</v>
      </c>
      <c r="E499" s="44"/>
      <c r="F499" s="270" t="s">
        <v>867</v>
      </c>
      <c r="G499" s="44"/>
      <c r="H499" s="271">
        <v>0</v>
      </c>
      <c r="I499" s="44"/>
      <c r="J499" s="44"/>
      <c r="K499" s="44"/>
      <c r="L499" s="48"/>
      <c r="M499" s="234"/>
      <c r="N499" s="235"/>
      <c r="O499" s="88"/>
      <c r="P499" s="88"/>
      <c r="Q499" s="88"/>
      <c r="R499" s="88"/>
      <c r="S499" s="88"/>
      <c r="T499" s="89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U499" s="20" t="s">
        <v>93</v>
      </c>
    </row>
    <row r="500" s="2" customFormat="1">
      <c r="A500" s="42"/>
      <c r="B500" s="43"/>
      <c r="C500" s="44"/>
      <c r="D500" s="238" t="s">
        <v>278</v>
      </c>
      <c r="E500" s="44"/>
      <c r="F500" s="270" t="s">
        <v>868</v>
      </c>
      <c r="G500" s="44"/>
      <c r="H500" s="271">
        <v>0</v>
      </c>
      <c r="I500" s="44"/>
      <c r="J500" s="44"/>
      <c r="K500" s="44"/>
      <c r="L500" s="48"/>
      <c r="M500" s="234"/>
      <c r="N500" s="23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U500" s="20" t="s">
        <v>93</v>
      </c>
    </row>
    <row r="501" s="2" customFormat="1">
      <c r="A501" s="42"/>
      <c r="B501" s="43"/>
      <c r="C501" s="44"/>
      <c r="D501" s="238" t="s">
        <v>278</v>
      </c>
      <c r="E501" s="44"/>
      <c r="F501" s="270" t="s">
        <v>869</v>
      </c>
      <c r="G501" s="44"/>
      <c r="H501" s="271">
        <v>-198.875</v>
      </c>
      <c r="I501" s="44"/>
      <c r="J501" s="44"/>
      <c r="K501" s="44"/>
      <c r="L501" s="48"/>
      <c r="M501" s="234"/>
      <c r="N501" s="235"/>
      <c r="O501" s="88"/>
      <c r="P501" s="88"/>
      <c r="Q501" s="88"/>
      <c r="R501" s="88"/>
      <c r="S501" s="88"/>
      <c r="T501" s="89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U501" s="20" t="s">
        <v>93</v>
      </c>
    </row>
    <row r="502" s="2" customFormat="1">
      <c r="A502" s="42"/>
      <c r="B502" s="43"/>
      <c r="C502" s="44"/>
      <c r="D502" s="238" t="s">
        <v>278</v>
      </c>
      <c r="E502" s="44"/>
      <c r="F502" s="270" t="s">
        <v>870</v>
      </c>
      <c r="G502" s="44"/>
      <c r="H502" s="271">
        <v>-219.09700000000001</v>
      </c>
      <c r="I502" s="44"/>
      <c r="J502" s="44"/>
      <c r="K502" s="44"/>
      <c r="L502" s="48"/>
      <c r="M502" s="234"/>
      <c r="N502" s="235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U502" s="20" t="s">
        <v>93</v>
      </c>
    </row>
    <row r="503" s="2" customFormat="1">
      <c r="A503" s="42"/>
      <c r="B503" s="43"/>
      <c r="C503" s="44"/>
      <c r="D503" s="238" t="s">
        <v>278</v>
      </c>
      <c r="E503" s="44"/>
      <c r="F503" s="270" t="s">
        <v>871</v>
      </c>
      <c r="G503" s="44"/>
      <c r="H503" s="271">
        <v>-34.262999999999998</v>
      </c>
      <c r="I503" s="44"/>
      <c r="J503" s="44"/>
      <c r="K503" s="44"/>
      <c r="L503" s="48"/>
      <c r="M503" s="234"/>
      <c r="N503" s="235"/>
      <c r="O503" s="88"/>
      <c r="P503" s="88"/>
      <c r="Q503" s="88"/>
      <c r="R503" s="88"/>
      <c r="S503" s="88"/>
      <c r="T503" s="89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U503" s="20" t="s">
        <v>93</v>
      </c>
    </row>
    <row r="504" s="2" customFormat="1">
      <c r="A504" s="42"/>
      <c r="B504" s="43"/>
      <c r="C504" s="44"/>
      <c r="D504" s="238" t="s">
        <v>278</v>
      </c>
      <c r="E504" s="44"/>
      <c r="F504" s="270" t="s">
        <v>268</v>
      </c>
      <c r="G504" s="44"/>
      <c r="H504" s="271">
        <v>2000.52</v>
      </c>
      <c r="I504" s="44"/>
      <c r="J504" s="44"/>
      <c r="K504" s="44"/>
      <c r="L504" s="48"/>
      <c r="M504" s="234"/>
      <c r="N504" s="235"/>
      <c r="O504" s="88"/>
      <c r="P504" s="88"/>
      <c r="Q504" s="88"/>
      <c r="R504" s="88"/>
      <c r="S504" s="88"/>
      <c r="T504" s="89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U504" s="20" t="s">
        <v>93</v>
      </c>
    </row>
    <row r="505" s="2" customFormat="1">
      <c r="A505" s="42"/>
      <c r="B505" s="43"/>
      <c r="C505" s="44"/>
      <c r="D505" s="238" t="s">
        <v>278</v>
      </c>
      <c r="E505" s="44"/>
      <c r="F505" s="283" t="s">
        <v>732</v>
      </c>
      <c r="G505" s="44"/>
      <c r="H505" s="44"/>
      <c r="I505" s="44"/>
      <c r="J505" s="44"/>
      <c r="K505" s="44"/>
      <c r="L505" s="48"/>
      <c r="M505" s="234"/>
      <c r="N505" s="235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U505" s="20" t="s">
        <v>93</v>
      </c>
    </row>
    <row r="506" s="2" customFormat="1">
      <c r="A506" s="42"/>
      <c r="B506" s="43"/>
      <c r="C506" s="44"/>
      <c r="D506" s="238" t="s">
        <v>278</v>
      </c>
      <c r="E506" s="44"/>
      <c r="F506" s="284" t="s">
        <v>733</v>
      </c>
      <c r="G506" s="44"/>
      <c r="H506" s="271">
        <v>0</v>
      </c>
      <c r="I506" s="44"/>
      <c r="J506" s="44"/>
      <c r="K506" s="44"/>
      <c r="L506" s="48"/>
      <c r="M506" s="234"/>
      <c r="N506" s="235"/>
      <c r="O506" s="88"/>
      <c r="P506" s="88"/>
      <c r="Q506" s="88"/>
      <c r="R506" s="88"/>
      <c r="S506" s="88"/>
      <c r="T506" s="89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U506" s="20" t="s">
        <v>93</v>
      </c>
    </row>
    <row r="507" s="2" customFormat="1">
      <c r="A507" s="42"/>
      <c r="B507" s="43"/>
      <c r="C507" s="44"/>
      <c r="D507" s="238" t="s">
        <v>278</v>
      </c>
      <c r="E507" s="44"/>
      <c r="F507" s="284" t="s">
        <v>734</v>
      </c>
      <c r="G507" s="44"/>
      <c r="H507" s="271">
        <v>55.5</v>
      </c>
      <c r="I507" s="44"/>
      <c r="J507" s="44"/>
      <c r="K507" s="44"/>
      <c r="L507" s="48"/>
      <c r="M507" s="234"/>
      <c r="N507" s="23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U507" s="20" t="s">
        <v>93</v>
      </c>
    </row>
    <row r="508" s="2" customFormat="1">
      <c r="A508" s="42"/>
      <c r="B508" s="43"/>
      <c r="C508" s="44"/>
      <c r="D508" s="238" t="s">
        <v>278</v>
      </c>
      <c r="E508" s="44"/>
      <c r="F508" s="284" t="s">
        <v>735</v>
      </c>
      <c r="G508" s="44"/>
      <c r="H508" s="271">
        <v>490.76999999999998</v>
      </c>
      <c r="I508" s="44"/>
      <c r="J508" s="44"/>
      <c r="K508" s="44"/>
      <c r="L508" s="48"/>
      <c r="M508" s="234"/>
      <c r="N508" s="235"/>
      <c r="O508" s="88"/>
      <c r="P508" s="88"/>
      <c r="Q508" s="88"/>
      <c r="R508" s="88"/>
      <c r="S508" s="88"/>
      <c r="T508" s="89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U508" s="20" t="s">
        <v>93</v>
      </c>
    </row>
    <row r="509" s="2" customFormat="1">
      <c r="A509" s="42"/>
      <c r="B509" s="43"/>
      <c r="C509" s="44"/>
      <c r="D509" s="238" t="s">
        <v>278</v>
      </c>
      <c r="E509" s="44"/>
      <c r="F509" s="284" t="s">
        <v>736</v>
      </c>
      <c r="G509" s="44"/>
      <c r="H509" s="271">
        <v>600.31500000000005</v>
      </c>
      <c r="I509" s="44"/>
      <c r="J509" s="44"/>
      <c r="K509" s="44"/>
      <c r="L509" s="48"/>
      <c r="M509" s="234"/>
      <c r="N509" s="23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U509" s="20" t="s">
        <v>93</v>
      </c>
    </row>
    <row r="510" s="2" customFormat="1">
      <c r="A510" s="42"/>
      <c r="B510" s="43"/>
      <c r="C510" s="44"/>
      <c r="D510" s="238" t="s">
        <v>278</v>
      </c>
      <c r="E510" s="44"/>
      <c r="F510" s="284" t="s">
        <v>737</v>
      </c>
      <c r="G510" s="44"/>
      <c r="H510" s="271">
        <v>1065.9949999999999</v>
      </c>
      <c r="I510" s="44"/>
      <c r="J510" s="44"/>
      <c r="K510" s="44"/>
      <c r="L510" s="48"/>
      <c r="M510" s="234"/>
      <c r="N510" s="235"/>
      <c r="O510" s="88"/>
      <c r="P510" s="88"/>
      <c r="Q510" s="88"/>
      <c r="R510" s="88"/>
      <c r="S510" s="88"/>
      <c r="T510" s="89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U510" s="20" t="s">
        <v>93</v>
      </c>
    </row>
    <row r="511" s="2" customFormat="1">
      <c r="A511" s="42"/>
      <c r="B511" s="43"/>
      <c r="C511" s="44"/>
      <c r="D511" s="238" t="s">
        <v>278</v>
      </c>
      <c r="E511" s="44"/>
      <c r="F511" s="284" t="s">
        <v>738</v>
      </c>
      <c r="G511" s="44"/>
      <c r="H511" s="271">
        <v>414.67399999999998</v>
      </c>
      <c r="I511" s="44"/>
      <c r="J511" s="44"/>
      <c r="K511" s="44"/>
      <c r="L511" s="48"/>
      <c r="M511" s="234"/>
      <c r="N511" s="235"/>
      <c r="O511" s="88"/>
      <c r="P511" s="88"/>
      <c r="Q511" s="88"/>
      <c r="R511" s="88"/>
      <c r="S511" s="88"/>
      <c r="T511" s="89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U511" s="20" t="s">
        <v>93</v>
      </c>
    </row>
    <row r="512" s="2" customFormat="1">
      <c r="A512" s="42"/>
      <c r="B512" s="43"/>
      <c r="C512" s="44"/>
      <c r="D512" s="238" t="s">
        <v>278</v>
      </c>
      <c r="E512" s="44"/>
      <c r="F512" s="284" t="s">
        <v>739</v>
      </c>
      <c r="G512" s="44"/>
      <c r="H512" s="271">
        <v>801.96500000000003</v>
      </c>
      <c r="I512" s="44"/>
      <c r="J512" s="44"/>
      <c r="K512" s="44"/>
      <c r="L512" s="48"/>
      <c r="M512" s="234"/>
      <c r="N512" s="235"/>
      <c r="O512" s="88"/>
      <c r="P512" s="88"/>
      <c r="Q512" s="88"/>
      <c r="R512" s="88"/>
      <c r="S512" s="88"/>
      <c r="T512" s="89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U512" s="20" t="s">
        <v>93</v>
      </c>
    </row>
    <row r="513" s="2" customFormat="1">
      <c r="A513" s="42"/>
      <c r="B513" s="43"/>
      <c r="C513" s="44"/>
      <c r="D513" s="238" t="s">
        <v>278</v>
      </c>
      <c r="E513" s="44"/>
      <c r="F513" s="284" t="s">
        <v>740</v>
      </c>
      <c r="G513" s="44"/>
      <c r="H513" s="271">
        <v>430.66399999999999</v>
      </c>
      <c r="I513" s="44"/>
      <c r="J513" s="44"/>
      <c r="K513" s="44"/>
      <c r="L513" s="48"/>
      <c r="M513" s="234"/>
      <c r="N513" s="235"/>
      <c r="O513" s="88"/>
      <c r="P513" s="88"/>
      <c r="Q513" s="88"/>
      <c r="R513" s="88"/>
      <c r="S513" s="88"/>
      <c r="T513" s="89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U513" s="20" t="s">
        <v>93</v>
      </c>
    </row>
    <row r="514" s="2" customFormat="1">
      <c r="A514" s="42"/>
      <c r="B514" s="43"/>
      <c r="C514" s="44"/>
      <c r="D514" s="238" t="s">
        <v>278</v>
      </c>
      <c r="E514" s="44"/>
      <c r="F514" s="284" t="s">
        <v>741</v>
      </c>
      <c r="G514" s="44"/>
      <c r="H514" s="271">
        <v>177.41900000000001</v>
      </c>
      <c r="I514" s="44"/>
      <c r="J514" s="44"/>
      <c r="K514" s="44"/>
      <c r="L514" s="48"/>
      <c r="M514" s="234"/>
      <c r="N514" s="235"/>
      <c r="O514" s="88"/>
      <c r="P514" s="88"/>
      <c r="Q514" s="88"/>
      <c r="R514" s="88"/>
      <c r="S514" s="88"/>
      <c r="T514" s="89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U514" s="20" t="s">
        <v>93</v>
      </c>
    </row>
    <row r="515" s="2" customFormat="1">
      <c r="A515" s="42"/>
      <c r="B515" s="43"/>
      <c r="C515" s="44"/>
      <c r="D515" s="238" t="s">
        <v>278</v>
      </c>
      <c r="E515" s="44"/>
      <c r="F515" s="284" t="s">
        <v>742</v>
      </c>
      <c r="G515" s="44"/>
      <c r="H515" s="271">
        <v>7</v>
      </c>
      <c r="I515" s="44"/>
      <c r="J515" s="44"/>
      <c r="K515" s="44"/>
      <c r="L515" s="48"/>
      <c r="M515" s="234"/>
      <c r="N515" s="235"/>
      <c r="O515" s="88"/>
      <c r="P515" s="88"/>
      <c r="Q515" s="88"/>
      <c r="R515" s="88"/>
      <c r="S515" s="88"/>
      <c r="T515" s="89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U515" s="20" t="s">
        <v>93</v>
      </c>
    </row>
    <row r="516" s="2" customFormat="1">
      <c r="A516" s="42"/>
      <c r="B516" s="43"/>
      <c r="C516" s="44"/>
      <c r="D516" s="238" t="s">
        <v>278</v>
      </c>
      <c r="E516" s="44"/>
      <c r="F516" s="284" t="s">
        <v>743</v>
      </c>
      <c r="G516" s="44"/>
      <c r="H516" s="271">
        <v>42.258000000000003</v>
      </c>
      <c r="I516" s="44"/>
      <c r="J516" s="44"/>
      <c r="K516" s="44"/>
      <c r="L516" s="48"/>
      <c r="M516" s="234"/>
      <c r="N516" s="235"/>
      <c r="O516" s="88"/>
      <c r="P516" s="88"/>
      <c r="Q516" s="88"/>
      <c r="R516" s="88"/>
      <c r="S516" s="88"/>
      <c r="T516" s="89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U516" s="20" t="s">
        <v>93</v>
      </c>
    </row>
    <row r="517" s="2" customFormat="1">
      <c r="A517" s="42"/>
      <c r="B517" s="43"/>
      <c r="C517" s="44"/>
      <c r="D517" s="238" t="s">
        <v>278</v>
      </c>
      <c r="E517" s="44"/>
      <c r="F517" s="284" t="s">
        <v>744</v>
      </c>
      <c r="G517" s="44"/>
      <c r="H517" s="271">
        <v>0</v>
      </c>
      <c r="I517" s="44"/>
      <c r="J517" s="44"/>
      <c r="K517" s="44"/>
      <c r="L517" s="48"/>
      <c r="M517" s="234"/>
      <c r="N517" s="235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U517" s="20" t="s">
        <v>93</v>
      </c>
    </row>
    <row r="518" s="2" customFormat="1">
      <c r="A518" s="42"/>
      <c r="B518" s="43"/>
      <c r="C518" s="44"/>
      <c r="D518" s="238" t="s">
        <v>278</v>
      </c>
      <c r="E518" s="44"/>
      <c r="F518" s="284" t="s">
        <v>745</v>
      </c>
      <c r="G518" s="44"/>
      <c r="H518" s="271">
        <v>-40.185000000000002</v>
      </c>
      <c r="I518" s="44"/>
      <c r="J518" s="44"/>
      <c r="K518" s="44"/>
      <c r="L518" s="48"/>
      <c r="M518" s="234"/>
      <c r="N518" s="235"/>
      <c r="O518" s="88"/>
      <c r="P518" s="88"/>
      <c r="Q518" s="88"/>
      <c r="R518" s="88"/>
      <c r="S518" s="88"/>
      <c r="T518" s="89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U518" s="20" t="s">
        <v>93</v>
      </c>
    </row>
    <row r="519" s="2" customFormat="1">
      <c r="A519" s="42"/>
      <c r="B519" s="43"/>
      <c r="C519" s="44"/>
      <c r="D519" s="238" t="s">
        <v>278</v>
      </c>
      <c r="E519" s="44"/>
      <c r="F519" s="284" t="s">
        <v>746</v>
      </c>
      <c r="G519" s="44"/>
      <c r="H519" s="271">
        <v>-10.997999999999999</v>
      </c>
      <c r="I519" s="44"/>
      <c r="J519" s="44"/>
      <c r="K519" s="44"/>
      <c r="L519" s="48"/>
      <c r="M519" s="234"/>
      <c r="N519" s="235"/>
      <c r="O519" s="88"/>
      <c r="P519" s="88"/>
      <c r="Q519" s="88"/>
      <c r="R519" s="88"/>
      <c r="S519" s="88"/>
      <c r="T519" s="89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U519" s="20" t="s">
        <v>93</v>
      </c>
    </row>
    <row r="520" s="2" customFormat="1">
      <c r="A520" s="42"/>
      <c r="B520" s="43"/>
      <c r="C520" s="44"/>
      <c r="D520" s="238" t="s">
        <v>278</v>
      </c>
      <c r="E520" s="44"/>
      <c r="F520" s="284" t="s">
        <v>747</v>
      </c>
      <c r="G520" s="44"/>
      <c r="H520" s="271">
        <v>-6.3520000000000003</v>
      </c>
      <c r="I520" s="44"/>
      <c r="J520" s="44"/>
      <c r="K520" s="44"/>
      <c r="L520" s="48"/>
      <c r="M520" s="234"/>
      <c r="N520" s="235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U520" s="20" t="s">
        <v>93</v>
      </c>
    </row>
    <row r="521" s="2" customFormat="1">
      <c r="A521" s="42"/>
      <c r="B521" s="43"/>
      <c r="C521" s="44"/>
      <c r="D521" s="238" t="s">
        <v>278</v>
      </c>
      <c r="E521" s="44"/>
      <c r="F521" s="284" t="s">
        <v>748</v>
      </c>
      <c r="G521" s="44"/>
      <c r="H521" s="271">
        <v>-9.5939999999999994</v>
      </c>
      <c r="I521" s="44"/>
      <c r="J521" s="44"/>
      <c r="K521" s="44"/>
      <c r="L521" s="48"/>
      <c r="M521" s="234"/>
      <c r="N521" s="235"/>
      <c r="O521" s="88"/>
      <c r="P521" s="88"/>
      <c r="Q521" s="88"/>
      <c r="R521" s="88"/>
      <c r="S521" s="88"/>
      <c r="T521" s="89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U521" s="20" t="s">
        <v>93</v>
      </c>
    </row>
    <row r="522" s="2" customFormat="1">
      <c r="A522" s="42"/>
      <c r="B522" s="43"/>
      <c r="C522" s="44"/>
      <c r="D522" s="238" t="s">
        <v>278</v>
      </c>
      <c r="E522" s="44"/>
      <c r="F522" s="284" t="s">
        <v>749</v>
      </c>
      <c r="G522" s="44"/>
      <c r="H522" s="271">
        <v>-9.0670000000000002</v>
      </c>
      <c r="I522" s="44"/>
      <c r="J522" s="44"/>
      <c r="K522" s="44"/>
      <c r="L522" s="48"/>
      <c r="M522" s="234"/>
      <c r="N522" s="235"/>
      <c r="O522" s="88"/>
      <c r="P522" s="88"/>
      <c r="Q522" s="88"/>
      <c r="R522" s="88"/>
      <c r="S522" s="88"/>
      <c r="T522" s="89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U522" s="20" t="s">
        <v>93</v>
      </c>
    </row>
    <row r="523" s="2" customFormat="1">
      <c r="A523" s="42"/>
      <c r="B523" s="43"/>
      <c r="C523" s="44"/>
      <c r="D523" s="238" t="s">
        <v>278</v>
      </c>
      <c r="E523" s="44"/>
      <c r="F523" s="284" t="s">
        <v>750</v>
      </c>
      <c r="G523" s="44"/>
      <c r="H523" s="271">
        <v>-35.377000000000002</v>
      </c>
      <c r="I523" s="44"/>
      <c r="J523" s="44"/>
      <c r="K523" s="44"/>
      <c r="L523" s="48"/>
      <c r="M523" s="234"/>
      <c r="N523" s="235"/>
      <c r="O523" s="88"/>
      <c r="P523" s="88"/>
      <c r="Q523" s="88"/>
      <c r="R523" s="88"/>
      <c r="S523" s="88"/>
      <c r="T523" s="89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U523" s="20" t="s">
        <v>93</v>
      </c>
    </row>
    <row r="524" s="2" customFormat="1">
      <c r="A524" s="42"/>
      <c r="B524" s="43"/>
      <c r="C524" s="44"/>
      <c r="D524" s="238" t="s">
        <v>278</v>
      </c>
      <c r="E524" s="44"/>
      <c r="F524" s="284" t="s">
        <v>751</v>
      </c>
      <c r="G524" s="44"/>
      <c r="H524" s="271">
        <v>-13.063000000000001</v>
      </c>
      <c r="I524" s="44"/>
      <c r="J524" s="44"/>
      <c r="K524" s="44"/>
      <c r="L524" s="48"/>
      <c r="M524" s="234"/>
      <c r="N524" s="235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U524" s="20" t="s">
        <v>93</v>
      </c>
    </row>
    <row r="525" s="2" customFormat="1">
      <c r="A525" s="42"/>
      <c r="B525" s="43"/>
      <c r="C525" s="44"/>
      <c r="D525" s="238" t="s">
        <v>278</v>
      </c>
      <c r="E525" s="44"/>
      <c r="F525" s="284" t="s">
        <v>752</v>
      </c>
      <c r="G525" s="44"/>
      <c r="H525" s="271">
        <v>0</v>
      </c>
      <c r="I525" s="44"/>
      <c r="J525" s="44"/>
      <c r="K525" s="44"/>
      <c r="L525" s="48"/>
      <c r="M525" s="234"/>
      <c r="N525" s="23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U525" s="20" t="s">
        <v>93</v>
      </c>
    </row>
    <row r="526" s="2" customFormat="1">
      <c r="A526" s="42"/>
      <c r="B526" s="43"/>
      <c r="C526" s="44"/>
      <c r="D526" s="238" t="s">
        <v>278</v>
      </c>
      <c r="E526" s="44"/>
      <c r="F526" s="284" t="s">
        <v>753</v>
      </c>
      <c r="G526" s="44"/>
      <c r="H526" s="271">
        <v>-18.800000000000001</v>
      </c>
      <c r="I526" s="44"/>
      <c r="J526" s="44"/>
      <c r="K526" s="44"/>
      <c r="L526" s="48"/>
      <c r="M526" s="234"/>
      <c r="N526" s="235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U526" s="20" t="s">
        <v>93</v>
      </c>
    </row>
    <row r="527" s="2" customFormat="1">
      <c r="A527" s="42"/>
      <c r="B527" s="43"/>
      <c r="C527" s="44"/>
      <c r="D527" s="238" t="s">
        <v>278</v>
      </c>
      <c r="E527" s="44"/>
      <c r="F527" s="284" t="s">
        <v>754</v>
      </c>
      <c r="G527" s="44"/>
      <c r="H527" s="271">
        <v>-32.600000000000001</v>
      </c>
      <c r="I527" s="44"/>
      <c r="J527" s="44"/>
      <c r="K527" s="44"/>
      <c r="L527" s="48"/>
      <c r="M527" s="234"/>
      <c r="N527" s="235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U527" s="20" t="s">
        <v>93</v>
      </c>
    </row>
    <row r="528" s="2" customFormat="1">
      <c r="A528" s="42"/>
      <c r="B528" s="43"/>
      <c r="C528" s="44"/>
      <c r="D528" s="238" t="s">
        <v>278</v>
      </c>
      <c r="E528" s="44"/>
      <c r="F528" s="284" t="s">
        <v>755</v>
      </c>
      <c r="G528" s="44"/>
      <c r="H528" s="271">
        <v>-17.774999999999999</v>
      </c>
      <c r="I528" s="44"/>
      <c r="J528" s="44"/>
      <c r="K528" s="44"/>
      <c r="L528" s="48"/>
      <c r="M528" s="234"/>
      <c r="N528" s="235"/>
      <c r="O528" s="88"/>
      <c r="P528" s="88"/>
      <c r="Q528" s="88"/>
      <c r="R528" s="88"/>
      <c r="S528" s="88"/>
      <c r="T528" s="89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U528" s="20" t="s">
        <v>93</v>
      </c>
    </row>
    <row r="529" s="2" customFormat="1">
      <c r="A529" s="42"/>
      <c r="B529" s="43"/>
      <c r="C529" s="44"/>
      <c r="D529" s="238" t="s">
        <v>278</v>
      </c>
      <c r="E529" s="44"/>
      <c r="F529" s="284" t="s">
        <v>268</v>
      </c>
      <c r="G529" s="44"/>
      <c r="H529" s="271">
        <v>3892.7489999999998</v>
      </c>
      <c r="I529" s="44"/>
      <c r="J529" s="44"/>
      <c r="K529" s="44"/>
      <c r="L529" s="48"/>
      <c r="M529" s="234"/>
      <c r="N529" s="235"/>
      <c r="O529" s="88"/>
      <c r="P529" s="88"/>
      <c r="Q529" s="88"/>
      <c r="R529" s="88"/>
      <c r="S529" s="88"/>
      <c r="T529" s="89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U529" s="20" t="s">
        <v>93</v>
      </c>
    </row>
    <row r="530" s="2" customFormat="1">
      <c r="A530" s="42"/>
      <c r="B530" s="43"/>
      <c r="C530" s="44"/>
      <c r="D530" s="238" t="s">
        <v>278</v>
      </c>
      <c r="E530" s="44"/>
      <c r="F530" s="283" t="s">
        <v>789</v>
      </c>
      <c r="G530" s="44"/>
      <c r="H530" s="44"/>
      <c r="I530" s="44"/>
      <c r="J530" s="44"/>
      <c r="K530" s="44"/>
      <c r="L530" s="48"/>
      <c r="M530" s="234"/>
      <c r="N530" s="235"/>
      <c r="O530" s="88"/>
      <c r="P530" s="88"/>
      <c r="Q530" s="88"/>
      <c r="R530" s="88"/>
      <c r="S530" s="88"/>
      <c r="T530" s="89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U530" s="20" t="s">
        <v>93</v>
      </c>
    </row>
    <row r="531" s="2" customFormat="1">
      <c r="A531" s="42"/>
      <c r="B531" s="43"/>
      <c r="C531" s="44"/>
      <c r="D531" s="238" t="s">
        <v>278</v>
      </c>
      <c r="E531" s="44"/>
      <c r="F531" s="284" t="s">
        <v>752</v>
      </c>
      <c r="G531" s="44"/>
      <c r="H531" s="271">
        <v>0</v>
      </c>
      <c r="I531" s="44"/>
      <c r="J531" s="44"/>
      <c r="K531" s="44"/>
      <c r="L531" s="48"/>
      <c r="M531" s="234"/>
      <c r="N531" s="23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U531" s="20" t="s">
        <v>93</v>
      </c>
    </row>
    <row r="532" s="2" customFormat="1">
      <c r="A532" s="42"/>
      <c r="B532" s="43"/>
      <c r="C532" s="44"/>
      <c r="D532" s="238" t="s">
        <v>278</v>
      </c>
      <c r="E532" s="44"/>
      <c r="F532" s="284" t="s">
        <v>753</v>
      </c>
      <c r="G532" s="44"/>
      <c r="H532" s="271">
        <v>-18.800000000000001</v>
      </c>
      <c r="I532" s="44"/>
      <c r="J532" s="44"/>
      <c r="K532" s="44"/>
      <c r="L532" s="48"/>
      <c r="M532" s="234"/>
      <c r="N532" s="235"/>
      <c r="O532" s="88"/>
      <c r="P532" s="88"/>
      <c r="Q532" s="88"/>
      <c r="R532" s="88"/>
      <c r="S532" s="88"/>
      <c r="T532" s="89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U532" s="20" t="s">
        <v>93</v>
      </c>
    </row>
    <row r="533" s="2" customFormat="1">
      <c r="A533" s="42"/>
      <c r="B533" s="43"/>
      <c r="C533" s="44"/>
      <c r="D533" s="238" t="s">
        <v>278</v>
      </c>
      <c r="E533" s="44"/>
      <c r="F533" s="283" t="s">
        <v>872</v>
      </c>
      <c r="G533" s="44"/>
      <c r="H533" s="44"/>
      <c r="I533" s="44"/>
      <c r="J533" s="44"/>
      <c r="K533" s="44"/>
      <c r="L533" s="48"/>
      <c r="M533" s="234"/>
      <c r="N533" s="235"/>
      <c r="O533" s="88"/>
      <c r="P533" s="88"/>
      <c r="Q533" s="88"/>
      <c r="R533" s="88"/>
      <c r="S533" s="88"/>
      <c r="T533" s="89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U533" s="20" t="s">
        <v>93</v>
      </c>
    </row>
    <row r="534" s="2" customFormat="1">
      <c r="A534" s="42"/>
      <c r="B534" s="43"/>
      <c r="C534" s="44"/>
      <c r="D534" s="238" t="s">
        <v>278</v>
      </c>
      <c r="E534" s="44"/>
      <c r="F534" s="284" t="s">
        <v>873</v>
      </c>
      <c r="G534" s="44"/>
      <c r="H534" s="271">
        <v>0</v>
      </c>
      <c r="I534" s="44"/>
      <c r="J534" s="44"/>
      <c r="K534" s="44"/>
      <c r="L534" s="48"/>
      <c r="M534" s="234"/>
      <c r="N534" s="235"/>
      <c r="O534" s="88"/>
      <c r="P534" s="88"/>
      <c r="Q534" s="88"/>
      <c r="R534" s="88"/>
      <c r="S534" s="88"/>
      <c r="T534" s="89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U534" s="20" t="s">
        <v>93</v>
      </c>
    </row>
    <row r="535" s="2" customFormat="1">
      <c r="A535" s="42"/>
      <c r="B535" s="43"/>
      <c r="C535" s="44"/>
      <c r="D535" s="238" t="s">
        <v>278</v>
      </c>
      <c r="E535" s="44"/>
      <c r="F535" s="284" t="s">
        <v>874</v>
      </c>
      <c r="G535" s="44"/>
      <c r="H535" s="271">
        <v>149.94999999999999</v>
      </c>
      <c r="I535" s="44"/>
      <c r="J535" s="44"/>
      <c r="K535" s="44"/>
      <c r="L535" s="48"/>
      <c r="M535" s="234"/>
      <c r="N535" s="235"/>
      <c r="O535" s="88"/>
      <c r="P535" s="88"/>
      <c r="Q535" s="88"/>
      <c r="R535" s="88"/>
      <c r="S535" s="88"/>
      <c r="T535" s="89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U535" s="20" t="s">
        <v>93</v>
      </c>
    </row>
    <row r="536" s="2" customFormat="1">
      <c r="A536" s="42"/>
      <c r="B536" s="43"/>
      <c r="C536" s="44"/>
      <c r="D536" s="238" t="s">
        <v>278</v>
      </c>
      <c r="E536" s="44"/>
      <c r="F536" s="284" t="s">
        <v>875</v>
      </c>
      <c r="G536" s="44"/>
      <c r="H536" s="271">
        <v>97.721999999999994</v>
      </c>
      <c r="I536" s="44"/>
      <c r="J536" s="44"/>
      <c r="K536" s="44"/>
      <c r="L536" s="48"/>
      <c r="M536" s="234"/>
      <c r="N536" s="235"/>
      <c r="O536" s="88"/>
      <c r="P536" s="88"/>
      <c r="Q536" s="88"/>
      <c r="R536" s="88"/>
      <c r="S536" s="88"/>
      <c r="T536" s="89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U536" s="20" t="s">
        <v>93</v>
      </c>
    </row>
    <row r="537" s="2" customFormat="1">
      <c r="A537" s="42"/>
      <c r="B537" s="43"/>
      <c r="C537" s="44"/>
      <c r="D537" s="238" t="s">
        <v>278</v>
      </c>
      <c r="E537" s="44"/>
      <c r="F537" s="284" t="s">
        <v>310</v>
      </c>
      <c r="G537" s="44"/>
      <c r="H537" s="271">
        <v>247.672</v>
      </c>
      <c r="I537" s="44"/>
      <c r="J537" s="44"/>
      <c r="K537" s="44"/>
      <c r="L537" s="48"/>
      <c r="M537" s="234"/>
      <c r="N537" s="235"/>
      <c r="O537" s="88"/>
      <c r="P537" s="88"/>
      <c r="Q537" s="88"/>
      <c r="R537" s="88"/>
      <c r="S537" s="88"/>
      <c r="T537" s="89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U537" s="20" t="s">
        <v>93</v>
      </c>
    </row>
    <row r="538" s="2" customFormat="1">
      <c r="A538" s="42"/>
      <c r="B538" s="43"/>
      <c r="C538" s="44"/>
      <c r="D538" s="238" t="s">
        <v>278</v>
      </c>
      <c r="E538" s="44"/>
      <c r="F538" s="283" t="s">
        <v>876</v>
      </c>
      <c r="G538" s="44"/>
      <c r="H538" s="44"/>
      <c r="I538" s="44"/>
      <c r="J538" s="44"/>
      <c r="K538" s="44"/>
      <c r="L538" s="48"/>
      <c r="M538" s="234"/>
      <c r="N538" s="235"/>
      <c r="O538" s="88"/>
      <c r="P538" s="88"/>
      <c r="Q538" s="88"/>
      <c r="R538" s="88"/>
      <c r="S538" s="88"/>
      <c r="T538" s="89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U538" s="20" t="s">
        <v>93</v>
      </c>
    </row>
    <row r="539" s="2" customFormat="1">
      <c r="A539" s="42"/>
      <c r="B539" s="43"/>
      <c r="C539" s="44"/>
      <c r="D539" s="238" t="s">
        <v>278</v>
      </c>
      <c r="E539" s="44"/>
      <c r="F539" s="284" t="s">
        <v>877</v>
      </c>
      <c r="G539" s="44"/>
      <c r="H539" s="271">
        <v>166.61099999999999</v>
      </c>
      <c r="I539" s="44"/>
      <c r="J539" s="44"/>
      <c r="K539" s="44"/>
      <c r="L539" s="48"/>
      <c r="M539" s="234"/>
      <c r="N539" s="235"/>
      <c r="O539" s="88"/>
      <c r="P539" s="88"/>
      <c r="Q539" s="88"/>
      <c r="R539" s="88"/>
      <c r="S539" s="88"/>
      <c r="T539" s="89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U539" s="20" t="s">
        <v>93</v>
      </c>
    </row>
    <row r="540" s="2" customFormat="1">
      <c r="A540" s="42"/>
      <c r="B540" s="43"/>
      <c r="C540" s="44"/>
      <c r="D540" s="238" t="s">
        <v>278</v>
      </c>
      <c r="E540" s="44"/>
      <c r="F540" s="284" t="s">
        <v>878</v>
      </c>
      <c r="G540" s="44"/>
      <c r="H540" s="271">
        <v>108.58</v>
      </c>
      <c r="I540" s="44"/>
      <c r="J540" s="44"/>
      <c r="K540" s="44"/>
      <c r="L540" s="48"/>
      <c r="M540" s="234"/>
      <c r="N540" s="235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U540" s="20" t="s">
        <v>93</v>
      </c>
    </row>
    <row r="541" s="2" customFormat="1">
      <c r="A541" s="42"/>
      <c r="B541" s="43"/>
      <c r="C541" s="44"/>
      <c r="D541" s="238" t="s">
        <v>278</v>
      </c>
      <c r="E541" s="44"/>
      <c r="F541" s="284" t="s">
        <v>268</v>
      </c>
      <c r="G541" s="44"/>
      <c r="H541" s="271">
        <v>275.19099999999997</v>
      </c>
      <c r="I541" s="44"/>
      <c r="J541" s="44"/>
      <c r="K541" s="44"/>
      <c r="L541" s="48"/>
      <c r="M541" s="234"/>
      <c r="N541" s="235"/>
      <c r="O541" s="88"/>
      <c r="P541" s="88"/>
      <c r="Q541" s="88"/>
      <c r="R541" s="88"/>
      <c r="S541" s="88"/>
      <c r="T541" s="89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U541" s="20" t="s">
        <v>93</v>
      </c>
    </row>
    <row r="542" s="2" customFormat="1">
      <c r="A542" s="42"/>
      <c r="B542" s="43"/>
      <c r="C542" s="44"/>
      <c r="D542" s="238" t="s">
        <v>278</v>
      </c>
      <c r="E542" s="44"/>
      <c r="F542" s="269" t="s">
        <v>879</v>
      </c>
      <c r="G542" s="44"/>
      <c r="H542" s="44"/>
      <c r="I542" s="44"/>
      <c r="J542" s="44"/>
      <c r="K542" s="44"/>
      <c r="L542" s="48"/>
      <c r="M542" s="234"/>
      <c r="N542" s="235"/>
      <c r="O542" s="88"/>
      <c r="P542" s="88"/>
      <c r="Q542" s="88"/>
      <c r="R542" s="88"/>
      <c r="S542" s="88"/>
      <c r="T542" s="89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U542" s="20" t="s">
        <v>93</v>
      </c>
    </row>
    <row r="543" s="2" customFormat="1">
      <c r="A543" s="42"/>
      <c r="B543" s="43"/>
      <c r="C543" s="44"/>
      <c r="D543" s="238" t="s">
        <v>278</v>
      </c>
      <c r="E543" s="44"/>
      <c r="F543" s="270" t="s">
        <v>880</v>
      </c>
      <c r="G543" s="44"/>
      <c r="H543" s="271">
        <v>96.590000000000003</v>
      </c>
      <c r="I543" s="44"/>
      <c r="J543" s="44"/>
      <c r="K543" s="44"/>
      <c r="L543" s="48"/>
      <c r="M543" s="234"/>
      <c r="N543" s="235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U543" s="20" t="s">
        <v>93</v>
      </c>
    </row>
    <row r="544" s="2" customFormat="1">
      <c r="A544" s="42"/>
      <c r="B544" s="43"/>
      <c r="C544" s="44"/>
      <c r="D544" s="238" t="s">
        <v>278</v>
      </c>
      <c r="E544" s="44"/>
      <c r="F544" s="269" t="s">
        <v>800</v>
      </c>
      <c r="G544" s="44"/>
      <c r="H544" s="44"/>
      <c r="I544" s="44"/>
      <c r="J544" s="44"/>
      <c r="K544" s="44"/>
      <c r="L544" s="48"/>
      <c r="M544" s="234"/>
      <c r="N544" s="235"/>
      <c r="O544" s="88"/>
      <c r="P544" s="88"/>
      <c r="Q544" s="88"/>
      <c r="R544" s="88"/>
      <c r="S544" s="88"/>
      <c r="T544" s="89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U544" s="20" t="s">
        <v>93</v>
      </c>
    </row>
    <row r="545" s="2" customFormat="1">
      <c r="A545" s="42"/>
      <c r="B545" s="43"/>
      <c r="C545" s="44"/>
      <c r="D545" s="238" t="s">
        <v>278</v>
      </c>
      <c r="E545" s="44"/>
      <c r="F545" s="270" t="s">
        <v>794</v>
      </c>
      <c r="G545" s="44"/>
      <c r="H545" s="271">
        <v>1241.9000000000001</v>
      </c>
      <c r="I545" s="44"/>
      <c r="J545" s="44"/>
      <c r="K545" s="44"/>
      <c r="L545" s="48"/>
      <c r="M545" s="234"/>
      <c r="N545" s="235"/>
      <c r="O545" s="88"/>
      <c r="P545" s="88"/>
      <c r="Q545" s="88"/>
      <c r="R545" s="88"/>
      <c r="S545" s="88"/>
      <c r="T545" s="89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U545" s="20" t="s">
        <v>93</v>
      </c>
    </row>
    <row r="546" s="2" customFormat="1" ht="37.8" customHeight="1">
      <c r="A546" s="42"/>
      <c r="B546" s="43"/>
      <c r="C546" s="218" t="s">
        <v>375</v>
      </c>
      <c r="D546" s="218" t="s">
        <v>256</v>
      </c>
      <c r="E546" s="219" t="s">
        <v>339</v>
      </c>
      <c r="F546" s="220" t="s">
        <v>340</v>
      </c>
      <c r="G546" s="221" t="s">
        <v>314</v>
      </c>
      <c r="H546" s="222">
        <v>2409.7249999999999</v>
      </c>
      <c r="I546" s="223"/>
      <c r="J546" s="224">
        <f>ROUND(I546*H546,2)</f>
        <v>0</v>
      </c>
      <c r="K546" s="220" t="s">
        <v>260</v>
      </c>
      <c r="L546" s="48"/>
      <c r="M546" s="225" t="s">
        <v>48</v>
      </c>
      <c r="N546" s="226" t="s">
        <v>56</v>
      </c>
      <c r="O546" s="88"/>
      <c r="P546" s="227">
        <f>O546*H546</f>
        <v>0</v>
      </c>
      <c r="Q546" s="227">
        <v>0</v>
      </c>
      <c r="R546" s="227">
        <f>Q546*H546</f>
        <v>0</v>
      </c>
      <c r="S546" s="227">
        <v>0</v>
      </c>
      <c r="T546" s="228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29" t="s">
        <v>261</v>
      </c>
      <c r="AT546" s="229" t="s">
        <v>256</v>
      </c>
      <c r="AU546" s="229" t="s">
        <v>93</v>
      </c>
      <c r="AY546" s="20" t="s">
        <v>254</v>
      </c>
      <c r="BE546" s="230">
        <f>IF(N546="základní",J546,0)</f>
        <v>0</v>
      </c>
      <c r="BF546" s="230">
        <f>IF(N546="snížená",J546,0)</f>
        <v>0</v>
      </c>
      <c r="BG546" s="230">
        <f>IF(N546="zákl. přenesená",J546,0)</f>
        <v>0</v>
      </c>
      <c r="BH546" s="230">
        <f>IF(N546="sníž. přenesená",J546,0)</f>
        <v>0</v>
      </c>
      <c r="BI546" s="230">
        <f>IF(N546="nulová",J546,0)</f>
        <v>0</v>
      </c>
      <c r="BJ546" s="20" t="s">
        <v>23</v>
      </c>
      <c r="BK546" s="230">
        <f>ROUND(I546*H546,2)</f>
        <v>0</v>
      </c>
      <c r="BL546" s="20" t="s">
        <v>261</v>
      </c>
      <c r="BM546" s="229" t="s">
        <v>881</v>
      </c>
    </row>
    <row r="547" s="2" customFormat="1">
      <c r="A547" s="42"/>
      <c r="B547" s="43"/>
      <c r="C547" s="44"/>
      <c r="D547" s="231" t="s">
        <v>263</v>
      </c>
      <c r="E547" s="44"/>
      <c r="F547" s="232" t="s">
        <v>342</v>
      </c>
      <c r="G547" s="44"/>
      <c r="H547" s="44"/>
      <c r="I547" s="233"/>
      <c r="J547" s="44"/>
      <c r="K547" s="44"/>
      <c r="L547" s="48"/>
      <c r="M547" s="234"/>
      <c r="N547" s="235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0" t="s">
        <v>263</v>
      </c>
      <c r="AU547" s="20" t="s">
        <v>93</v>
      </c>
    </row>
    <row r="548" s="15" customFormat="1">
      <c r="A548" s="15"/>
      <c r="B548" s="259"/>
      <c r="C548" s="260"/>
      <c r="D548" s="238" t="s">
        <v>265</v>
      </c>
      <c r="E548" s="261" t="s">
        <v>48</v>
      </c>
      <c r="F548" s="262" t="s">
        <v>729</v>
      </c>
      <c r="G548" s="260"/>
      <c r="H548" s="261" t="s">
        <v>48</v>
      </c>
      <c r="I548" s="263"/>
      <c r="J548" s="260"/>
      <c r="K548" s="260"/>
      <c r="L548" s="264"/>
      <c r="M548" s="265"/>
      <c r="N548" s="266"/>
      <c r="O548" s="266"/>
      <c r="P548" s="266"/>
      <c r="Q548" s="266"/>
      <c r="R548" s="266"/>
      <c r="S548" s="266"/>
      <c r="T548" s="267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8" t="s">
        <v>265</v>
      </c>
      <c r="AU548" s="268" t="s">
        <v>93</v>
      </c>
      <c r="AV548" s="15" t="s">
        <v>23</v>
      </c>
      <c r="AW548" s="15" t="s">
        <v>46</v>
      </c>
      <c r="AX548" s="15" t="s">
        <v>85</v>
      </c>
      <c r="AY548" s="268" t="s">
        <v>254</v>
      </c>
    </row>
    <row r="549" s="13" customFormat="1">
      <c r="A549" s="13"/>
      <c r="B549" s="236"/>
      <c r="C549" s="237"/>
      <c r="D549" s="238" t="s">
        <v>265</v>
      </c>
      <c r="E549" s="239" t="s">
        <v>48</v>
      </c>
      <c r="F549" s="240" t="s">
        <v>882</v>
      </c>
      <c r="G549" s="237"/>
      <c r="H549" s="241">
        <v>1167.8250000000001</v>
      </c>
      <c r="I549" s="242"/>
      <c r="J549" s="237"/>
      <c r="K549" s="237"/>
      <c r="L549" s="243"/>
      <c r="M549" s="244"/>
      <c r="N549" s="245"/>
      <c r="O549" s="245"/>
      <c r="P549" s="245"/>
      <c r="Q549" s="245"/>
      <c r="R549" s="245"/>
      <c r="S549" s="245"/>
      <c r="T549" s="24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7" t="s">
        <v>265</v>
      </c>
      <c r="AU549" s="247" t="s">
        <v>93</v>
      </c>
      <c r="AV549" s="13" t="s">
        <v>93</v>
      </c>
      <c r="AW549" s="13" t="s">
        <v>46</v>
      </c>
      <c r="AX549" s="13" t="s">
        <v>85</v>
      </c>
      <c r="AY549" s="247" t="s">
        <v>254</v>
      </c>
    </row>
    <row r="550" s="13" customFormat="1">
      <c r="A550" s="13"/>
      <c r="B550" s="236"/>
      <c r="C550" s="237"/>
      <c r="D550" s="238" t="s">
        <v>265</v>
      </c>
      <c r="E550" s="239" t="s">
        <v>48</v>
      </c>
      <c r="F550" s="240" t="s">
        <v>883</v>
      </c>
      <c r="G550" s="237"/>
      <c r="H550" s="241">
        <v>0</v>
      </c>
      <c r="I550" s="242"/>
      <c r="J550" s="237"/>
      <c r="K550" s="237"/>
      <c r="L550" s="243"/>
      <c r="M550" s="244"/>
      <c r="N550" s="245"/>
      <c r="O550" s="245"/>
      <c r="P550" s="245"/>
      <c r="Q550" s="245"/>
      <c r="R550" s="245"/>
      <c r="S550" s="245"/>
      <c r="T550" s="246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7" t="s">
        <v>265</v>
      </c>
      <c r="AU550" s="247" t="s">
        <v>93</v>
      </c>
      <c r="AV550" s="13" t="s">
        <v>93</v>
      </c>
      <c r="AW550" s="13" t="s">
        <v>46</v>
      </c>
      <c r="AX550" s="13" t="s">
        <v>85</v>
      </c>
      <c r="AY550" s="247" t="s">
        <v>254</v>
      </c>
    </row>
    <row r="551" s="13" customFormat="1">
      <c r="A551" s="13"/>
      <c r="B551" s="236"/>
      <c r="C551" s="237"/>
      <c r="D551" s="238" t="s">
        <v>265</v>
      </c>
      <c r="E551" s="239" t="s">
        <v>48</v>
      </c>
      <c r="F551" s="240" t="s">
        <v>884</v>
      </c>
      <c r="G551" s="237"/>
      <c r="H551" s="241">
        <v>1241.9000000000001</v>
      </c>
      <c r="I551" s="242"/>
      <c r="J551" s="237"/>
      <c r="K551" s="237"/>
      <c r="L551" s="243"/>
      <c r="M551" s="244"/>
      <c r="N551" s="245"/>
      <c r="O551" s="245"/>
      <c r="P551" s="245"/>
      <c r="Q551" s="245"/>
      <c r="R551" s="245"/>
      <c r="S551" s="245"/>
      <c r="T551" s="24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7" t="s">
        <v>265</v>
      </c>
      <c r="AU551" s="247" t="s">
        <v>93</v>
      </c>
      <c r="AV551" s="13" t="s">
        <v>93</v>
      </c>
      <c r="AW551" s="13" t="s">
        <v>46</v>
      </c>
      <c r="AX551" s="13" t="s">
        <v>85</v>
      </c>
      <c r="AY551" s="247" t="s">
        <v>254</v>
      </c>
    </row>
    <row r="552" s="14" customFormat="1">
      <c r="A552" s="14"/>
      <c r="B552" s="248"/>
      <c r="C552" s="249"/>
      <c r="D552" s="238" t="s">
        <v>265</v>
      </c>
      <c r="E552" s="250" t="s">
        <v>48</v>
      </c>
      <c r="F552" s="251" t="s">
        <v>268</v>
      </c>
      <c r="G552" s="249"/>
      <c r="H552" s="252">
        <v>2409.7249999999999</v>
      </c>
      <c r="I552" s="253"/>
      <c r="J552" s="249"/>
      <c r="K552" s="249"/>
      <c r="L552" s="254"/>
      <c r="M552" s="255"/>
      <c r="N552" s="256"/>
      <c r="O552" s="256"/>
      <c r="P552" s="256"/>
      <c r="Q552" s="256"/>
      <c r="R552" s="256"/>
      <c r="S552" s="256"/>
      <c r="T552" s="257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8" t="s">
        <v>265</v>
      </c>
      <c r="AU552" s="258" t="s">
        <v>93</v>
      </c>
      <c r="AV552" s="14" t="s">
        <v>261</v>
      </c>
      <c r="AW552" s="14" t="s">
        <v>46</v>
      </c>
      <c r="AX552" s="14" t="s">
        <v>23</v>
      </c>
      <c r="AY552" s="258" t="s">
        <v>254</v>
      </c>
    </row>
    <row r="553" s="2" customFormat="1">
      <c r="A553" s="42"/>
      <c r="B553" s="43"/>
      <c r="C553" s="44"/>
      <c r="D553" s="238" t="s">
        <v>278</v>
      </c>
      <c r="E553" s="44"/>
      <c r="F553" s="269" t="s">
        <v>732</v>
      </c>
      <c r="G553" s="44"/>
      <c r="H553" s="44"/>
      <c r="I553" s="44"/>
      <c r="J553" s="44"/>
      <c r="K553" s="44"/>
      <c r="L553" s="48"/>
      <c r="M553" s="234"/>
      <c r="N553" s="235"/>
      <c r="O553" s="88"/>
      <c r="P553" s="88"/>
      <c r="Q553" s="88"/>
      <c r="R553" s="88"/>
      <c r="S553" s="88"/>
      <c r="T553" s="89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U553" s="20" t="s">
        <v>93</v>
      </c>
    </row>
    <row r="554" s="2" customFormat="1">
      <c r="A554" s="42"/>
      <c r="B554" s="43"/>
      <c r="C554" s="44"/>
      <c r="D554" s="238" t="s">
        <v>278</v>
      </c>
      <c r="E554" s="44"/>
      <c r="F554" s="270" t="s">
        <v>733</v>
      </c>
      <c r="G554" s="44"/>
      <c r="H554" s="271">
        <v>0</v>
      </c>
      <c r="I554" s="44"/>
      <c r="J554" s="44"/>
      <c r="K554" s="44"/>
      <c r="L554" s="48"/>
      <c r="M554" s="234"/>
      <c r="N554" s="235"/>
      <c r="O554" s="88"/>
      <c r="P554" s="88"/>
      <c r="Q554" s="88"/>
      <c r="R554" s="88"/>
      <c r="S554" s="88"/>
      <c r="T554" s="89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U554" s="20" t="s">
        <v>93</v>
      </c>
    </row>
    <row r="555" s="2" customFormat="1">
      <c r="A555" s="42"/>
      <c r="B555" s="43"/>
      <c r="C555" s="44"/>
      <c r="D555" s="238" t="s">
        <v>278</v>
      </c>
      <c r="E555" s="44"/>
      <c r="F555" s="270" t="s">
        <v>734</v>
      </c>
      <c r="G555" s="44"/>
      <c r="H555" s="271">
        <v>55.5</v>
      </c>
      <c r="I555" s="44"/>
      <c r="J555" s="44"/>
      <c r="K555" s="44"/>
      <c r="L555" s="48"/>
      <c r="M555" s="234"/>
      <c r="N555" s="235"/>
      <c r="O555" s="88"/>
      <c r="P555" s="88"/>
      <c r="Q555" s="88"/>
      <c r="R555" s="88"/>
      <c r="S555" s="88"/>
      <c r="T555" s="89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U555" s="20" t="s">
        <v>93</v>
      </c>
    </row>
    <row r="556" s="2" customFormat="1">
      <c r="A556" s="42"/>
      <c r="B556" s="43"/>
      <c r="C556" s="44"/>
      <c r="D556" s="238" t="s">
        <v>278</v>
      </c>
      <c r="E556" s="44"/>
      <c r="F556" s="270" t="s">
        <v>735</v>
      </c>
      <c r="G556" s="44"/>
      <c r="H556" s="271">
        <v>490.76999999999998</v>
      </c>
      <c r="I556" s="44"/>
      <c r="J556" s="44"/>
      <c r="K556" s="44"/>
      <c r="L556" s="48"/>
      <c r="M556" s="234"/>
      <c r="N556" s="235"/>
      <c r="O556" s="88"/>
      <c r="P556" s="88"/>
      <c r="Q556" s="88"/>
      <c r="R556" s="88"/>
      <c r="S556" s="88"/>
      <c r="T556" s="89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U556" s="20" t="s">
        <v>93</v>
      </c>
    </row>
    <row r="557" s="2" customFormat="1">
      <c r="A557" s="42"/>
      <c r="B557" s="43"/>
      <c r="C557" s="44"/>
      <c r="D557" s="238" t="s">
        <v>278</v>
      </c>
      <c r="E557" s="44"/>
      <c r="F557" s="270" t="s">
        <v>736</v>
      </c>
      <c r="G557" s="44"/>
      <c r="H557" s="271">
        <v>600.31500000000005</v>
      </c>
      <c r="I557" s="44"/>
      <c r="J557" s="44"/>
      <c r="K557" s="44"/>
      <c r="L557" s="48"/>
      <c r="M557" s="234"/>
      <c r="N557" s="235"/>
      <c r="O557" s="88"/>
      <c r="P557" s="88"/>
      <c r="Q557" s="88"/>
      <c r="R557" s="88"/>
      <c r="S557" s="88"/>
      <c r="T557" s="89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U557" s="20" t="s">
        <v>93</v>
      </c>
    </row>
    <row r="558" s="2" customFormat="1">
      <c r="A558" s="42"/>
      <c r="B558" s="43"/>
      <c r="C558" s="44"/>
      <c r="D558" s="238" t="s">
        <v>278</v>
      </c>
      <c r="E558" s="44"/>
      <c r="F558" s="270" t="s">
        <v>737</v>
      </c>
      <c r="G558" s="44"/>
      <c r="H558" s="271">
        <v>1065.9949999999999</v>
      </c>
      <c r="I558" s="44"/>
      <c r="J558" s="44"/>
      <c r="K558" s="44"/>
      <c r="L558" s="48"/>
      <c r="M558" s="234"/>
      <c r="N558" s="235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U558" s="20" t="s">
        <v>93</v>
      </c>
    </row>
    <row r="559" s="2" customFormat="1">
      <c r="A559" s="42"/>
      <c r="B559" s="43"/>
      <c r="C559" s="44"/>
      <c r="D559" s="238" t="s">
        <v>278</v>
      </c>
      <c r="E559" s="44"/>
      <c r="F559" s="270" t="s">
        <v>738</v>
      </c>
      <c r="G559" s="44"/>
      <c r="H559" s="271">
        <v>414.67399999999998</v>
      </c>
      <c r="I559" s="44"/>
      <c r="J559" s="44"/>
      <c r="K559" s="44"/>
      <c r="L559" s="48"/>
      <c r="M559" s="234"/>
      <c r="N559" s="235"/>
      <c r="O559" s="88"/>
      <c r="P559" s="88"/>
      <c r="Q559" s="88"/>
      <c r="R559" s="88"/>
      <c r="S559" s="88"/>
      <c r="T559" s="89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U559" s="20" t="s">
        <v>93</v>
      </c>
    </row>
    <row r="560" s="2" customFormat="1">
      <c r="A560" s="42"/>
      <c r="B560" s="43"/>
      <c r="C560" s="44"/>
      <c r="D560" s="238" t="s">
        <v>278</v>
      </c>
      <c r="E560" s="44"/>
      <c r="F560" s="270" t="s">
        <v>739</v>
      </c>
      <c r="G560" s="44"/>
      <c r="H560" s="271">
        <v>801.96500000000003</v>
      </c>
      <c r="I560" s="44"/>
      <c r="J560" s="44"/>
      <c r="K560" s="44"/>
      <c r="L560" s="48"/>
      <c r="M560" s="234"/>
      <c r="N560" s="235"/>
      <c r="O560" s="88"/>
      <c r="P560" s="88"/>
      <c r="Q560" s="88"/>
      <c r="R560" s="88"/>
      <c r="S560" s="88"/>
      <c r="T560" s="89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U560" s="20" t="s">
        <v>93</v>
      </c>
    </row>
    <row r="561" s="2" customFormat="1">
      <c r="A561" s="42"/>
      <c r="B561" s="43"/>
      <c r="C561" s="44"/>
      <c r="D561" s="238" t="s">
        <v>278</v>
      </c>
      <c r="E561" s="44"/>
      <c r="F561" s="270" t="s">
        <v>740</v>
      </c>
      <c r="G561" s="44"/>
      <c r="H561" s="271">
        <v>430.66399999999999</v>
      </c>
      <c r="I561" s="44"/>
      <c r="J561" s="44"/>
      <c r="K561" s="44"/>
      <c r="L561" s="48"/>
      <c r="M561" s="234"/>
      <c r="N561" s="235"/>
      <c r="O561" s="88"/>
      <c r="P561" s="88"/>
      <c r="Q561" s="88"/>
      <c r="R561" s="88"/>
      <c r="S561" s="88"/>
      <c r="T561" s="89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U561" s="20" t="s">
        <v>93</v>
      </c>
    </row>
    <row r="562" s="2" customFormat="1">
      <c r="A562" s="42"/>
      <c r="B562" s="43"/>
      <c r="C562" s="44"/>
      <c r="D562" s="238" t="s">
        <v>278</v>
      </c>
      <c r="E562" s="44"/>
      <c r="F562" s="270" t="s">
        <v>741</v>
      </c>
      <c r="G562" s="44"/>
      <c r="H562" s="271">
        <v>177.41900000000001</v>
      </c>
      <c r="I562" s="44"/>
      <c r="J562" s="44"/>
      <c r="K562" s="44"/>
      <c r="L562" s="48"/>
      <c r="M562" s="234"/>
      <c r="N562" s="235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U562" s="20" t="s">
        <v>93</v>
      </c>
    </row>
    <row r="563" s="2" customFormat="1">
      <c r="A563" s="42"/>
      <c r="B563" s="43"/>
      <c r="C563" s="44"/>
      <c r="D563" s="238" t="s">
        <v>278</v>
      </c>
      <c r="E563" s="44"/>
      <c r="F563" s="270" t="s">
        <v>742</v>
      </c>
      <c r="G563" s="44"/>
      <c r="H563" s="271">
        <v>7</v>
      </c>
      <c r="I563" s="44"/>
      <c r="J563" s="44"/>
      <c r="K563" s="44"/>
      <c r="L563" s="48"/>
      <c r="M563" s="234"/>
      <c r="N563" s="235"/>
      <c r="O563" s="88"/>
      <c r="P563" s="88"/>
      <c r="Q563" s="88"/>
      <c r="R563" s="88"/>
      <c r="S563" s="88"/>
      <c r="T563" s="89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U563" s="20" t="s">
        <v>93</v>
      </c>
    </row>
    <row r="564" s="2" customFormat="1">
      <c r="A564" s="42"/>
      <c r="B564" s="43"/>
      <c r="C564" s="44"/>
      <c r="D564" s="238" t="s">
        <v>278</v>
      </c>
      <c r="E564" s="44"/>
      <c r="F564" s="270" t="s">
        <v>743</v>
      </c>
      <c r="G564" s="44"/>
      <c r="H564" s="271">
        <v>42.258000000000003</v>
      </c>
      <c r="I564" s="44"/>
      <c r="J564" s="44"/>
      <c r="K564" s="44"/>
      <c r="L564" s="48"/>
      <c r="M564" s="234"/>
      <c r="N564" s="235"/>
      <c r="O564" s="88"/>
      <c r="P564" s="88"/>
      <c r="Q564" s="88"/>
      <c r="R564" s="88"/>
      <c r="S564" s="88"/>
      <c r="T564" s="89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U564" s="20" t="s">
        <v>93</v>
      </c>
    </row>
    <row r="565" s="2" customFormat="1">
      <c r="A565" s="42"/>
      <c r="B565" s="43"/>
      <c r="C565" s="44"/>
      <c r="D565" s="238" t="s">
        <v>278</v>
      </c>
      <c r="E565" s="44"/>
      <c r="F565" s="270" t="s">
        <v>744</v>
      </c>
      <c r="G565" s="44"/>
      <c r="H565" s="271">
        <v>0</v>
      </c>
      <c r="I565" s="44"/>
      <c r="J565" s="44"/>
      <c r="K565" s="44"/>
      <c r="L565" s="48"/>
      <c r="M565" s="234"/>
      <c r="N565" s="235"/>
      <c r="O565" s="88"/>
      <c r="P565" s="88"/>
      <c r="Q565" s="88"/>
      <c r="R565" s="88"/>
      <c r="S565" s="88"/>
      <c r="T565" s="89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U565" s="20" t="s">
        <v>93</v>
      </c>
    </row>
    <row r="566" s="2" customFormat="1">
      <c r="A566" s="42"/>
      <c r="B566" s="43"/>
      <c r="C566" s="44"/>
      <c r="D566" s="238" t="s">
        <v>278</v>
      </c>
      <c r="E566" s="44"/>
      <c r="F566" s="270" t="s">
        <v>745</v>
      </c>
      <c r="G566" s="44"/>
      <c r="H566" s="271">
        <v>-40.185000000000002</v>
      </c>
      <c r="I566" s="44"/>
      <c r="J566" s="44"/>
      <c r="K566" s="44"/>
      <c r="L566" s="48"/>
      <c r="M566" s="234"/>
      <c r="N566" s="235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U566" s="20" t="s">
        <v>93</v>
      </c>
    </row>
    <row r="567" s="2" customFormat="1">
      <c r="A567" s="42"/>
      <c r="B567" s="43"/>
      <c r="C567" s="44"/>
      <c r="D567" s="238" t="s">
        <v>278</v>
      </c>
      <c r="E567" s="44"/>
      <c r="F567" s="270" t="s">
        <v>746</v>
      </c>
      <c r="G567" s="44"/>
      <c r="H567" s="271">
        <v>-10.997999999999999</v>
      </c>
      <c r="I567" s="44"/>
      <c r="J567" s="44"/>
      <c r="K567" s="44"/>
      <c r="L567" s="48"/>
      <c r="M567" s="234"/>
      <c r="N567" s="235"/>
      <c r="O567" s="88"/>
      <c r="P567" s="88"/>
      <c r="Q567" s="88"/>
      <c r="R567" s="88"/>
      <c r="S567" s="88"/>
      <c r="T567" s="89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U567" s="20" t="s">
        <v>93</v>
      </c>
    </row>
    <row r="568" s="2" customFormat="1">
      <c r="A568" s="42"/>
      <c r="B568" s="43"/>
      <c r="C568" s="44"/>
      <c r="D568" s="238" t="s">
        <v>278</v>
      </c>
      <c r="E568" s="44"/>
      <c r="F568" s="270" t="s">
        <v>747</v>
      </c>
      <c r="G568" s="44"/>
      <c r="H568" s="271">
        <v>-6.3520000000000003</v>
      </c>
      <c r="I568" s="44"/>
      <c r="J568" s="44"/>
      <c r="K568" s="44"/>
      <c r="L568" s="48"/>
      <c r="M568" s="234"/>
      <c r="N568" s="235"/>
      <c r="O568" s="88"/>
      <c r="P568" s="88"/>
      <c r="Q568" s="88"/>
      <c r="R568" s="88"/>
      <c r="S568" s="88"/>
      <c r="T568" s="89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U568" s="20" t="s">
        <v>93</v>
      </c>
    </row>
    <row r="569" s="2" customFormat="1">
      <c r="A569" s="42"/>
      <c r="B569" s="43"/>
      <c r="C569" s="44"/>
      <c r="D569" s="238" t="s">
        <v>278</v>
      </c>
      <c r="E569" s="44"/>
      <c r="F569" s="270" t="s">
        <v>748</v>
      </c>
      <c r="G569" s="44"/>
      <c r="H569" s="271">
        <v>-9.5939999999999994</v>
      </c>
      <c r="I569" s="44"/>
      <c r="J569" s="44"/>
      <c r="K569" s="44"/>
      <c r="L569" s="48"/>
      <c r="M569" s="234"/>
      <c r="N569" s="235"/>
      <c r="O569" s="88"/>
      <c r="P569" s="88"/>
      <c r="Q569" s="88"/>
      <c r="R569" s="88"/>
      <c r="S569" s="88"/>
      <c r="T569" s="89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U569" s="20" t="s">
        <v>93</v>
      </c>
    </row>
    <row r="570" s="2" customFormat="1">
      <c r="A570" s="42"/>
      <c r="B570" s="43"/>
      <c r="C570" s="44"/>
      <c r="D570" s="238" t="s">
        <v>278</v>
      </c>
      <c r="E570" s="44"/>
      <c r="F570" s="270" t="s">
        <v>749</v>
      </c>
      <c r="G570" s="44"/>
      <c r="H570" s="271">
        <v>-9.0670000000000002</v>
      </c>
      <c r="I570" s="44"/>
      <c r="J570" s="44"/>
      <c r="K570" s="44"/>
      <c r="L570" s="48"/>
      <c r="M570" s="234"/>
      <c r="N570" s="235"/>
      <c r="O570" s="88"/>
      <c r="P570" s="88"/>
      <c r="Q570" s="88"/>
      <c r="R570" s="88"/>
      <c r="S570" s="88"/>
      <c r="T570" s="89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U570" s="20" t="s">
        <v>93</v>
      </c>
    </row>
    <row r="571" s="2" customFormat="1">
      <c r="A571" s="42"/>
      <c r="B571" s="43"/>
      <c r="C571" s="44"/>
      <c r="D571" s="238" t="s">
        <v>278</v>
      </c>
      <c r="E571" s="44"/>
      <c r="F571" s="270" t="s">
        <v>750</v>
      </c>
      <c r="G571" s="44"/>
      <c r="H571" s="271">
        <v>-35.377000000000002</v>
      </c>
      <c r="I571" s="44"/>
      <c r="J571" s="44"/>
      <c r="K571" s="44"/>
      <c r="L571" s="48"/>
      <c r="M571" s="234"/>
      <c r="N571" s="235"/>
      <c r="O571" s="88"/>
      <c r="P571" s="88"/>
      <c r="Q571" s="88"/>
      <c r="R571" s="88"/>
      <c r="S571" s="88"/>
      <c r="T571" s="89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U571" s="20" t="s">
        <v>93</v>
      </c>
    </row>
    <row r="572" s="2" customFormat="1">
      <c r="A572" s="42"/>
      <c r="B572" s="43"/>
      <c r="C572" s="44"/>
      <c r="D572" s="238" t="s">
        <v>278</v>
      </c>
      <c r="E572" s="44"/>
      <c r="F572" s="270" t="s">
        <v>751</v>
      </c>
      <c r="G572" s="44"/>
      <c r="H572" s="271">
        <v>-13.063000000000001</v>
      </c>
      <c r="I572" s="44"/>
      <c r="J572" s="44"/>
      <c r="K572" s="44"/>
      <c r="L572" s="48"/>
      <c r="M572" s="234"/>
      <c r="N572" s="235"/>
      <c r="O572" s="88"/>
      <c r="P572" s="88"/>
      <c r="Q572" s="88"/>
      <c r="R572" s="88"/>
      <c r="S572" s="88"/>
      <c r="T572" s="89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U572" s="20" t="s">
        <v>93</v>
      </c>
    </row>
    <row r="573" s="2" customFormat="1">
      <c r="A573" s="42"/>
      <c r="B573" s="43"/>
      <c r="C573" s="44"/>
      <c r="D573" s="238" t="s">
        <v>278</v>
      </c>
      <c r="E573" s="44"/>
      <c r="F573" s="270" t="s">
        <v>752</v>
      </c>
      <c r="G573" s="44"/>
      <c r="H573" s="271">
        <v>0</v>
      </c>
      <c r="I573" s="44"/>
      <c r="J573" s="44"/>
      <c r="K573" s="44"/>
      <c r="L573" s="48"/>
      <c r="M573" s="234"/>
      <c r="N573" s="235"/>
      <c r="O573" s="88"/>
      <c r="P573" s="88"/>
      <c r="Q573" s="88"/>
      <c r="R573" s="88"/>
      <c r="S573" s="88"/>
      <c r="T573" s="89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U573" s="20" t="s">
        <v>93</v>
      </c>
    </row>
    <row r="574" s="2" customFormat="1">
      <c r="A574" s="42"/>
      <c r="B574" s="43"/>
      <c r="C574" s="44"/>
      <c r="D574" s="238" t="s">
        <v>278</v>
      </c>
      <c r="E574" s="44"/>
      <c r="F574" s="270" t="s">
        <v>753</v>
      </c>
      <c r="G574" s="44"/>
      <c r="H574" s="271">
        <v>-18.800000000000001</v>
      </c>
      <c r="I574" s="44"/>
      <c r="J574" s="44"/>
      <c r="K574" s="44"/>
      <c r="L574" s="48"/>
      <c r="M574" s="234"/>
      <c r="N574" s="235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U574" s="20" t="s">
        <v>93</v>
      </c>
    </row>
    <row r="575" s="2" customFormat="1">
      <c r="A575" s="42"/>
      <c r="B575" s="43"/>
      <c r="C575" s="44"/>
      <c r="D575" s="238" t="s">
        <v>278</v>
      </c>
      <c r="E575" s="44"/>
      <c r="F575" s="270" t="s">
        <v>754</v>
      </c>
      <c r="G575" s="44"/>
      <c r="H575" s="271">
        <v>-32.600000000000001</v>
      </c>
      <c r="I575" s="44"/>
      <c r="J575" s="44"/>
      <c r="K575" s="44"/>
      <c r="L575" s="48"/>
      <c r="M575" s="234"/>
      <c r="N575" s="235"/>
      <c r="O575" s="88"/>
      <c r="P575" s="88"/>
      <c r="Q575" s="88"/>
      <c r="R575" s="88"/>
      <c r="S575" s="88"/>
      <c r="T575" s="89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U575" s="20" t="s">
        <v>93</v>
      </c>
    </row>
    <row r="576" s="2" customFormat="1">
      <c r="A576" s="42"/>
      <c r="B576" s="43"/>
      <c r="C576" s="44"/>
      <c r="D576" s="238" t="s">
        <v>278</v>
      </c>
      <c r="E576" s="44"/>
      <c r="F576" s="270" t="s">
        <v>755</v>
      </c>
      <c r="G576" s="44"/>
      <c r="H576" s="271">
        <v>-17.774999999999999</v>
      </c>
      <c r="I576" s="44"/>
      <c r="J576" s="44"/>
      <c r="K576" s="44"/>
      <c r="L576" s="48"/>
      <c r="M576" s="234"/>
      <c r="N576" s="235"/>
      <c r="O576" s="88"/>
      <c r="P576" s="88"/>
      <c r="Q576" s="88"/>
      <c r="R576" s="88"/>
      <c r="S576" s="88"/>
      <c r="T576" s="89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U576" s="20" t="s">
        <v>93</v>
      </c>
    </row>
    <row r="577" s="2" customFormat="1">
      <c r="A577" s="42"/>
      <c r="B577" s="43"/>
      <c r="C577" s="44"/>
      <c r="D577" s="238" t="s">
        <v>278</v>
      </c>
      <c r="E577" s="44"/>
      <c r="F577" s="270" t="s">
        <v>268</v>
      </c>
      <c r="G577" s="44"/>
      <c r="H577" s="271">
        <v>3892.7489999999998</v>
      </c>
      <c r="I577" s="44"/>
      <c r="J577" s="44"/>
      <c r="K577" s="44"/>
      <c r="L577" s="48"/>
      <c r="M577" s="234"/>
      <c r="N577" s="235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U577" s="20" t="s">
        <v>93</v>
      </c>
    </row>
    <row r="578" s="2" customFormat="1">
      <c r="A578" s="42"/>
      <c r="B578" s="43"/>
      <c r="C578" s="44"/>
      <c r="D578" s="238" t="s">
        <v>278</v>
      </c>
      <c r="E578" s="44"/>
      <c r="F578" s="269" t="s">
        <v>800</v>
      </c>
      <c r="G578" s="44"/>
      <c r="H578" s="44"/>
      <c r="I578" s="44"/>
      <c r="J578" s="44"/>
      <c r="K578" s="44"/>
      <c r="L578" s="48"/>
      <c r="M578" s="234"/>
      <c r="N578" s="235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U578" s="20" t="s">
        <v>93</v>
      </c>
    </row>
    <row r="579" s="2" customFormat="1">
      <c r="A579" s="42"/>
      <c r="B579" s="43"/>
      <c r="C579" s="44"/>
      <c r="D579" s="238" t="s">
        <v>278</v>
      </c>
      <c r="E579" s="44"/>
      <c r="F579" s="270" t="s">
        <v>794</v>
      </c>
      <c r="G579" s="44"/>
      <c r="H579" s="271">
        <v>1241.9000000000001</v>
      </c>
      <c r="I579" s="44"/>
      <c r="J579" s="44"/>
      <c r="K579" s="44"/>
      <c r="L579" s="48"/>
      <c r="M579" s="234"/>
      <c r="N579" s="235"/>
      <c r="O579" s="88"/>
      <c r="P579" s="88"/>
      <c r="Q579" s="88"/>
      <c r="R579" s="88"/>
      <c r="S579" s="88"/>
      <c r="T579" s="89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U579" s="20" t="s">
        <v>93</v>
      </c>
    </row>
    <row r="580" s="2" customFormat="1" ht="37.8" customHeight="1">
      <c r="A580" s="42"/>
      <c r="B580" s="43"/>
      <c r="C580" s="218" t="s">
        <v>382</v>
      </c>
      <c r="D580" s="218" t="s">
        <v>256</v>
      </c>
      <c r="E580" s="219" t="s">
        <v>885</v>
      </c>
      <c r="F580" s="220" t="s">
        <v>886</v>
      </c>
      <c r="G580" s="221" t="s">
        <v>314</v>
      </c>
      <c r="H580" s="222">
        <v>2724.924</v>
      </c>
      <c r="I580" s="223"/>
      <c r="J580" s="224">
        <f>ROUND(I580*H580,2)</f>
        <v>0</v>
      </c>
      <c r="K580" s="220" t="s">
        <v>260</v>
      </c>
      <c r="L580" s="48"/>
      <c r="M580" s="225" t="s">
        <v>48</v>
      </c>
      <c r="N580" s="226" t="s">
        <v>56</v>
      </c>
      <c r="O580" s="88"/>
      <c r="P580" s="227">
        <f>O580*H580</f>
        <v>0</v>
      </c>
      <c r="Q580" s="227">
        <v>0</v>
      </c>
      <c r="R580" s="227">
        <f>Q580*H580</f>
        <v>0</v>
      </c>
      <c r="S580" s="227">
        <v>0</v>
      </c>
      <c r="T580" s="228">
        <f>S580*H580</f>
        <v>0</v>
      </c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R580" s="229" t="s">
        <v>261</v>
      </c>
      <c r="AT580" s="229" t="s">
        <v>256</v>
      </c>
      <c r="AU580" s="229" t="s">
        <v>93</v>
      </c>
      <c r="AY580" s="20" t="s">
        <v>254</v>
      </c>
      <c r="BE580" s="230">
        <f>IF(N580="základní",J580,0)</f>
        <v>0</v>
      </c>
      <c r="BF580" s="230">
        <f>IF(N580="snížená",J580,0)</f>
        <v>0</v>
      </c>
      <c r="BG580" s="230">
        <f>IF(N580="zákl. přenesená",J580,0)</f>
        <v>0</v>
      </c>
      <c r="BH580" s="230">
        <f>IF(N580="sníž. přenesená",J580,0)</f>
        <v>0</v>
      </c>
      <c r="BI580" s="230">
        <f>IF(N580="nulová",J580,0)</f>
        <v>0</v>
      </c>
      <c r="BJ580" s="20" t="s">
        <v>23</v>
      </c>
      <c r="BK580" s="230">
        <f>ROUND(I580*H580,2)</f>
        <v>0</v>
      </c>
      <c r="BL580" s="20" t="s">
        <v>261</v>
      </c>
      <c r="BM580" s="229" t="s">
        <v>887</v>
      </c>
    </row>
    <row r="581" s="2" customFormat="1">
      <c r="A581" s="42"/>
      <c r="B581" s="43"/>
      <c r="C581" s="44"/>
      <c r="D581" s="231" t="s">
        <v>263</v>
      </c>
      <c r="E581" s="44"/>
      <c r="F581" s="232" t="s">
        <v>888</v>
      </c>
      <c r="G581" s="44"/>
      <c r="H581" s="44"/>
      <c r="I581" s="233"/>
      <c r="J581" s="44"/>
      <c r="K581" s="44"/>
      <c r="L581" s="48"/>
      <c r="M581" s="234"/>
      <c r="N581" s="235"/>
      <c r="O581" s="88"/>
      <c r="P581" s="88"/>
      <c r="Q581" s="88"/>
      <c r="R581" s="88"/>
      <c r="S581" s="88"/>
      <c r="T581" s="89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T581" s="20" t="s">
        <v>263</v>
      </c>
      <c r="AU581" s="20" t="s">
        <v>93</v>
      </c>
    </row>
    <row r="582" s="15" customFormat="1">
      <c r="A582" s="15"/>
      <c r="B582" s="259"/>
      <c r="C582" s="260"/>
      <c r="D582" s="238" t="s">
        <v>265</v>
      </c>
      <c r="E582" s="261" t="s">
        <v>48</v>
      </c>
      <c r="F582" s="262" t="s">
        <v>729</v>
      </c>
      <c r="G582" s="260"/>
      <c r="H582" s="261" t="s">
        <v>48</v>
      </c>
      <c r="I582" s="263"/>
      <c r="J582" s="260"/>
      <c r="K582" s="260"/>
      <c r="L582" s="264"/>
      <c r="M582" s="265"/>
      <c r="N582" s="266"/>
      <c r="O582" s="266"/>
      <c r="P582" s="266"/>
      <c r="Q582" s="266"/>
      <c r="R582" s="266"/>
      <c r="S582" s="266"/>
      <c r="T582" s="267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8" t="s">
        <v>265</v>
      </c>
      <c r="AU582" s="268" t="s">
        <v>93</v>
      </c>
      <c r="AV582" s="15" t="s">
        <v>23</v>
      </c>
      <c r="AW582" s="15" t="s">
        <v>46</v>
      </c>
      <c r="AX582" s="15" t="s">
        <v>85</v>
      </c>
      <c r="AY582" s="268" t="s">
        <v>254</v>
      </c>
    </row>
    <row r="583" s="13" customFormat="1">
      <c r="A583" s="13"/>
      <c r="B583" s="236"/>
      <c r="C583" s="237"/>
      <c r="D583" s="238" t="s">
        <v>265</v>
      </c>
      <c r="E583" s="239" t="s">
        <v>48</v>
      </c>
      <c r="F583" s="240" t="s">
        <v>889</v>
      </c>
      <c r="G583" s="237"/>
      <c r="H583" s="241">
        <v>2724.924</v>
      </c>
      <c r="I583" s="242"/>
      <c r="J583" s="237"/>
      <c r="K583" s="237"/>
      <c r="L583" s="243"/>
      <c r="M583" s="244"/>
      <c r="N583" s="245"/>
      <c r="O583" s="245"/>
      <c r="P583" s="245"/>
      <c r="Q583" s="245"/>
      <c r="R583" s="245"/>
      <c r="S583" s="245"/>
      <c r="T583" s="246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7" t="s">
        <v>265</v>
      </c>
      <c r="AU583" s="247" t="s">
        <v>93</v>
      </c>
      <c r="AV583" s="13" t="s">
        <v>93</v>
      </c>
      <c r="AW583" s="13" t="s">
        <v>46</v>
      </c>
      <c r="AX583" s="13" t="s">
        <v>85</v>
      </c>
      <c r="AY583" s="247" t="s">
        <v>254</v>
      </c>
    </row>
    <row r="584" s="14" customFormat="1">
      <c r="A584" s="14"/>
      <c r="B584" s="248"/>
      <c r="C584" s="249"/>
      <c r="D584" s="238" t="s">
        <v>265</v>
      </c>
      <c r="E584" s="250" t="s">
        <v>48</v>
      </c>
      <c r="F584" s="251" t="s">
        <v>268</v>
      </c>
      <c r="G584" s="249"/>
      <c r="H584" s="252">
        <v>2724.924</v>
      </c>
      <c r="I584" s="253"/>
      <c r="J584" s="249"/>
      <c r="K584" s="249"/>
      <c r="L584" s="254"/>
      <c r="M584" s="255"/>
      <c r="N584" s="256"/>
      <c r="O584" s="256"/>
      <c r="P584" s="256"/>
      <c r="Q584" s="256"/>
      <c r="R584" s="256"/>
      <c r="S584" s="256"/>
      <c r="T584" s="257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8" t="s">
        <v>265</v>
      </c>
      <c r="AU584" s="258" t="s">
        <v>93</v>
      </c>
      <c r="AV584" s="14" t="s">
        <v>261</v>
      </c>
      <c r="AW584" s="14" t="s">
        <v>46</v>
      </c>
      <c r="AX584" s="14" t="s">
        <v>23</v>
      </c>
      <c r="AY584" s="258" t="s">
        <v>254</v>
      </c>
    </row>
    <row r="585" s="2" customFormat="1">
      <c r="A585" s="42"/>
      <c r="B585" s="43"/>
      <c r="C585" s="44"/>
      <c r="D585" s="238" t="s">
        <v>278</v>
      </c>
      <c r="E585" s="44"/>
      <c r="F585" s="269" t="s">
        <v>732</v>
      </c>
      <c r="G585" s="44"/>
      <c r="H585" s="44"/>
      <c r="I585" s="44"/>
      <c r="J585" s="44"/>
      <c r="K585" s="44"/>
      <c r="L585" s="48"/>
      <c r="M585" s="234"/>
      <c r="N585" s="235"/>
      <c r="O585" s="88"/>
      <c r="P585" s="88"/>
      <c r="Q585" s="88"/>
      <c r="R585" s="88"/>
      <c r="S585" s="88"/>
      <c r="T585" s="89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U585" s="20" t="s">
        <v>93</v>
      </c>
    </row>
    <row r="586" s="2" customFormat="1">
      <c r="A586" s="42"/>
      <c r="B586" s="43"/>
      <c r="C586" s="44"/>
      <c r="D586" s="238" t="s">
        <v>278</v>
      </c>
      <c r="E586" s="44"/>
      <c r="F586" s="270" t="s">
        <v>733</v>
      </c>
      <c r="G586" s="44"/>
      <c r="H586" s="271">
        <v>0</v>
      </c>
      <c r="I586" s="44"/>
      <c r="J586" s="44"/>
      <c r="K586" s="44"/>
      <c r="L586" s="48"/>
      <c r="M586" s="234"/>
      <c r="N586" s="235"/>
      <c r="O586" s="88"/>
      <c r="P586" s="88"/>
      <c r="Q586" s="88"/>
      <c r="R586" s="88"/>
      <c r="S586" s="88"/>
      <c r="T586" s="89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U586" s="20" t="s">
        <v>93</v>
      </c>
    </row>
    <row r="587" s="2" customFormat="1">
      <c r="A587" s="42"/>
      <c r="B587" s="43"/>
      <c r="C587" s="44"/>
      <c r="D587" s="238" t="s">
        <v>278</v>
      </c>
      <c r="E587" s="44"/>
      <c r="F587" s="270" t="s">
        <v>734</v>
      </c>
      <c r="G587" s="44"/>
      <c r="H587" s="271">
        <v>55.5</v>
      </c>
      <c r="I587" s="44"/>
      <c r="J587" s="44"/>
      <c r="K587" s="44"/>
      <c r="L587" s="48"/>
      <c r="M587" s="234"/>
      <c r="N587" s="235"/>
      <c r="O587" s="88"/>
      <c r="P587" s="88"/>
      <c r="Q587" s="88"/>
      <c r="R587" s="88"/>
      <c r="S587" s="88"/>
      <c r="T587" s="89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U587" s="20" t="s">
        <v>93</v>
      </c>
    </row>
    <row r="588" s="2" customFormat="1">
      <c r="A588" s="42"/>
      <c r="B588" s="43"/>
      <c r="C588" s="44"/>
      <c r="D588" s="238" t="s">
        <v>278</v>
      </c>
      <c r="E588" s="44"/>
      <c r="F588" s="270" t="s">
        <v>735</v>
      </c>
      <c r="G588" s="44"/>
      <c r="H588" s="271">
        <v>490.76999999999998</v>
      </c>
      <c r="I588" s="44"/>
      <c r="J588" s="44"/>
      <c r="K588" s="44"/>
      <c r="L588" s="48"/>
      <c r="M588" s="234"/>
      <c r="N588" s="235"/>
      <c r="O588" s="88"/>
      <c r="P588" s="88"/>
      <c r="Q588" s="88"/>
      <c r="R588" s="88"/>
      <c r="S588" s="88"/>
      <c r="T588" s="89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U588" s="20" t="s">
        <v>93</v>
      </c>
    </row>
    <row r="589" s="2" customFormat="1">
      <c r="A589" s="42"/>
      <c r="B589" s="43"/>
      <c r="C589" s="44"/>
      <c r="D589" s="238" t="s">
        <v>278</v>
      </c>
      <c r="E589" s="44"/>
      <c r="F589" s="270" t="s">
        <v>736</v>
      </c>
      <c r="G589" s="44"/>
      <c r="H589" s="271">
        <v>600.31500000000005</v>
      </c>
      <c r="I589" s="44"/>
      <c r="J589" s="44"/>
      <c r="K589" s="44"/>
      <c r="L589" s="48"/>
      <c r="M589" s="234"/>
      <c r="N589" s="235"/>
      <c r="O589" s="88"/>
      <c r="P589" s="88"/>
      <c r="Q589" s="88"/>
      <c r="R589" s="88"/>
      <c r="S589" s="88"/>
      <c r="T589" s="89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U589" s="20" t="s">
        <v>93</v>
      </c>
    </row>
    <row r="590" s="2" customFormat="1">
      <c r="A590" s="42"/>
      <c r="B590" s="43"/>
      <c r="C590" s="44"/>
      <c r="D590" s="238" t="s">
        <v>278</v>
      </c>
      <c r="E590" s="44"/>
      <c r="F590" s="270" t="s">
        <v>737</v>
      </c>
      <c r="G590" s="44"/>
      <c r="H590" s="271">
        <v>1065.9949999999999</v>
      </c>
      <c r="I590" s="44"/>
      <c r="J590" s="44"/>
      <c r="K590" s="44"/>
      <c r="L590" s="48"/>
      <c r="M590" s="234"/>
      <c r="N590" s="235"/>
      <c r="O590" s="88"/>
      <c r="P590" s="88"/>
      <c r="Q590" s="88"/>
      <c r="R590" s="88"/>
      <c r="S590" s="88"/>
      <c r="T590" s="89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U590" s="20" t="s">
        <v>93</v>
      </c>
    </row>
    <row r="591" s="2" customFormat="1">
      <c r="A591" s="42"/>
      <c r="B591" s="43"/>
      <c r="C591" s="44"/>
      <c r="D591" s="238" t="s">
        <v>278</v>
      </c>
      <c r="E591" s="44"/>
      <c r="F591" s="270" t="s">
        <v>738</v>
      </c>
      <c r="G591" s="44"/>
      <c r="H591" s="271">
        <v>414.67399999999998</v>
      </c>
      <c r="I591" s="44"/>
      <c r="J591" s="44"/>
      <c r="K591" s="44"/>
      <c r="L591" s="48"/>
      <c r="M591" s="234"/>
      <c r="N591" s="235"/>
      <c r="O591" s="88"/>
      <c r="P591" s="88"/>
      <c r="Q591" s="88"/>
      <c r="R591" s="88"/>
      <c r="S591" s="88"/>
      <c r="T591" s="89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U591" s="20" t="s">
        <v>93</v>
      </c>
    </row>
    <row r="592" s="2" customFormat="1">
      <c r="A592" s="42"/>
      <c r="B592" s="43"/>
      <c r="C592" s="44"/>
      <c r="D592" s="238" t="s">
        <v>278</v>
      </c>
      <c r="E592" s="44"/>
      <c r="F592" s="270" t="s">
        <v>739</v>
      </c>
      <c r="G592" s="44"/>
      <c r="H592" s="271">
        <v>801.96500000000003</v>
      </c>
      <c r="I592" s="44"/>
      <c r="J592" s="44"/>
      <c r="K592" s="44"/>
      <c r="L592" s="48"/>
      <c r="M592" s="234"/>
      <c r="N592" s="235"/>
      <c r="O592" s="88"/>
      <c r="P592" s="88"/>
      <c r="Q592" s="88"/>
      <c r="R592" s="88"/>
      <c r="S592" s="88"/>
      <c r="T592" s="89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U592" s="20" t="s">
        <v>93</v>
      </c>
    </row>
    <row r="593" s="2" customFormat="1">
      <c r="A593" s="42"/>
      <c r="B593" s="43"/>
      <c r="C593" s="44"/>
      <c r="D593" s="238" t="s">
        <v>278</v>
      </c>
      <c r="E593" s="44"/>
      <c r="F593" s="270" t="s">
        <v>740</v>
      </c>
      <c r="G593" s="44"/>
      <c r="H593" s="271">
        <v>430.66399999999999</v>
      </c>
      <c r="I593" s="44"/>
      <c r="J593" s="44"/>
      <c r="K593" s="44"/>
      <c r="L593" s="48"/>
      <c r="M593" s="234"/>
      <c r="N593" s="235"/>
      <c r="O593" s="88"/>
      <c r="P593" s="88"/>
      <c r="Q593" s="88"/>
      <c r="R593" s="88"/>
      <c r="S593" s="88"/>
      <c r="T593" s="89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U593" s="20" t="s">
        <v>93</v>
      </c>
    </row>
    <row r="594" s="2" customFormat="1">
      <c r="A594" s="42"/>
      <c r="B594" s="43"/>
      <c r="C594" s="44"/>
      <c r="D594" s="238" t="s">
        <v>278</v>
      </c>
      <c r="E594" s="44"/>
      <c r="F594" s="270" t="s">
        <v>741</v>
      </c>
      <c r="G594" s="44"/>
      <c r="H594" s="271">
        <v>177.41900000000001</v>
      </c>
      <c r="I594" s="44"/>
      <c r="J594" s="44"/>
      <c r="K594" s="44"/>
      <c r="L594" s="48"/>
      <c r="M594" s="234"/>
      <c r="N594" s="235"/>
      <c r="O594" s="88"/>
      <c r="P594" s="88"/>
      <c r="Q594" s="88"/>
      <c r="R594" s="88"/>
      <c r="S594" s="88"/>
      <c r="T594" s="89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U594" s="20" t="s">
        <v>93</v>
      </c>
    </row>
    <row r="595" s="2" customFormat="1">
      <c r="A595" s="42"/>
      <c r="B595" s="43"/>
      <c r="C595" s="44"/>
      <c r="D595" s="238" t="s">
        <v>278</v>
      </c>
      <c r="E595" s="44"/>
      <c r="F595" s="270" t="s">
        <v>742</v>
      </c>
      <c r="G595" s="44"/>
      <c r="H595" s="271">
        <v>7</v>
      </c>
      <c r="I595" s="44"/>
      <c r="J595" s="44"/>
      <c r="K595" s="44"/>
      <c r="L595" s="48"/>
      <c r="M595" s="234"/>
      <c r="N595" s="235"/>
      <c r="O595" s="88"/>
      <c r="P595" s="88"/>
      <c r="Q595" s="88"/>
      <c r="R595" s="88"/>
      <c r="S595" s="88"/>
      <c r="T595" s="89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U595" s="20" t="s">
        <v>93</v>
      </c>
    </row>
    <row r="596" s="2" customFormat="1">
      <c r="A596" s="42"/>
      <c r="B596" s="43"/>
      <c r="C596" s="44"/>
      <c r="D596" s="238" t="s">
        <v>278</v>
      </c>
      <c r="E596" s="44"/>
      <c r="F596" s="270" t="s">
        <v>743</v>
      </c>
      <c r="G596" s="44"/>
      <c r="H596" s="271">
        <v>42.258000000000003</v>
      </c>
      <c r="I596" s="44"/>
      <c r="J596" s="44"/>
      <c r="K596" s="44"/>
      <c r="L596" s="48"/>
      <c r="M596" s="234"/>
      <c r="N596" s="235"/>
      <c r="O596" s="88"/>
      <c r="P596" s="88"/>
      <c r="Q596" s="88"/>
      <c r="R596" s="88"/>
      <c r="S596" s="88"/>
      <c r="T596" s="89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U596" s="20" t="s">
        <v>93</v>
      </c>
    </row>
    <row r="597" s="2" customFormat="1">
      <c r="A597" s="42"/>
      <c r="B597" s="43"/>
      <c r="C597" s="44"/>
      <c r="D597" s="238" t="s">
        <v>278</v>
      </c>
      <c r="E597" s="44"/>
      <c r="F597" s="270" t="s">
        <v>744</v>
      </c>
      <c r="G597" s="44"/>
      <c r="H597" s="271">
        <v>0</v>
      </c>
      <c r="I597" s="44"/>
      <c r="J597" s="44"/>
      <c r="K597" s="44"/>
      <c r="L597" s="48"/>
      <c r="M597" s="234"/>
      <c r="N597" s="235"/>
      <c r="O597" s="88"/>
      <c r="P597" s="88"/>
      <c r="Q597" s="88"/>
      <c r="R597" s="88"/>
      <c r="S597" s="88"/>
      <c r="T597" s="89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U597" s="20" t="s">
        <v>93</v>
      </c>
    </row>
    <row r="598" s="2" customFormat="1">
      <c r="A598" s="42"/>
      <c r="B598" s="43"/>
      <c r="C598" s="44"/>
      <c r="D598" s="238" t="s">
        <v>278</v>
      </c>
      <c r="E598" s="44"/>
      <c r="F598" s="270" t="s">
        <v>745</v>
      </c>
      <c r="G598" s="44"/>
      <c r="H598" s="271">
        <v>-40.185000000000002</v>
      </c>
      <c r="I598" s="44"/>
      <c r="J598" s="44"/>
      <c r="K598" s="44"/>
      <c r="L598" s="48"/>
      <c r="M598" s="234"/>
      <c r="N598" s="235"/>
      <c r="O598" s="88"/>
      <c r="P598" s="88"/>
      <c r="Q598" s="88"/>
      <c r="R598" s="88"/>
      <c r="S598" s="88"/>
      <c r="T598" s="89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U598" s="20" t="s">
        <v>93</v>
      </c>
    </row>
    <row r="599" s="2" customFormat="1">
      <c r="A599" s="42"/>
      <c r="B599" s="43"/>
      <c r="C599" s="44"/>
      <c r="D599" s="238" t="s">
        <v>278</v>
      </c>
      <c r="E599" s="44"/>
      <c r="F599" s="270" t="s">
        <v>746</v>
      </c>
      <c r="G599" s="44"/>
      <c r="H599" s="271">
        <v>-10.997999999999999</v>
      </c>
      <c r="I599" s="44"/>
      <c r="J599" s="44"/>
      <c r="K599" s="44"/>
      <c r="L599" s="48"/>
      <c r="M599" s="234"/>
      <c r="N599" s="235"/>
      <c r="O599" s="88"/>
      <c r="P599" s="88"/>
      <c r="Q599" s="88"/>
      <c r="R599" s="88"/>
      <c r="S599" s="88"/>
      <c r="T599" s="89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U599" s="20" t="s">
        <v>93</v>
      </c>
    </row>
    <row r="600" s="2" customFormat="1">
      <c r="A600" s="42"/>
      <c r="B600" s="43"/>
      <c r="C600" s="44"/>
      <c r="D600" s="238" t="s">
        <v>278</v>
      </c>
      <c r="E600" s="44"/>
      <c r="F600" s="270" t="s">
        <v>747</v>
      </c>
      <c r="G600" s="44"/>
      <c r="H600" s="271">
        <v>-6.3520000000000003</v>
      </c>
      <c r="I600" s="44"/>
      <c r="J600" s="44"/>
      <c r="K600" s="44"/>
      <c r="L600" s="48"/>
      <c r="M600" s="234"/>
      <c r="N600" s="235"/>
      <c r="O600" s="88"/>
      <c r="P600" s="88"/>
      <c r="Q600" s="88"/>
      <c r="R600" s="88"/>
      <c r="S600" s="88"/>
      <c r="T600" s="89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U600" s="20" t="s">
        <v>93</v>
      </c>
    </row>
    <row r="601" s="2" customFormat="1">
      <c r="A601" s="42"/>
      <c r="B601" s="43"/>
      <c r="C601" s="44"/>
      <c r="D601" s="238" t="s">
        <v>278</v>
      </c>
      <c r="E601" s="44"/>
      <c r="F601" s="270" t="s">
        <v>748</v>
      </c>
      <c r="G601" s="44"/>
      <c r="H601" s="271">
        <v>-9.5939999999999994</v>
      </c>
      <c r="I601" s="44"/>
      <c r="J601" s="44"/>
      <c r="K601" s="44"/>
      <c r="L601" s="48"/>
      <c r="M601" s="234"/>
      <c r="N601" s="235"/>
      <c r="O601" s="88"/>
      <c r="P601" s="88"/>
      <c r="Q601" s="88"/>
      <c r="R601" s="88"/>
      <c r="S601" s="88"/>
      <c r="T601" s="89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U601" s="20" t="s">
        <v>93</v>
      </c>
    </row>
    <row r="602" s="2" customFormat="1">
      <c r="A602" s="42"/>
      <c r="B602" s="43"/>
      <c r="C602" s="44"/>
      <c r="D602" s="238" t="s">
        <v>278</v>
      </c>
      <c r="E602" s="44"/>
      <c r="F602" s="270" t="s">
        <v>749</v>
      </c>
      <c r="G602" s="44"/>
      <c r="H602" s="271">
        <v>-9.0670000000000002</v>
      </c>
      <c r="I602" s="44"/>
      <c r="J602" s="44"/>
      <c r="K602" s="44"/>
      <c r="L602" s="48"/>
      <c r="M602" s="234"/>
      <c r="N602" s="235"/>
      <c r="O602" s="88"/>
      <c r="P602" s="88"/>
      <c r="Q602" s="88"/>
      <c r="R602" s="88"/>
      <c r="S602" s="88"/>
      <c r="T602" s="89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U602" s="20" t="s">
        <v>93</v>
      </c>
    </row>
    <row r="603" s="2" customFormat="1">
      <c r="A603" s="42"/>
      <c r="B603" s="43"/>
      <c r="C603" s="44"/>
      <c r="D603" s="238" t="s">
        <v>278</v>
      </c>
      <c r="E603" s="44"/>
      <c r="F603" s="270" t="s">
        <v>750</v>
      </c>
      <c r="G603" s="44"/>
      <c r="H603" s="271">
        <v>-35.377000000000002</v>
      </c>
      <c r="I603" s="44"/>
      <c r="J603" s="44"/>
      <c r="K603" s="44"/>
      <c r="L603" s="48"/>
      <c r="M603" s="234"/>
      <c r="N603" s="235"/>
      <c r="O603" s="88"/>
      <c r="P603" s="88"/>
      <c r="Q603" s="88"/>
      <c r="R603" s="88"/>
      <c r="S603" s="88"/>
      <c r="T603" s="89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U603" s="20" t="s">
        <v>93</v>
      </c>
    </row>
    <row r="604" s="2" customFormat="1">
      <c r="A604" s="42"/>
      <c r="B604" s="43"/>
      <c r="C604" s="44"/>
      <c r="D604" s="238" t="s">
        <v>278</v>
      </c>
      <c r="E604" s="44"/>
      <c r="F604" s="270" t="s">
        <v>751</v>
      </c>
      <c r="G604" s="44"/>
      <c r="H604" s="271">
        <v>-13.063000000000001</v>
      </c>
      <c r="I604" s="44"/>
      <c r="J604" s="44"/>
      <c r="K604" s="44"/>
      <c r="L604" s="48"/>
      <c r="M604" s="234"/>
      <c r="N604" s="235"/>
      <c r="O604" s="88"/>
      <c r="P604" s="88"/>
      <c r="Q604" s="88"/>
      <c r="R604" s="88"/>
      <c r="S604" s="88"/>
      <c r="T604" s="89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U604" s="20" t="s">
        <v>93</v>
      </c>
    </row>
    <row r="605" s="2" customFormat="1">
      <c r="A605" s="42"/>
      <c r="B605" s="43"/>
      <c r="C605" s="44"/>
      <c r="D605" s="238" t="s">
        <v>278</v>
      </c>
      <c r="E605" s="44"/>
      <c r="F605" s="270" t="s">
        <v>752</v>
      </c>
      <c r="G605" s="44"/>
      <c r="H605" s="271">
        <v>0</v>
      </c>
      <c r="I605" s="44"/>
      <c r="J605" s="44"/>
      <c r="K605" s="44"/>
      <c r="L605" s="48"/>
      <c r="M605" s="234"/>
      <c r="N605" s="235"/>
      <c r="O605" s="88"/>
      <c r="P605" s="88"/>
      <c r="Q605" s="88"/>
      <c r="R605" s="88"/>
      <c r="S605" s="88"/>
      <c r="T605" s="89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U605" s="20" t="s">
        <v>93</v>
      </c>
    </row>
    <row r="606" s="2" customFormat="1">
      <c r="A606" s="42"/>
      <c r="B606" s="43"/>
      <c r="C606" s="44"/>
      <c r="D606" s="238" t="s">
        <v>278</v>
      </c>
      <c r="E606" s="44"/>
      <c r="F606" s="270" t="s">
        <v>753</v>
      </c>
      <c r="G606" s="44"/>
      <c r="H606" s="271">
        <v>-18.800000000000001</v>
      </c>
      <c r="I606" s="44"/>
      <c r="J606" s="44"/>
      <c r="K606" s="44"/>
      <c r="L606" s="48"/>
      <c r="M606" s="234"/>
      <c r="N606" s="235"/>
      <c r="O606" s="88"/>
      <c r="P606" s="88"/>
      <c r="Q606" s="88"/>
      <c r="R606" s="88"/>
      <c r="S606" s="88"/>
      <c r="T606" s="89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U606" s="20" t="s">
        <v>93</v>
      </c>
    </row>
    <row r="607" s="2" customFormat="1">
      <c r="A607" s="42"/>
      <c r="B607" s="43"/>
      <c r="C607" s="44"/>
      <c r="D607" s="238" t="s">
        <v>278</v>
      </c>
      <c r="E607" s="44"/>
      <c r="F607" s="270" t="s">
        <v>754</v>
      </c>
      <c r="G607" s="44"/>
      <c r="H607" s="271">
        <v>-32.600000000000001</v>
      </c>
      <c r="I607" s="44"/>
      <c r="J607" s="44"/>
      <c r="K607" s="44"/>
      <c r="L607" s="48"/>
      <c r="M607" s="234"/>
      <c r="N607" s="235"/>
      <c r="O607" s="88"/>
      <c r="P607" s="88"/>
      <c r="Q607" s="88"/>
      <c r="R607" s="88"/>
      <c r="S607" s="88"/>
      <c r="T607" s="89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U607" s="20" t="s">
        <v>93</v>
      </c>
    </row>
    <row r="608" s="2" customFormat="1">
      <c r="A608" s="42"/>
      <c r="B608" s="43"/>
      <c r="C608" s="44"/>
      <c r="D608" s="238" t="s">
        <v>278</v>
      </c>
      <c r="E608" s="44"/>
      <c r="F608" s="270" t="s">
        <v>755</v>
      </c>
      <c r="G608" s="44"/>
      <c r="H608" s="271">
        <v>-17.774999999999999</v>
      </c>
      <c r="I608" s="44"/>
      <c r="J608" s="44"/>
      <c r="K608" s="44"/>
      <c r="L608" s="48"/>
      <c r="M608" s="234"/>
      <c r="N608" s="235"/>
      <c r="O608" s="88"/>
      <c r="P608" s="88"/>
      <c r="Q608" s="88"/>
      <c r="R608" s="88"/>
      <c r="S608" s="88"/>
      <c r="T608" s="89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U608" s="20" t="s">
        <v>93</v>
      </c>
    </row>
    <row r="609" s="2" customFormat="1">
      <c r="A609" s="42"/>
      <c r="B609" s="43"/>
      <c r="C609" s="44"/>
      <c r="D609" s="238" t="s">
        <v>278</v>
      </c>
      <c r="E609" s="44"/>
      <c r="F609" s="270" t="s">
        <v>268</v>
      </c>
      <c r="G609" s="44"/>
      <c r="H609" s="271">
        <v>3892.7489999999998</v>
      </c>
      <c r="I609" s="44"/>
      <c r="J609" s="44"/>
      <c r="K609" s="44"/>
      <c r="L609" s="48"/>
      <c r="M609" s="234"/>
      <c r="N609" s="235"/>
      <c r="O609" s="88"/>
      <c r="P609" s="88"/>
      <c r="Q609" s="88"/>
      <c r="R609" s="88"/>
      <c r="S609" s="88"/>
      <c r="T609" s="89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U609" s="20" t="s">
        <v>93</v>
      </c>
    </row>
    <row r="610" s="2" customFormat="1" ht="37.8" customHeight="1">
      <c r="A610" s="42"/>
      <c r="B610" s="43"/>
      <c r="C610" s="218" t="s">
        <v>387</v>
      </c>
      <c r="D610" s="218" t="s">
        <v>256</v>
      </c>
      <c r="E610" s="219" t="s">
        <v>890</v>
      </c>
      <c r="F610" s="220" t="s">
        <v>891</v>
      </c>
      <c r="G610" s="221" t="s">
        <v>314</v>
      </c>
      <c r="H610" s="222">
        <v>34.399999999999999</v>
      </c>
      <c r="I610" s="223"/>
      <c r="J610" s="224">
        <f>ROUND(I610*H610,2)</f>
        <v>0</v>
      </c>
      <c r="K610" s="220" t="s">
        <v>260</v>
      </c>
      <c r="L610" s="48"/>
      <c r="M610" s="225" t="s">
        <v>48</v>
      </c>
      <c r="N610" s="226" t="s">
        <v>56</v>
      </c>
      <c r="O610" s="88"/>
      <c r="P610" s="227">
        <f>O610*H610</f>
        <v>0</v>
      </c>
      <c r="Q610" s="227">
        <v>0</v>
      </c>
      <c r="R610" s="227">
        <f>Q610*H610</f>
        <v>0</v>
      </c>
      <c r="S610" s="227">
        <v>0</v>
      </c>
      <c r="T610" s="228">
        <f>S610*H610</f>
        <v>0</v>
      </c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R610" s="229" t="s">
        <v>261</v>
      </c>
      <c r="AT610" s="229" t="s">
        <v>256</v>
      </c>
      <c r="AU610" s="229" t="s">
        <v>93</v>
      </c>
      <c r="AY610" s="20" t="s">
        <v>254</v>
      </c>
      <c r="BE610" s="230">
        <f>IF(N610="základní",J610,0)</f>
        <v>0</v>
      </c>
      <c r="BF610" s="230">
        <f>IF(N610="snížená",J610,0)</f>
        <v>0</v>
      </c>
      <c r="BG610" s="230">
        <f>IF(N610="zákl. přenesená",J610,0)</f>
        <v>0</v>
      </c>
      <c r="BH610" s="230">
        <f>IF(N610="sníž. přenesená",J610,0)</f>
        <v>0</v>
      </c>
      <c r="BI610" s="230">
        <f>IF(N610="nulová",J610,0)</f>
        <v>0</v>
      </c>
      <c r="BJ610" s="20" t="s">
        <v>23</v>
      </c>
      <c r="BK610" s="230">
        <f>ROUND(I610*H610,2)</f>
        <v>0</v>
      </c>
      <c r="BL610" s="20" t="s">
        <v>261</v>
      </c>
      <c r="BM610" s="229" t="s">
        <v>892</v>
      </c>
    </row>
    <row r="611" s="2" customFormat="1">
      <c r="A611" s="42"/>
      <c r="B611" s="43"/>
      <c r="C611" s="44"/>
      <c r="D611" s="231" t="s">
        <v>263</v>
      </c>
      <c r="E611" s="44"/>
      <c r="F611" s="232" t="s">
        <v>893</v>
      </c>
      <c r="G611" s="44"/>
      <c r="H611" s="44"/>
      <c r="I611" s="233"/>
      <c r="J611" s="44"/>
      <c r="K611" s="44"/>
      <c r="L611" s="48"/>
      <c r="M611" s="234"/>
      <c r="N611" s="235"/>
      <c r="O611" s="88"/>
      <c r="P611" s="88"/>
      <c r="Q611" s="88"/>
      <c r="R611" s="88"/>
      <c r="S611" s="88"/>
      <c r="T611" s="89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T611" s="20" t="s">
        <v>263</v>
      </c>
      <c r="AU611" s="20" t="s">
        <v>93</v>
      </c>
    </row>
    <row r="612" s="13" customFormat="1">
      <c r="A612" s="13"/>
      <c r="B612" s="236"/>
      <c r="C612" s="237"/>
      <c r="D612" s="238" t="s">
        <v>265</v>
      </c>
      <c r="E612" s="239" t="s">
        <v>48</v>
      </c>
      <c r="F612" s="240" t="s">
        <v>685</v>
      </c>
      <c r="G612" s="237"/>
      <c r="H612" s="241">
        <v>34.399999999999999</v>
      </c>
      <c r="I612" s="242"/>
      <c r="J612" s="237"/>
      <c r="K612" s="237"/>
      <c r="L612" s="243"/>
      <c r="M612" s="244"/>
      <c r="N612" s="245"/>
      <c r="O612" s="245"/>
      <c r="P612" s="245"/>
      <c r="Q612" s="245"/>
      <c r="R612" s="245"/>
      <c r="S612" s="245"/>
      <c r="T612" s="246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7" t="s">
        <v>265</v>
      </c>
      <c r="AU612" s="247" t="s">
        <v>93</v>
      </c>
      <c r="AV612" s="13" t="s">
        <v>93</v>
      </c>
      <c r="AW612" s="13" t="s">
        <v>46</v>
      </c>
      <c r="AX612" s="13" t="s">
        <v>23</v>
      </c>
      <c r="AY612" s="247" t="s">
        <v>254</v>
      </c>
    </row>
    <row r="613" s="2" customFormat="1">
      <c r="A613" s="42"/>
      <c r="B613" s="43"/>
      <c r="C613" s="44"/>
      <c r="D613" s="238" t="s">
        <v>278</v>
      </c>
      <c r="E613" s="44"/>
      <c r="F613" s="269" t="s">
        <v>830</v>
      </c>
      <c r="G613" s="44"/>
      <c r="H613" s="44"/>
      <c r="I613" s="44"/>
      <c r="J613" s="44"/>
      <c r="K613" s="44"/>
      <c r="L613" s="48"/>
      <c r="M613" s="234"/>
      <c r="N613" s="235"/>
      <c r="O613" s="88"/>
      <c r="P613" s="88"/>
      <c r="Q613" s="88"/>
      <c r="R613" s="88"/>
      <c r="S613" s="88"/>
      <c r="T613" s="89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U613" s="20" t="s">
        <v>93</v>
      </c>
    </row>
    <row r="614" s="2" customFormat="1">
      <c r="A614" s="42"/>
      <c r="B614" s="43"/>
      <c r="C614" s="44"/>
      <c r="D614" s="238" t="s">
        <v>278</v>
      </c>
      <c r="E614" s="44"/>
      <c r="F614" s="270" t="s">
        <v>787</v>
      </c>
      <c r="G614" s="44"/>
      <c r="H614" s="271">
        <v>18.800000000000001</v>
      </c>
      <c r="I614" s="44"/>
      <c r="J614" s="44"/>
      <c r="K614" s="44"/>
      <c r="L614" s="48"/>
      <c r="M614" s="234"/>
      <c r="N614" s="235"/>
      <c r="O614" s="88"/>
      <c r="P614" s="88"/>
      <c r="Q614" s="88"/>
      <c r="R614" s="88"/>
      <c r="S614" s="88"/>
      <c r="T614" s="89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U614" s="20" t="s">
        <v>93</v>
      </c>
    </row>
    <row r="615" s="2" customFormat="1">
      <c r="A615" s="42"/>
      <c r="B615" s="43"/>
      <c r="C615" s="44"/>
      <c r="D615" s="238" t="s">
        <v>278</v>
      </c>
      <c r="E615" s="44"/>
      <c r="F615" s="270" t="s">
        <v>788</v>
      </c>
      <c r="G615" s="44"/>
      <c r="H615" s="271">
        <v>15.6</v>
      </c>
      <c r="I615" s="44"/>
      <c r="J615" s="44"/>
      <c r="K615" s="44"/>
      <c r="L615" s="48"/>
      <c r="M615" s="234"/>
      <c r="N615" s="235"/>
      <c r="O615" s="88"/>
      <c r="P615" s="88"/>
      <c r="Q615" s="88"/>
      <c r="R615" s="88"/>
      <c r="S615" s="88"/>
      <c r="T615" s="89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U615" s="20" t="s">
        <v>93</v>
      </c>
    </row>
    <row r="616" s="2" customFormat="1">
      <c r="A616" s="42"/>
      <c r="B616" s="43"/>
      <c r="C616" s="44"/>
      <c r="D616" s="238" t="s">
        <v>278</v>
      </c>
      <c r="E616" s="44"/>
      <c r="F616" s="270" t="s">
        <v>310</v>
      </c>
      <c r="G616" s="44"/>
      <c r="H616" s="271">
        <v>34.399999999999999</v>
      </c>
      <c r="I616" s="44"/>
      <c r="J616" s="44"/>
      <c r="K616" s="44"/>
      <c r="L616" s="48"/>
      <c r="M616" s="234"/>
      <c r="N616" s="235"/>
      <c r="O616" s="88"/>
      <c r="P616" s="88"/>
      <c r="Q616" s="88"/>
      <c r="R616" s="88"/>
      <c r="S616" s="88"/>
      <c r="T616" s="89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U616" s="20" t="s">
        <v>93</v>
      </c>
    </row>
    <row r="617" s="2" customFormat="1">
      <c r="A617" s="42"/>
      <c r="B617" s="43"/>
      <c r="C617" s="44"/>
      <c r="D617" s="238" t="s">
        <v>278</v>
      </c>
      <c r="E617" s="44"/>
      <c r="F617" s="283" t="s">
        <v>789</v>
      </c>
      <c r="G617" s="44"/>
      <c r="H617" s="44"/>
      <c r="I617" s="44"/>
      <c r="J617" s="44"/>
      <c r="K617" s="44"/>
      <c r="L617" s="48"/>
      <c r="M617" s="234"/>
      <c r="N617" s="235"/>
      <c r="O617" s="88"/>
      <c r="P617" s="88"/>
      <c r="Q617" s="88"/>
      <c r="R617" s="88"/>
      <c r="S617" s="88"/>
      <c r="T617" s="89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U617" s="20" t="s">
        <v>93</v>
      </c>
    </row>
    <row r="618" s="2" customFormat="1">
      <c r="A618" s="42"/>
      <c r="B618" s="43"/>
      <c r="C618" s="44"/>
      <c r="D618" s="238" t="s">
        <v>278</v>
      </c>
      <c r="E618" s="44"/>
      <c r="F618" s="284" t="s">
        <v>752</v>
      </c>
      <c r="G618" s="44"/>
      <c r="H618" s="271">
        <v>0</v>
      </c>
      <c r="I618" s="44"/>
      <c r="J618" s="44"/>
      <c r="K618" s="44"/>
      <c r="L618" s="48"/>
      <c r="M618" s="234"/>
      <c r="N618" s="235"/>
      <c r="O618" s="88"/>
      <c r="P618" s="88"/>
      <c r="Q618" s="88"/>
      <c r="R618" s="88"/>
      <c r="S618" s="88"/>
      <c r="T618" s="89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U618" s="20" t="s">
        <v>93</v>
      </c>
    </row>
    <row r="619" s="2" customFormat="1">
      <c r="A619" s="42"/>
      <c r="B619" s="43"/>
      <c r="C619" s="44"/>
      <c r="D619" s="238" t="s">
        <v>278</v>
      </c>
      <c r="E619" s="44"/>
      <c r="F619" s="284" t="s">
        <v>753</v>
      </c>
      <c r="G619" s="44"/>
      <c r="H619" s="271">
        <v>-18.800000000000001</v>
      </c>
      <c r="I619" s="44"/>
      <c r="J619" s="44"/>
      <c r="K619" s="44"/>
      <c r="L619" s="48"/>
      <c r="M619" s="234"/>
      <c r="N619" s="235"/>
      <c r="O619" s="88"/>
      <c r="P619" s="88"/>
      <c r="Q619" s="88"/>
      <c r="R619" s="88"/>
      <c r="S619" s="88"/>
      <c r="T619" s="89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U619" s="20" t="s">
        <v>93</v>
      </c>
    </row>
    <row r="620" s="2" customFormat="1" ht="24.15" customHeight="1">
      <c r="A620" s="42"/>
      <c r="B620" s="43"/>
      <c r="C620" s="218" t="s">
        <v>7</v>
      </c>
      <c r="D620" s="218" t="s">
        <v>256</v>
      </c>
      <c r="E620" s="219" t="s">
        <v>344</v>
      </c>
      <c r="F620" s="220" t="s">
        <v>345</v>
      </c>
      <c r="G620" s="221" t="s">
        <v>314</v>
      </c>
      <c r="H620" s="222">
        <v>2855.5810000000001</v>
      </c>
      <c r="I620" s="223"/>
      <c r="J620" s="224">
        <f>ROUND(I620*H620,2)</f>
        <v>0</v>
      </c>
      <c r="K620" s="220" t="s">
        <v>260</v>
      </c>
      <c r="L620" s="48"/>
      <c r="M620" s="225" t="s">
        <v>48</v>
      </c>
      <c r="N620" s="226" t="s">
        <v>56</v>
      </c>
      <c r="O620" s="88"/>
      <c r="P620" s="227">
        <f>O620*H620</f>
        <v>0</v>
      </c>
      <c r="Q620" s="227">
        <v>0</v>
      </c>
      <c r="R620" s="227">
        <f>Q620*H620</f>
        <v>0</v>
      </c>
      <c r="S620" s="227">
        <v>0</v>
      </c>
      <c r="T620" s="228">
        <f>S620*H620</f>
        <v>0</v>
      </c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R620" s="229" t="s">
        <v>261</v>
      </c>
      <c r="AT620" s="229" t="s">
        <v>256</v>
      </c>
      <c r="AU620" s="229" t="s">
        <v>93</v>
      </c>
      <c r="AY620" s="20" t="s">
        <v>254</v>
      </c>
      <c r="BE620" s="230">
        <f>IF(N620="základní",J620,0)</f>
        <v>0</v>
      </c>
      <c r="BF620" s="230">
        <f>IF(N620="snížená",J620,0)</f>
        <v>0</v>
      </c>
      <c r="BG620" s="230">
        <f>IF(N620="zákl. přenesená",J620,0)</f>
        <v>0</v>
      </c>
      <c r="BH620" s="230">
        <f>IF(N620="sníž. přenesená",J620,0)</f>
        <v>0</v>
      </c>
      <c r="BI620" s="230">
        <f>IF(N620="nulová",J620,0)</f>
        <v>0</v>
      </c>
      <c r="BJ620" s="20" t="s">
        <v>23</v>
      </c>
      <c r="BK620" s="230">
        <f>ROUND(I620*H620,2)</f>
        <v>0</v>
      </c>
      <c r="BL620" s="20" t="s">
        <v>261</v>
      </c>
      <c r="BM620" s="229" t="s">
        <v>894</v>
      </c>
    </row>
    <row r="621" s="2" customFormat="1">
      <c r="A621" s="42"/>
      <c r="B621" s="43"/>
      <c r="C621" s="44"/>
      <c r="D621" s="231" t="s">
        <v>263</v>
      </c>
      <c r="E621" s="44"/>
      <c r="F621" s="232" t="s">
        <v>347</v>
      </c>
      <c r="G621" s="44"/>
      <c r="H621" s="44"/>
      <c r="I621" s="233"/>
      <c r="J621" s="44"/>
      <c r="K621" s="44"/>
      <c r="L621" s="48"/>
      <c r="M621" s="234"/>
      <c r="N621" s="235"/>
      <c r="O621" s="88"/>
      <c r="P621" s="88"/>
      <c r="Q621" s="88"/>
      <c r="R621" s="88"/>
      <c r="S621" s="88"/>
      <c r="T621" s="89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T621" s="20" t="s">
        <v>263</v>
      </c>
      <c r="AU621" s="20" t="s">
        <v>93</v>
      </c>
    </row>
    <row r="622" s="13" customFormat="1">
      <c r="A622" s="13"/>
      <c r="B622" s="236"/>
      <c r="C622" s="237"/>
      <c r="D622" s="238" t="s">
        <v>265</v>
      </c>
      <c r="E622" s="239" t="s">
        <v>48</v>
      </c>
      <c r="F622" s="240" t="s">
        <v>647</v>
      </c>
      <c r="G622" s="237"/>
      <c r="H622" s="241">
        <v>2855.5810000000001</v>
      </c>
      <c r="I622" s="242"/>
      <c r="J622" s="237"/>
      <c r="K622" s="237"/>
      <c r="L622" s="243"/>
      <c r="M622" s="244"/>
      <c r="N622" s="245"/>
      <c r="O622" s="245"/>
      <c r="P622" s="245"/>
      <c r="Q622" s="245"/>
      <c r="R622" s="245"/>
      <c r="S622" s="245"/>
      <c r="T622" s="246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7" t="s">
        <v>265</v>
      </c>
      <c r="AU622" s="247" t="s">
        <v>93</v>
      </c>
      <c r="AV622" s="13" t="s">
        <v>93</v>
      </c>
      <c r="AW622" s="13" t="s">
        <v>46</v>
      </c>
      <c r="AX622" s="13" t="s">
        <v>23</v>
      </c>
      <c r="AY622" s="247" t="s">
        <v>254</v>
      </c>
    </row>
    <row r="623" s="2" customFormat="1">
      <c r="A623" s="42"/>
      <c r="B623" s="43"/>
      <c r="C623" s="44"/>
      <c r="D623" s="238" t="s">
        <v>278</v>
      </c>
      <c r="E623" s="44"/>
      <c r="F623" s="269" t="s">
        <v>895</v>
      </c>
      <c r="G623" s="44"/>
      <c r="H623" s="44"/>
      <c r="I623" s="44"/>
      <c r="J623" s="44"/>
      <c r="K623" s="44"/>
      <c r="L623" s="48"/>
      <c r="M623" s="234"/>
      <c r="N623" s="235"/>
      <c r="O623" s="88"/>
      <c r="P623" s="88"/>
      <c r="Q623" s="88"/>
      <c r="R623" s="88"/>
      <c r="S623" s="88"/>
      <c r="T623" s="89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U623" s="20" t="s">
        <v>93</v>
      </c>
    </row>
    <row r="624" s="2" customFormat="1">
      <c r="A624" s="42"/>
      <c r="B624" s="43"/>
      <c r="C624" s="44"/>
      <c r="D624" s="238" t="s">
        <v>278</v>
      </c>
      <c r="E624" s="44"/>
      <c r="F624" s="270" t="s">
        <v>655</v>
      </c>
      <c r="G624" s="44"/>
      <c r="H624" s="271">
        <v>137.52099999999999</v>
      </c>
      <c r="I624" s="44"/>
      <c r="J624" s="44"/>
      <c r="K624" s="44"/>
      <c r="L624" s="48"/>
      <c r="M624" s="234"/>
      <c r="N624" s="235"/>
      <c r="O624" s="88"/>
      <c r="P624" s="88"/>
      <c r="Q624" s="88"/>
      <c r="R624" s="88"/>
      <c r="S624" s="88"/>
      <c r="T624" s="89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U624" s="20" t="s">
        <v>93</v>
      </c>
    </row>
    <row r="625" s="2" customFormat="1">
      <c r="A625" s="42"/>
      <c r="B625" s="43"/>
      <c r="C625" s="44"/>
      <c r="D625" s="238" t="s">
        <v>278</v>
      </c>
      <c r="E625" s="44"/>
      <c r="F625" s="270" t="s">
        <v>681</v>
      </c>
      <c r="G625" s="44"/>
      <c r="H625" s="271">
        <v>2000.52</v>
      </c>
      <c r="I625" s="44"/>
      <c r="J625" s="44"/>
      <c r="K625" s="44"/>
      <c r="L625" s="48"/>
      <c r="M625" s="234"/>
      <c r="N625" s="235"/>
      <c r="O625" s="88"/>
      <c r="P625" s="88"/>
      <c r="Q625" s="88"/>
      <c r="R625" s="88"/>
      <c r="S625" s="88"/>
      <c r="T625" s="89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U625" s="20" t="s">
        <v>93</v>
      </c>
    </row>
    <row r="626" s="2" customFormat="1">
      <c r="A626" s="42"/>
      <c r="B626" s="43"/>
      <c r="C626" s="44"/>
      <c r="D626" s="238" t="s">
        <v>278</v>
      </c>
      <c r="E626" s="44"/>
      <c r="F626" s="270" t="s">
        <v>651</v>
      </c>
      <c r="G626" s="44"/>
      <c r="H626" s="271">
        <v>96.590000000000003</v>
      </c>
      <c r="I626" s="44"/>
      <c r="J626" s="44"/>
      <c r="K626" s="44"/>
      <c r="L626" s="48"/>
      <c r="M626" s="234"/>
      <c r="N626" s="235"/>
      <c r="O626" s="88"/>
      <c r="P626" s="88"/>
      <c r="Q626" s="88"/>
      <c r="R626" s="88"/>
      <c r="S626" s="88"/>
      <c r="T626" s="89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U626" s="20" t="s">
        <v>93</v>
      </c>
    </row>
    <row r="627" s="2" customFormat="1">
      <c r="A627" s="42"/>
      <c r="B627" s="43"/>
      <c r="C627" s="44"/>
      <c r="D627" s="238" t="s">
        <v>278</v>
      </c>
      <c r="E627" s="44"/>
      <c r="F627" s="270" t="s">
        <v>832</v>
      </c>
      <c r="G627" s="44"/>
      <c r="H627" s="271">
        <v>620.95000000000005</v>
      </c>
      <c r="I627" s="44"/>
      <c r="J627" s="44"/>
      <c r="K627" s="44"/>
      <c r="L627" s="48"/>
      <c r="M627" s="234"/>
      <c r="N627" s="235"/>
      <c r="O627" s="88"/>
      <c r="P627" s="88"/>
      <c r="Q627" s="88"/>
      <c r="R627" s="88"/>
      <c r="S627" s="88"/>
      <c r="T627" s="89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U627" s="20" t="s">
        <v>93</v>
      </c>
    </row>
    <row r="628" s="2" customFormat="1">
      <c r="A628" s="42"/>
      <c r="B628" s="43"/>
      <c r="C628" s="44"/>
      <c r="D628" s="238" t="s">
        <v>278</v>
      </c>
      <c r="E628" s="44"/>
      <c r="F628" s="270" t="s">
        <v>268</v>
      </c>
      <c r="G628" s="44"/>
      <c r="H628" s="271">
        <v>2855.5810000000001</v>
      </c>
      <c r="I628" s="44"/>
      <c r="J628" s="44"/>
      <c r="K628" s="44"/>
      <c r="L628" s="48"/>
      <c r="M628" s="234"/>
      <c r="N628" s="235"/>
      <c r="O628" s="88"/>
      <c r="P628" s="88"/>
      <c r="Q628" s="88"/>
      <c r="R628" s="88"/>
      <c r="S628" s="88"/>
      <c r="T628" s="89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U628" s="20" t="s">
        <v>93</v>
      </c>
    </row>
    <row r="629" s="2" customFormat="1">
      <c r="A629" s="42"/>
      <c r="B629" s="43"/>
      <c r="C629" s="44"/>
      <c r="D629" s="238" t="s">
        <v>278</v>
      </c>
      <c r="E629" s="44"/>
      <c r="F629" s="283" t="s">
        <v>833</v>
      </c>
      <c r="G629" s="44"/>
      <c r="H629" s="44"/>
      <c r="I629" s="44"/>
      <c r="J629" s="44"/>
      <c r="K629" s="44"/>
      <c r="L629" s="48"/>
      <c r="M629" s="234"/>
      <c r="N629" s="235"/>
      <c r="O629" s="88"/>
      <c r="P629" s="88"/>
      <c r="Q629" s="88"/>
      <c r="R629" s="88"/>
      <c r="S629" s="88"/>
      <c r="T629" s="89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U629" s="20" t="s">
        <v>93</v>
      </c>
    </row>
    <row r="630" s="2" customFormat="1">
      <c r="A630" s="42"/>
      <c r="B630" s="43"/>
      <c r="C630" s="44"/>
      <c r="D630" s="238" t="s">
        <v>278</v>
      </c>
      <c r="E630" s="44"/>
      <c r="F630" s="284" t="s">
        <v>834</v>
      </c>
      <c r="G630" s="44"/>
      <c r="H630" s="271">
        <v>0</v>
      </c>
      <c r="I630" s="44"/>
      <c r="J630" s="44"/>
      <c r="K630" s="44"/>
      <c r="L630" s="48"/>
      <c r="M630" s="234"/>
      <c r="N630" s="235"/>
      <c r="O630" s="88"/>
      <c r="P630" s="88"/>
      <c r="Q630" s="88"/>
      <c r="R630" s="88"/>
      <c r="S630" s="88"/>
      <c r="T630" s="89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U630" s="20" t="s">
        <v>93</v>
      </c>
    </row>
    <row r="631" s="2" customFormat="1">
      <c r="A631" s="42"/>
      <c r="B631" s="43"/>
      <c r="C631" s="44"/>
      <c r="D631" s="238" t="s">
        <v>278</v>
      </c>
      <c r="E631" s="44"/>
      <c r="F631" s="284" t="s">
        <v>835</v>
      </c>
      <c r="G631" s="44"/>
      <c r="H631" s="271">
        <v>5.2199999999999998</v>
      </c>
      <c r="I631" s="44"/>
      <c r="J631" s="44"/>
      <c r="K631" s="44"/>
      <c r="L631" s="48"/>
      <c r="M631" s="234"/>
      <c r="N631" s="235"/>
      <c r="O631" s="88"/>
      <c r="P631" s="88"/>
      <c r="Q631" s="88"/>
      <c r="R631" s="88"/>
      <c r="S631" s="88"/>
      <c r="T631" s="89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U631" s="20" t="s">
        <v>93</v>
      </c>
    </row>
    <row r="632" s="2" customFormat="1">
      <c r="A632" s="42"/>
      <c r="B632" s="43"/>
      <c r="C632" s="44"/>
      <c r="D632" s="238" t="s">
        <v>278</v>
      </c>
      <c r="E632" s="44"/>
      <c r="F632" s="284" t="s">
        <v>836</v>
      </c>
      <c r="G632" s="44"/>
      <c r="H632" s="271">
        <v>14.359999999999999</v>
      </c>
      <c r="I632" s="44"/>
      <c r="J632" s="44"/>
      <c r="K632" s="44"/>
      <c r="L632" s="48"/>
      <c r="M632" s="234"/>
      <c r="N632" s="235"/>
      <c r="O632" s="88"/>
      <c r="P632" s="88"/>
      <c r="Q632" s="88"/>
      <c r="R632" s="88"/>
      <c r="S632" s="88"/>
      <c r="T632" s="89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U632" s="20" t="s">
        <v>93</v>
      </c>
    </row>
    <row r="633" s="2" customFormat="1">
      <c r="A633" s="42"/>
      <c r="B633" s="43"/>
      <c r="C633" s="44"/>
      <c r="D633" s="238" t="s">
        <v>278</v>
      </c>
      <c r="E633" s="44"/>
      <c r="F633" s="284" t="s">
        <v>837</v>
      </c>
      <c r="G633" s="44"/>
      <c r="H633" s="271">
        <v>14.359999999999999</v>
      </c>
      <c r="I633" s="44"/>
      <c r="J633" s="44"/>
      <c r="K633" s="44"/>
      <c r="L633" s="48"/>
      <c r="M633" s="234"/>
      <c r="N633" s="235"/>
      <c r="O633" s="88"/>
      <c r="P633" s="88"/>
      <c r="Q633" s="88"/>
      <c r="R633" s="88"/>
      <c r="S633" s="88"/>
      <c r="T633" s="89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U633" s="20" t="s">
        <v>93</v>
      </c>
    </row>
    <row r="634" s="2" customFormat="1">
      <c r="A634" s="42"/>
      <c r="B634" s="43"/>
      <c r="C634" s="44"/>
      <c r="D634" s="238" t="s">
        <v>278</v>
      </c>
      <c r="E634" s="44"/>
      <c r="F634" s="284" t="s">
        <v>838</v>
      </c>
      <c r="G634" s="44"/>
      <c r="H634" s="271">
        <v>6.5999999999999996</v>
      </c>
      <c r="I634" s="44"/>
      <c r="J634" s="44"/>
      <c r="K634" s="44"/>
      <c r="L634" s="48"/>
      <c r="M634" s="234"/>
      <c r="N634" s="235"/>
      <c r="O634" s="88"/>
      <c r="P634" s="88"/>
      <c r="Q634" s="88"/>
      <c r="R634" s="88"/>
      <c r="S634" s="88"/>
      <c r="T634" s="89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U634" s="20" t="s">
        <v>93</v>
      </c>
    </row>
    <row r="635" s="2" customFormat="1">
      <c r="A635" s="42"/>
      <c r="B635" s="43"/>
      <c r="C635" s="44"/>
      <c r="D635" s="238" t="s">
        <v>278</v>
      </c>
      <c r="E635" s="44"/>
      <c r="F635" s="284" t="s">
        <v>48</v>
      </c>
      <c r="G635" s="44"/>
      <c r="H635" s="271">
        <v>0</v>
      </c>
      <c r="I635" s="44"/>
      <c r="J635" s="44"/>
      <c r="K635" s="44"/>
      <c r="L635" s="48"/>
      <c r="M635" s="234"/>
      <c r="N635" s="235"/>
      <c r="O635" s="88"/>
      <c r="P635" s="88"/>
      <c r="Q635" s="88"/>
      <c r="R635" s="88"/>
      <c r="S635" s="88"/>
      <c r="T635" s="89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U635" s="20" t="s">
        <v>93</v>
      </c>
    </row>
    <row r="636" s="2" customFormat="1">
      <c r="A636" s="42"/>
      <c r="B636" s="43"/>
      <c r="C636" s="44"/>
      <c r="D636" s="238" t="s">
        <v>278</v>
      </c>
      <c r="E636" s="44"/>
      <c r="F636" s="284" t="s">
        <v>839</v>
      </c>
      <c r="G636" s="44"/>
      <c r="H636" s="271">
        <v>41.942999999999998</v>
      </c>
      <c r="I636" s="44"/>
      <c r="J636" s="44"/>
      <c r="K636" s="44"/>
      <c r="L636" s="48"/>
      <c r="M636" s="234"/>
      <c r="N636" s="235"/>
      <c r="O636" s="88"/>
      <c r="P636" s="88"/>
      <c r="Q636" s="88"/>
      <c r="R636" s="88"/>
      <c r="S636" s="88"/>
      <c r="T636" s="89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U636" s="20" t="s">
        <v>93</v>
      </c>
    </row>
    <row r="637" s="2" customFormat="1">
      <c r="A637" s="42"/>
      <c r="B637" s="43"/>
      <c r="C637" s="44"/>
      <c r="D637" s="238" t="s">
        <v>278</v>
      </c>
      <c r="E637" s="44"/>
      <c r="F637" s="284" t="s">
        <v>840</v>
      </c>
      <c r="G637" s="44"/>
      <c r="H637" s="271">
        <v>33.322000000000003</v>
      </c>
      <c r="I637" s="44"/>
      <c r="J637" s="44"/>
      <c r="K637" s="44"/>
      <c r="L637" s="48"/>
      <c r="M637" s="234"/>
      <c r="N637" s="235"/>
      <c r="O637" s="88"/>
      <c r="P637" s="88"/>
      <c r="Q637" s="88"/>
      <c r="R637" s="88"/>
      <c r="S637" s="88"/>
      <c r="T637" s="89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U637" s="20" t="s">
        <v>93</v>
      </c>
    </row>
    <row r="638" s="2" customFormat="1">
      <c r="A638" s="42"/>
      <c r="B638" s="43"/>
      <c r="C638" s="44"/>
      <c r="D638" s="238" t="s">
        <v>278</v>
      </c>
      <c r="E638" s="44"/>
      <c r="F638" s="284" t="s">
        <v>841</v>
      </c>
      <c r="G638" s="44"/>
      <c r="H638" s="271">
        <v>21.716000000000001</v>
      </c>
      <c r="I638" s="44"/>
      <c r="J638" s="44"/>
      <c r="K638" s="44"/>
      <c r="L638" s="48"/>
      <c r="M638" s="234"/>
      <c r="N638" s="235"/>
      <c r="O638" s="88"/>
      <c r="P638" s="88"/>
      <c r="Q638" s="88"/>
      <c r="R638" s="88"/>
      <c r="S638" s="88"/>
      <c r="T638" s="89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U638" s="20" t="s">
        <v>93</v>
      </c>
    </row>
    <row r="639" s="2" customFormat="1">
      <c r="A639" s="42"/>
      <c r="B639" s="43"/>
      <c r="C639" s="44"/>
      <c r="D639" s="238" t="s">
        <v>278</v>
      </c>
      <c r="E639" s="44"/>
      <c r="F639" s="284" t="s">
        <v>268</v>
      </c>
      <c r="G639" s="44"/>
      <c r="H639" s="271">
        <v>137.52099999999999</v>
      </c>
      <c r="I639" s="44"/>
      <c r="J639" s="44"/>
      <c r="K639" s="44"/>
      <c r="L639" s="48"/>
      <c r="M639" s="234"/>
      <c r="N639" s="235"/>
      <c r="O639" s="88"/>
      <c r="P639" s="88"/>
      <c r="Q639" s="88"/>
      <c r="R639" s="88"/>
      <c r="S639" s="88"/>
      <c r="T639" s="89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U639" s="20" t="s">
        <v>93</v>
      </c>
    </row>
    <row r="640" s="2" customFormat="1">
      <c r="A640" s="42"/>
      <c r="B640" s="43"/>
      <c r="C640" s="44"/>
      <c r="D640" s="238" t="s">
        <v>278</v>
      </c>
      <c r="E640" s="44"/>
      <c r="F640" s="301" t="s">
        <v>842</v>
      </c>
      <c r="G640" s="44"/>
      <c r="H640" s="44"/>
      <c r="I640" s="44"/>
      <c r="J640" s="44"/>
      <c r="K640" s="44"/>
      <c r="L640" s="48"/>
      <c r="M640" s="234"/>
      <c r="N640" s="235"/>
      <c r="O640" s="88"/>
      <c r="P640" s="88"/>
      <c r="Q640" s="88"/>
      <c r="R640" s="88"/>
      <c r="S640" s="88"/>
      <c r="T640" s="89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U640" s="20" t="s">
        <v>93</v>
      </c>
    </row>
    <row r="641" s="2" customFormat="1">
      <c r="A641" s="42"/>
      <c r="B641" s="43"/>
      <c r="C641" s="44"/>
      <c r="D641" s="238" t="s">
        <v>278</v>
      </c>
      <c r="E641" s="44"/>
      <c r="F641" s="302" t="s">
        <v>843</v>
      </c>
      <c r="G641" s="44"/>
      <c r="H641" s="271">
        <v>17.309999999999999</v>
      </c>
      <c r="I641" s="44"/>
      <c r="J641" s="44"/>
      <c r="K641" s="44"/>
      <c r="L641" s="48"/>
      <c r="M641" s="234"/>
      <c r="N641" s="235"/>
      <c r="O641" s="88"/>
      <c r="P641" s="88"/>
      <c r="Q641" s="88"/>
      <c r="R641" s="88"/>
      <c r="S641" s="88"/>
      <c r="T641" s="89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U641" s="20" t="s">
        <v>93</v>
      </c>
    </row>
    <row r="642" s="2" customFormat="1">
      <c r="A642" s="42"/>
      <c r="B642" s="43"/>
      <c r="C642" s="44"/>
      <c r="D642" s="238" t="s">
        <v>278</v>
      </c>
      <c r="E642" s="44"/>
      <c r="F642" s="301" t="s">
        <v>844</v>
      </c>
      <c r="G642" s="44"/>
      <c r="H642" s="44"/>
      <c r="I642" s="44"/>
      <c r="J642" s="44"/>
      <c r="K642" s="44"/>
      <c r="L642" s="48"/>
      <c r="M642" s="234"/>
      <c r="N642" s="235"/>
      <c r="O642" s="88"/>
      <c r="P642" s="88"/>
      <c r="Q642" s="88"/>
      <c r="R642" s="88"/>
      <c r="S642" s="88"/>
      <c r="T642" s="89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U642" s="20" t="s">
        <v>93</v>
      </c>
    </row>
    <row r="643" s="2" customFormat="1">
      <c r="A643" s="42"/>
      <c r="B643" s="43"/>
      <c r="C643" s="44"/>
      <c r="D643" s="238" t="s">
        <v>278</v>
      </c>
      <c r="E643" s="44"/>
      <c r="F643" s="302" t="s">
        <v>845</v>
      </c>
      <c r="G643" s="44"/>
      <c r="H643" s="271">
        <v>16.789999999999999</v>
      </c>
      <c r="I643" s="44"/>
      <c r="J643" s="44"/>
      <c r="K643" s="44"/>
      <c r="L643" s="48"/>
      <c r="M643" s="234"/>
      <c r="N643" s="235"/>
      <c r="O643" s="88"/>
      <c r="P643" s="88"/>
      <c r="Q643" s="88"/>
      <c r="R643" s="88"/>
      <c r="S643" s="88"/>
      <c r="T643" s="89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U643" s="20" t="s">
        <v>93</v>
      </c>
    </row>
    <row r="644" s="2" customFormat="1">
      <c r="A644" s="42"/>
      <c r="B644" s="43"/>
      <c r="C644" s="44"/>
      <c r="D644" s="238" t="s">
        <v>278</v>
      </c>
      <c r="E644" s="44"/>
      <c r="F644" s="301" t="s">
        <v>846</v>
      </c>
      <c r="G644" s="44"/>
      <c r="H644" s="44"/>
      <c r="I644" s="44"/>
      <c r="J644" s="44"/>
      <c r="K644" s="44"/>
      <c r="L644" s="48"/>
      <c r="M644" s="234"/>
      <c r="N644" s="235"/>
      <c r="O644" s="88"/>
      <c r="P644" s="88"/>
      <c r="Q644" s="88"/>
      <c r="R644" s="88"/>
      <c r="S644" s="88"/>
      <c r="T644" s="89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U644" s="20" t="s">
        <v>93</v>
      </c>
    </row>
    <row r="645" s="2" customFormat="1">
      <c r="A645" s="42"/>
      <c r="B645" s="43"/>
      <c r="C645" s="44"/>
      <c r="D645" s="238" t="s">
        <v>278</v>
      </c>
      <c r="E645" s="44"/>
      <c r="F645" s="302" t="s">
        <v>847</v>
      </c>
      <c r="G645" s="44"/>
      <c r="H645" s="271">
        <v>21.09</v>
      </c>
      <c r="I645" s="44"/>
      <c r="J645" s="44"/>
      <c r="K645" s="44"/>
      <c r="L645" s="48"/>
      <c r="M645" s="234"/>
      <c r="N645" s="235"/>
      <c r="O645" s="88"/>
      <c r="P645" s="88"/>
      <c r="Q645" s="88"/>
      <c r="R645" s="88"/>
      <c r="S645" s="88"/>
      <c r="T645" s="89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U645" s="20" t="s">
        <v>93</v>
      </c>
    </row>
    <row r="646" s="2" customFormat="1">
      <c r="A646" s="42"/>
      <c r="B646" s="43"/>
      <c r="C646" s="44"/>
      <c r="D646" s="238" t="s">
        <v>278</v>
      </c>
      <c r="E646" s="44"/>
      <c r="F646" s="301" t="s">
        <v>848</v>
      </c>
      <c r="G646" s="44"/>
      <c r="H646" s="44"/>
      <c r="I646" s="44"/>
      <c r="J646" s="44"/>
      <c r="K646" s="44"/>
      <c r="L646" s="48"/>
      <c r="M646" s="234"/>
      <c r="N646" s="235"/>
      <c r="O646" s="88"/>
      <c r="P646" s="88"/>
      <c r="Q646" s="88"/>
      <c r="R646" s="88"/>
      <c r="S646" s="88"/>
      <c r="T646" s="89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U646" s="20" t="s">
        <v>93</v>
      </c>
    </row>
    <row r="647" s="2" customFormat="1">
      <c r="A647" s="42"/>
      <c r="B647" s="43"/>
      <c r="C647" s="44"/>
      <c r="D647" s="238" t="s">
        <v>278</v>
      </c>
      <c r="E647" s="44"/>
      <c r="F647" s="302" t="s">
        <v>849</v>
      </c>
      <c r="G647" s="44"/>
      <c r="H647" s="271">
        <v>12.199999999999999</v>
      </c>
      <c r="I647" s="44"/>
      <c r="J647" s="44"/>
      <c r="K647" s="44"/>
      <c r="L647" s="48"/>
      <c r="M647" s="234"/>
      <c r="N647" s="235"/>
      <c r="O647" s="88"/>
      <c r="P647" s="88"/>
      <c r="Q647" s="88"/>
      <c r="R647" s="88"/>
      <c r="S647" s="88"/>
      <c r="T647" s="89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U647" s="20" t="s">
        <v>93</v>
      </c>
    </row>
    <row r="648" s="2" customFormat="1">
      <c r="A648" s="42"/>
      <c r="B648" s="43"/>
      <c r="C648" s="44"/>
      <c r="D648" s="238" t="s">
        <v>278</v>
      </c>
      <c r="E648" s="44"/>
      <c r="F648" s="283" t="s">
        <v>850</v>
      </c>
      <c r="G648" s="44"/>
      <c r="H648" s="44"/>
      <c r="I648" s="44"/>
      <c r="J648" s="44"/>
      <c r="K648" s="44"/>
      <c r="L648" s="48"/>
      <c r="M648" s="234"/>
      <c r="N648" s="235"/>
      <c r="O648" s="88"/>
      <c r="P648" s="88"/>
      <c r="Q648" s="88"/>
      <c r="R648" s="88"/>
      <c r="S648" s="88"/>
      <c r="T648" s="89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U648" s="20" t="s">
        <v>93</v>
      </c>
    </row>
    <row r="649" s="2" customFormat="1">
      <c r="A649" s="42"/>
      <c r="B649" s="43"/>
      <c r="C649" s="44"/>
      <c r="D649" s="238" t="s">
        <v>278</v>
      </c>
      <c r="E649" s="44"/>
      <c r="F649" s="284" t="s">
        <v>851</v>
      </c>
      <c r="G649" s="44"/>
      <c r="H649" s="271">
        <v>0</v>
      </c>
      <c r="I649" s="44"/>
      <c r="J649" s="44"/>
      <c r="K649" s="44"/>
      <c r="L649" s="48"/>
      <c r="M649" s="234"/>
      <c r="N649" s="235"/>
      <c r="O649" s="88"/>
      <c r="P649" s="88"/>
      <c r="Q649" s="88"/>
      <c r="R649" s="88"/>
      <c r="S649" s="88"/>
      <c r="T649" s="89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U649" s="20" t="s">
        <v>93</v>
      </c>
    </row>
    <row r="650" s="2" customFormat="1">
      <c r="A650" s="42"/>
      <c r="B650" s="43"/>
      <c r="C650" s="44"/>
      <c r="D650" s="238" t="s">
        <v>278</v>
      </c>
      <c r="E650" s="44"/>
      <c r="F650" s="284" t="s">
        <v>679</v>
      </c>
      <c r="G650" s="44"/>
      <c r="H650" s="271">
        <v>3892.7489999999998</v>
      </c>
      <c r="I650" s="44"/>
      <c r="J650" s="44"/>
      <c r="K650" s="44"/>
      <c r="L650" s="48"/>
      <c r="M650" s="234"/>
      <c r="N650" s="235"/>
      <c r="O650" s="88"/>
      <c r="P650" s="88"/>
      <c r="Q650" s="88"/>
      <c r="R650" s="88"/>
      <c r="S650" s="88"/>
      <c r="T650" s="89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U650" s="20" t="s">
        <v>93</v>
      </c>
    </row>
    <row r="651" s="2" customFormat="1">
      <c r="A651" s="42"/>
      <c r="B651" s="43"/>
      <c r="C651" s="44"/>
      <c r="D651" s="238" t="s">
        <v>278</v>
      </c>
      <c r="E651" s="44"/>
      <c r="F651" s="284" t="s">
        <v>852</v>
      </c>
      <c r="G651" s="44"/>
      <c r="H651" s="271">
        <v>18.800000000000001</v>
      </c>
      <c r="I651" s="44"/>
      <c r="J651" s="44"/>
      <c r="K651" s="44"/>
      <c r="L651" s="48"/>
      <c r="M651" s="234"/>
      <c r="N651" s="235"/>
      <c r="O651" s="88"/>
      <c r="P651" s="88"/>
      <c r="Q651" s="88"/>
      <c r="R651" s="88"/>
      <c r="S651" s="88"/>
      <c r="T651" s="89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U651" s="20" t="s">
        <v>93</v>
      </c>
    </row>
    <row r="652" s="2" customFormat="1">
      <c r="A652" s="42"/>
      <c r="B652" s="43"/>
      <c r="C652" s="44"/>
      <c r="D652" s="238" t="s">
        <v>278</v>
      </c>
      <c r="E652" s="44"/>
      <c r="F652" s="284" t="s">
        <v>853</v>
      </c>
      <c r="G652" s="44"/>
      <c r="H652" s="271">
        <v>0</v>
      </c>
      <c r="I652" s="44"/>
      <c r="J652" s="44"/>
      <c r="K652" s="44"/>
      <c r="L652" s="48"/>
      <c r="M652" s="234"/>
      <c r="N652" s="235"/>
      <c r="O652" s="88"/>
      <c r="P652" s="88"/>
      <c r="Q652" s="88"/>
      <c r="R652" s="88"/>
      <c r="S652" s="88"/>
      <c r="T652" s="89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U652" s="20" t="s">
        <v>93</v>
      </c>
    </row>
    <row r="653" s="2" customFormat="1">
      <c r="A653" s="42"/>
      <c r="B653" s="43"/>
      <c r="C653" s="44"/>
      <c r="D653" s="238" t="s">
        <v>278</v>
      </c>
      <c r="E653" s="44"/>
      <c r="F653" s="284" t="s">
        <v>854</v>
      </c>
      <c r="G653" s="44"/>
      <c r="H653" s="271">
        <v>-137.52099999999999</v>
      </c>
      <c r="I653" s="44"/>
      <c r="J653" s="44"/>
      <c r="K653" s="44"/>
      <c r="L653" s="48"/>
      <c r="M653" s="234"/>
      <c r="N653" s="235"/>
      <c r="O653" s="88"/>
      <c r="P653" s="88"/>
      <c r="Q653" s="88"/>
      <c r="R653" s="88"/>
      <c r="S653" s="88"/>
      <c r="T653" s="89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U653" s="20" t="s">
        <v>93</v>
      </c>
    </row>
    <row r="654" s="2" customFormat="1">
      <c r="A654" s="42"/>
      <c r="B654" s="43"/>
      <c r="C654" s="44"/>
      <c r="D654" s="238" t="s">
        <v>278</v>
      </c>
      <c r="E654" s="44"/>
      <c r="F654" s="284" t="s">
        <v>855</v>
      </c>
      <c r="G654" s="44"/>
      <c r="H654" s="271">
        <v>-106.577</v>
      </c>
      <c r="I654" s="44"/>
      <c r="J654" s="44"/>
      <c r="K654" s="44"/>
      <c r="L654" s="48"/>
      <c r="M654" s="234"/>
      <c r="N654" s="235"/>
      <c r="O654" s="88"/>
      <c r="P654" s="88"/>
      <c r="Q654" s="88"/>
      <c r="R654" s="88"/>
      <c r="S654" s="88"/>
      <c r="T654" s="89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U654" s="20" t="s">
        <v>93</v>
      </c>
    </row>
    <row r="655" s="2" customFormat="1">
      <c r="A655" s="42"/>
      <c r="B655" s="43"/>
      <c r="C655" s="44"/>
      <c r="D655" s="238" t="s">
        <v>278</v>
      </c>
      <c r="E655" s="44"/>
      <c r="F655" s="284" t="s">
        <v>856</v>
      </c>
      <c r="G655" s="44"/>
      <c r="H655" s="271">
        <v>-247.672</v>
      </c>
      <c r="I655" s="44"/>
      <c r="J655" s="44"/>
      <c r="K655" s="44"/>
      <c r="L655" s="48"/>
      <c r="M655" s="234"/>
      <c r="N655" s="235"/>
      <c r="O655" s="88"/>
      <c r="P655" s="88"/>
      <c r="Q655" s="88"/>
      <c r="R655" s="88"/>
      <c r="S655" s="88"/>
      <c r="T655" s="89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U655" s="20" t="s">
        <v>93</v>
      </c>
    </row>
    <row r="656" s="2" customFormat="1">
      <c r="A656" s="42"/>
      <c r="B656" s="43"/>
      <c r="C656" s="44"/>
      <c r="D656" s="238" t="s">
        <v>278</v>
      </c>
      <c r="E656" s="44"/>
      <c r="F656" s="284" t="s">
        <v>857</v>
      </c>
      <c r="G656" s="44"/>
      <c r="H656" s="271">
        <v>-82.522000000000006</v>
      </c>
      <c r="I656" s="44"/>
      <c r="J656" s="44"/>
      <c r="K656" s="44"/>
      <c r="L656" s="48"/>
      <c r="M656" s="234"/>
      <c r="N656" s="235"/>
      <c r="O656" s="88"/>
      <c r="P656" s="88"/>
      <c r="Q656" s="88"/>
      <c r="R656" s="88"/>
      <c r="S656" s="88"/>
      <c r="T656" s="89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U656" s="20" t="s">
        <v>93</v>
      </c>
    </row>
    <row r="657" s="2" customFormat="1">
      <c r="A657" s="42"/>
      <c r="B657" s="43"/>
      <c r="C657" s="44"/>
      <c r="D657" s="238" t="s">
        <v>278</v>
      </c>
      <c r="E657" s="44"/>
      <c r="F657" s="284" t="s">
        <v>858</v>
      </c>
      <c r="G657" s="44"/>
      <c r="H657" s="271">
        <v>-167.43100000000001</v>
      </c>
      <c r="I657" s="44"/>
      <c r="J657" s="44"/>
      <c r="K657" s="44"/>
      <c r="L657" s="48"/>
      <c r="M657" s="234"/>
      <c r="N657" s="235"/>
      <c r="O657" s="88"/>
      <c r="P657" s="88"/>
      <c r="Q657" s="88"/>
      <c r="R657" s="88"/>
      <c r="S657" s="88"/>
      <c r="T657" s="89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U657" s="20" t="s">
        <v>93</v>
      </c>
    </row>
    <row r="658" s="2" customFormat="1">
      <c r="A658" s="42"/>
      <c r="B658" s="43"/>
      <c r="C658" s="44"/>
      <c r="D658" s="238" t="s">
        <v>278</v>
      </c>
      <c r="E658" s="44"/>
      <c r="F658" s="284" t="s">
        <v>859</v>
      </c>
      <c r="G658" s="44"/>
      <c r="H658" s="271">
        <v>-382.51499999999999</v>
      </c>
      <c r="I658" s="44"/>
      <c r="J658" s="44"/>
      <c r="K658" s="44"/>
      <c r="L658" s="48"/>
      <c r="M658" s="234"/>
      <c r="N658" s="235"/>
      <c r="O658" s="88"/>
      <c r="P658" s="88"/>
      <c r="Q658" s="88"/>
      <c r="R658" s="88"/>
      <c r="S658" s="88"/>
      <c r="T658" s="89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U658" s="20" t="s">
        <v>93</v>
      </c>
    </row>
    <row r="659" s="2" customFormat="1">
      <c r="A659" s="42"/>
      <c r="B659" s="43"/>
      <c r="C659" s="44"/>
      <c r="D659" s="238" t="s">
        <v>278</v>
      </c>
      <c r="E659" s="44"/>
      <c r="F659" s="284" t="s">
        <v>860</v>
      </c>
      <c r="G659" s="44"/>
      <c r="H659" s="271">
        <v>-66.320999999999998</v>
      </c>
      <c r="I659" s="44"/>
      <c r="J659" s="44"/>
      <c r="K659" s="44"/>
      <c r="L659" s="48"/>
      <c r="M659" s="234"/>
      <c r="N659" s="235"/>
      <c r="O659" s="88"/>
      <c r="P659" s="88"/>
      <c r="Q659" s="88"/>
      <c r="R659" s="88"/>
      <c r="S659" s="88"/>
      <c r="T659" s="89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U659" s="20" t="s">
        <v>93</v>
      </c>
    </row>
    <row r="660" s="2" customFormat="1">
      <c r="A660" s="42"/>
      <c r="B660" s="43"/>
      <c r="C660" s="44"/>
      <c r="D660" s="238" t="s">
        <v>278</v>
      </c>
      <c r="E660" s="44"/>
      <c r="F660" s="284" t="s">
        <v>861</v>
      </c>
      <c r="G660" s="44"/>
      <c r="H660" s="271">
        <v>-55.037999999999997</v>
      </c>
      <c r="I660" s="44"/>
      <c r="J660" s="44"/>
      <c r="K660" s="44"/>
      <c r="L660" s="48"/>
      <c r="M660" s="234"/>
      <c r="N660" s="235"/>
      <c r="O660" s="88"/>
      <c r="P660" s="88"/>
      <c r="Q660" s="88"/>
      <c r="R660" s="88"/>
      <c r="S660" s="88"/>
      <c r="T660" s="89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U660" s="20" t="s">
        <v>93</v>
      </c>
    </row>
    <row r="661" s="2" customFormat="1">
      <c r="A661" s="42"/>
      <c r="B661" s="43"/>
      <c r="C661" s="44"/>
      <c r="D661" s="238" t="s">
        <v>278</v>
      </c>
      <c r="E661" s="44"/>
      <c r="F661" s="284" t="s">
        <v>862</v>
      </c>
      <c r="G661" s="44"/>
      <c r="H661" s="271">
        <v>-18.050000000000001</v>
      </c>
      <c r="I661" s="44"/>
      <c r="J661" s="44"/>
      <c r="K661" s="44"/>
      <c r="L661" s="48"/>
      <c r="M661" s="234"/>
      <c r="N661" s="235"/>
      <c r="O661" s="88"/>
      <c r="P661" s="88"/>
      <c r="Q661" s="88"/>
      <c r="R661" s="88"/>
      <c r="S661" s="88"/>
      <c r="T661" s="89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U661" s="20" t="s">
        <v>93</v>
      </c>
    </row>
    <row r="662" s="2" customFormat="1">
      <c r="A662" s="42"/>
      <c r="B662" s="43"/>
      <c r="C662" s="44"/>
      <c r="D662" s="238" t="s">
        <v>278</v>
      </c>
      <c r="E662" s="44"/>
      <c r="F662" s="284" t="s">
        <v>863</v>
      </c>
      <c r="G662" s="44"/>
      <c r="H662" s="271">
        <v>-2.294</v>
      </c>
      <c r="I662" s="44"/>
      <c r="J662" s="44"/>
      <c r="K662" s="44"/>
      <c r="L662" s="48"/>
      <c r="M662" s="234"/>
      <c r="N662" s="235"/>
      <c r="O662" s="88"/>
      <c r="P662" s="88"/>
      <c r="Q662" s="88"/>
      <c r="R662" s="88"/>
      <c r="S662" s="88"/>
      <c r="T662" s="89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U662" s="20" t="s">
        <v>93</v>
      </c>
    </row>
    <row r="663" s="2" customFormat="1">
      <c r="A663" s="42"/>
      <c r="B663" s="43"/>
      <c r="C663" s="44"/>
      <c r="D663" s="238" t="s">
        <v>278</v>
      </c>
      <c r="E663" s="44"/>
      <c r="F663" s="284" t="s">
        <v>864</v>
      </c>
      <c r="G663" s="44"/>
      <c r="H663" s="271">
        <v>-13.706</v>
      </c>
      <c r="I663" s="44"/>
      <c r="J663" s="44"/>
      <c r="K663" s="44"/>
      <c r="L663" s="48"/>
      <c r="M663" s="234"/>
      <c r="N663" s="235"/>
      <c r="O663" s="88"/>
      <c r="P663" s="88"/>
      <c r="Q663" s="88"/>
      <c r="R663" s="88"/>
      <c r="S663" s="88"/>
      <c r="T663" s="89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U663" s="20" t="s">
        <v>93</v>
      </c>
    </row>
    <row r="664" s="2" customFormat="1">
      <c r="A664" s="42"/>
      <c r="B664" s="43"/>
      <c r="C664" s="44"/>
      <c r="D664" s="238" t="s">
        <v>278</v>
      </c>
      <c r="E664" s="44"/>
      <c r="F664" s="284" t="s">
        <v>865</v>
      </c>
      <c r="G664" s="44"/>
      <c r="H664" s="271">
        <v>-96.590000000000003</v>
      </c>
      <c r="I664" s="44"/>
      <c r="J664" s="44"/>
      <c r="K664" s="44"/>
      <c r="L664" s="48"/>
      <c r="M664" s="234"/>
      <c r="N664" s="235"/>
      <c r="O664" s="88"/>
      <c r="P664" s="88"/>
      <c r="Q664" s="88"/>
      <c r="R664" s="88"/>
      <c r="S664" s="88"/>
      <c r="T664" s="89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U664" s="20" t="s">
        <v>93</v>
      </c>
    </row>
    <row r="665" s="2" customFormat="1">
      <c r="A665" s="42"/>
      <c r="B665" s="43"/>
      <c r="C665" s="44"/>
      <c r="D665" s="238" t="s">
        <v>278</v>
      </c>
      <c r="E665" s="44"/>
      <c r="F665" s="284" t="s">
        <v>866</v>
      </c>
      <c r="G665" s="44"/>
      <c r="H665" s="271">
        <v>-82.557000000000002</v>
      </c>
      <c r="I665" s="44"/>
      <c r="J665" s="44"/>
      <c r="K665" s="44"/>
      <c r="L665" s="48"/>
      <c r="M665" s="234"/>
      <c r="N665" s="235"/>
      <c r="O665" s="88"/>
      <c r="P665" s="88"/>
      <c r="Q665" s="88"/>
      <c r="R665" s="88"/>
      <c r="S665" s="88"/>
      <c r="T665" s="89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U665" s="20" t="s">
        <v>93</v>
      </c>
    </row>
    <row r="666" s="2" customFormat="1">
      <c r="A666" s="42"/>
      <c r="B666" s="43"/>
      <c r="C666" s="44"/>
      <c r="D666" s="238" t="s">
        <v>278</v>
      </c>
      <c r="E666" s="44"/>
      <c r="F666" s="284" t="s">
        <v>867</v>
      </c>
      <c r="G666" s="44"/>
      <c r="H666" s="271">
        <v>0</v>
      </c>
      <c r="I666" s="44"/>
      <c r="J666" s="44"/>
      <c r="K666" s="44"/>
      <c r="L666" s="48"/>
      <c r="M666" s="234"/>
      <c r="N666" s="235"/>
      <c r="O666" s="88"/>
      <c r="P666" s="88"/>
      <c r="Q666" s="88"/>
      <c r="R666" s="88"/>
      <c r="S666" s="88"/>
      <c r="T666" s="89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U666" s="20" t="s">
        <v>93</v>
      </c>
    </row>
    <row r="667" s="2" customFormat="1">
      <c r="A667" s="42"/>
      <c r="B667" s="43"/>
      <c r="C667" s="44"/>
      <c r="D667" s="238" t="s">
        <v>278</v>
      </c>
      <c r="E667" s="44"/>
      <c r="F667" s="284" t="s">
        <v>868</v>
      </c>
      <c r="G667" s="44"/>
      <c r="H667" s="271">
        <v>0</v>
      </c>
      <c r="I667" s="44"/>
      <c r="J667" s="44"/>
      <c r="K667" s="44"/>
      <c r="L667" s="48"/>
      <c r="M667" s="234"/>
      <c r="N667" s="235"/>
      <c r="O667" s="88"/>
      <c r="P667" s="88"/>
      <c r="Q667" s="88"/>
      <c r="R667" s="88"/>
      <c r="S667" s="88"/>
      <c r="T667" s="89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U667" s="20" t="s">
        <v>93</v>
      </c>
    </row>
    <row r="668" s="2" customFormat="1">
      <c r="A668" s="42"/>
      <c r="B668" s="43"/>
      <c r="C668" s="44"/>
      <c r="D668" s="238" t="s">
        <v>278</v>
      </c>
      <c r="E668" s="44"/>
      <c r="F668" s="284" t="s">
        <v>869</v>
      </c>
      <c r="G668" s="44"/>
      <c r="H668" s="271">
        <v>-198.875</v>
      </c>
      <c r="I668" s="44"/>
      <c r="J668" s="44"/>
      <c r="K668" s="44"/>
      <c r="L668" s="48"/>
      <c r="M668" s="234"/>
      <c r="N668" s="235"/>
      <c r="O668" s="88"/>
      <c r="P668" s="88"/>
      <c r="Q668" s="88"/>
      <c r="R668" s="88"/>
      <c r="S668" s="88"/>
      <c r="T668" s="89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U668" s="20" t="s">
        <v>93</v>
      </c>
    </row>
    <row r="669" s="2" customFormat="1">
      <c r="A669" s="42"/>
      <c r="B669" s="43"/>
      <c r="C669" s="44"/>
      <c r="D669" s="238" t="s">
        <v>278</v>
      </c>
      <c r="E669" s="44"/>
      <c r="F669" s="284" t="s">
        <v>870</v>
      </c>
      <c r="G669" s="44"/>
      <c r="H669" s="271">
        <v>-219.09700000000001</v>
      </c>
      <c r="I669" s="44"/>
      <c r="J669" s="44"/>
      <c r="K669" s="44"/>
      <c r="L669" s="48"/>
      <c r="M669" s="234"/>
      <c r="N669" s="235"/>
      <c r="O669" s="88"/>
      <c r="P669" s="88"/>
      <c r="Q669" s="88"/>
      <c r="R669" s="88"/>
      <c r="S669" s="88"/>
      <c r="T669" s="89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U669" s="20" t="s">
        <v>93</v>
      </c>
    </row>
    <row r="670" s="2" customFormat="1">
      <c r="A670" s="42"/>
      <c r="B670" s="43"/>
      <c r="C670" s="44"/>
      <c r="D670" s="238" t="s">
        <v>278</v>
      </c>
      <c r="E670" s="44"/>
      <c r="F670" s="284" t="s">
        <v>871</v>
      </c>
      <c r="G670" s="44"/>
      <c r="H670" s="271">
        <v>-34.262999999999998</v>
      </c>
      <c r="I670" s="44"/>
      <c r="J670" s="44"/>
      <c r="K670" s="44"/>
      <c r="L670" s="48"/>
      <c r="M670" s="234"/>
      <c r="N670" s="235"/>
      <c r="O670" s="88"/>
      <c r="P670" s="88"/>
      <c r="Q670" s="88"/>
      <c r="R670" s="88"/>
      <c r="S670" s="88"/>
      <c r="T670" s="89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U670" s="20" t="s">
        <v>93</v>
      </c>
    </row>
    <row r="671" s="2" customFormat="1">
      <c r="A671" s="42"/>
      <c r="B671" s="43"/>
      <c r="C671" s="44"/>
      <c r="D671" s="238" t="s">
        <v>278</v>
      </c>
      <c r="E671" s="44"/>
      <c r="F671" s="284" t="s">
        <v>268</v>
      </c>
      <c r="G671" s="44"/>
      <c r="H671" s="271">
        <v>2000.52</v>
      </c>
      <c r="I671" s="44"/>
      <c r="J671" s="44"/>
      <c r="K671" s="44"/>
      <c r="L671" s="48"/>
      <c r="M671" s="234"/>
      <c r="N671" s="235"/>
      <c r="O671" s="88"/>
      <c r="P671" s="88"/>
      <c r="Q671" s="88"/>
      <c r="R671" s="88"/>
      <c r="S671" s="88"/>
      <c r="T671" s="89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U671" s="20" t="s">
        <v>93</v>
      </c>
    </row>
    <row r="672" s="2" customFormat="1">
      <c r="A672" s="42"/>
      <c r="B672" s="43"/>
      <c r="C672" s="44"/>
      <c r="D672" s="238" t="s">
        <v>278</v>
      </c>
      <c r="E672" s="44"/>
      <c r="F672" s="301" t="s">
        <v>732</v>
      </c>
      <c r="G672" s="44"/>
      <c r="H672" s="44"/>
      <c r="I672" s="44"/>
      <c r="J672" s="44"/>
      <c r="K672" s="44"/>
      <c r="L672" s="48"/>
      <c r="M672" s="234"/>
      <c r="N672" s="235"/>
      <c r="O672" s="88"/>
      <c r="P672" s="88"/>
      <c r="Q672" s="88"/>
      <c r="R672" s="88"/>
      <c r="S672" s="88"/>
      <c r="T672" s="89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U672" s="20" t="s">
        <v>93</v>
      </c>
    </row>
    <row r="673" s="2" customFormat="1">
      <c r="A673" s="42"/>
      <c r="B673" s="43"/>
      <c r="C673" s="44"/>
      <c r="D673" s="238" t="s">
        <v>278</v>
      </c>
      <c r="E673" s="44"/>
      <c r="F673" s="302" t="s">
        <v>733</v>
      </c>
      <c r="G673" s="44"/>
      <c r="H673" s="271">
        <v>0</v>
      </c>
      <c r="I673" s="44"/>
      <c r="J673" s="44"/>
      <c r="K673" s="44"/>
      <c r="L673" s="48"/>
      <c r="M673" s="234"/>
      <c r="N673" s="235"/>
      <c r="O673" s="88"/>
      <c r="P673" s="88"/>
      <c r="Q673" s="88"/>
      <c r="R673" s="88"/>
      <c r="S673" s="88"/>
      <c r="T673" s="89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U673" s="20" t="s">
        <v>93</v>
      </c>
    </row>
    <row r="674" s="2" customFormat="1">
      <c r="A674" s="42"/>
      <c r="B674" s="43"/>
      <c r="C674" s="44"/>
      <c r="D674" s="238" t="s">
        <v>278</v>
      </c>
      <c r="E674" s="44"/>
      <c r="F674" s="302" t="s">
        <v>734</v>
      </c>
      <c r="G674" s="44"/>
      <c r="H674" s="271">
        <v>55.5</v>
      </c>
      <c r="I674" s="44"/>
      <c r="J674" s="44"/>
      <c r="K674" s="44"/>
      <c r="L674" s="48"/>
      <c r="M674" s="234"/>
      <c r="N674" s="235"/>
      <c r="O674" s="88"/>
      <c r="P674" s="88"/>
      <c r="Q674" s="88"/>
      <c r="R674" s="88"/>
      <c r="S674" s="88"/>
      <c r="T674" s="89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U674" s="20" t="s">
        <v>93</v>
      </c>
    </row>
    <row r="675" s="2" customFormat="1">
      <c r="A675" s="42"/>
      <c r="B675" s="43"/>
      <c r="C675" s="44"/>
      <c r="D675" s="238" t="s">
        <v>278</v>
      </c>
      <c r="E675" s="44"/>
      <c r="F675" s="302" t="s">
        <v>735</v>
      </c>
      <c r="G675" s="44"/>
      <c r="H675" s="271">
        <v>490.76999999999998</v>
      </c>
      <c r="I675" s="44"/>
      <c r="J675" s="44"/>
      <c r="K675" s="44"/>
      <c r="L675" s="48"/>
      <c r="M675" s="234"/>
      <c r="N675" s="235"/>
      <c r="O675" s="88"/>
      <c r="P675" s="88"/>
      <c r="Q675" s="88"/>
      <c r="R675" s="88"/>
      <c r="S675" s="88"/>
      <c r="T675" s="89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U675" s="20" t="s">
        <v>93</v>
      </c>
    </row>
    <row r="676" s="2" customFormat="1">
      <c r="A676" s="42"/>
      <c r="B676" s="43"/>
      <c r="C676" s="44"/>
      <c r="D676" s="238" t="s">
        <v>278</v>
      </c>
      <c r="E676" s="44"/>
      <c r="F676" s="302" t="s">
        <v>736</v>
      </c>
      <c r="G676" s="44"/>
      <c r="H676" s="271">
        <v>600.31500000000005</v>
      </c>
      <c r="I676" s="44"/>
      <c r="J676" s="44"/>
      <c r="K676" s="44"/>
      <c r="L676" s="48"/>
      <c r="M676" s="234"/>
      <c r="N676" s="235"/>
      <c r="O676" s="88"/>
      <c r="P676" s="88"/>
      <c r="Q676" s="88"/>
      <c r="R676" s="88"/>
      <c r="S676" s="88"/>
      <c r="T676" s="89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U676" s="20" t="s">
        <v>93</v>
      </c>
    </row>
    <row r="677" s="2" customFormat="1">
      <c r="A677" s="42"/>
      <c r="B677" s="43"/>
      <c r="C677" s="44"/>
      <c r="D677" s="238" t="s">
        <v>278</v>
      </c>
      <c r="E677" s="44"/>
      <c r="F677" s="302" t="s">
        <v>737</v>
      </c>
      <c r="G677" s="44"/>
      <c r="H677" s="271">
        <v>1065.9949999999999</v>
      </c>
      <c r="I677" s="44"/>
      <c r="J677" s="44"/>
      <c r="K677" s="44"/>
      <c r="L677" s="48"/>
      <c r="M677" s="234"/>
      <c r="N677" s="235"/>
      <c r="O677" s="88"/>
      <c r="P677" s="88"/>
      <c r="Q677" s="88"/>
      <c r="R677" s="88"/>
      <c r="S677" s="88"/>
      <c r="T677" s="89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U677" s="20" t="s">
        <v>93</v>
      </c>
    </row>
    <row r="678" s="2" customFormat="1">
      <c r="A678" s="42"/>
      <c r="B678" s="43"/>
      <c r="C678" s="44"/>
      <c r="D678" s="238" t="s">
        <v>278</v>
      </c>
      <c r="E678" s="44"/>
      <c r="F678" s="302" t="s">
        <v>738</v>
      </c>
      <c r="G678" s="44"/>
      <c r="H678" s="271">
        <v>414.67399999999998</v>
      </c>
      <c r="I678" s="44"/>
      <c r="J678" s="44"/>
      <c r="K678" s="44"/>
      <c r="L678" s="48"/>
      <c r="M678" s="234"/>
      <c r="N678" s="235"/>
      <c r="O678" s="88"/>
      <c r="P678" s="88"/>
      <c r="Q678" s="88"/>
      <c r="R678" s="88"/>
      <c r="S678" s="88"/>
      <c r="T678" s="89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U678" s="20" t="s">
        <v>93</v>
      </c>
    </row>
    <row r="679" s="2" customFormat="1">
      <c r="A679" s="42"/>
      <c r="B679" s="43"/>
      <c r="C679" s="44"/>
      <c r="D679" s="238" t="s">
        <v>278</v>
      </c>
      <c r="E679" s="44"/>
      <c r="F679" s="302" t="s">
        <v>739</v>
      </c>
      <c r="G679" s="44"/>
      <c r="H679" s="271">
        <v>801.96500000000003</v>
      </c>
      <c r="I679" s="44"/>
      <c r="J679" s="44"/>
      <c r="K679" s="44"/>
      <c r="L679" s="48"/>
      <c r="M679" s="234"/>
      <c r="N679" s="235"/>
      <c r="O679" s="88"/>
      <c r="P679" s="88"/>
      <c r="Q679" s="88"/>
      <c r="R679" s="88"/>
      <c r="S679" s="88"/>
      <c r="T679" s="89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U679" s="20" t="s">
        <v>93</v>
      </c>
    </row>
    <row r="680" s="2" customFormat="1">
      <c r="A680" s="42"/>
      <c r="B680" s="43"/>
      <c r="C680" s="44"/>
      <c r="D680" s="238" t="s">
        <v>278</v>
      </c>
      <c r="E680" s="44"/>
      <c r="F680" s="302" t="s">
        <v>740</v>
      </c>
      <c r="G680" s="44"/>
      <c r="H680" s="271">
        <v>430.66399999999999</v>
      </c>
      <c r="I680" s="44"/>
      <c r="J680" s="44"/>
      <c r="K680" s="44"/>
      <c r="L680" s="48"/>
      <c r="M680" s="234"/>
      <c r="N680" s="235"/>
      <c r="O680" s="88"/>
      <c r="P680" s="88"/>
      <c r="Q680" s="88"/>
      <c r="R680" s="88"/>
      <c r="S680" s="88"/>
      <c r="T680" s="89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U680" s="20" t="s">
        <v>93</v>
      </c>
    </row>
    <row r="681" s="2" customFormat="1">
      <c r="A681" s="42"/>
      <c r="B681" s="43"/>
      <c r="C681" s="44"/>
      <c r="D681" s="238" t="s">
        <v>278</v>
      </c>
      <c r="E681" s="44"/>
      <c r="F681" s="302" t="s">
        <v>741</v>
      </c>
      <c r="G681" s="44"/>
      <c r="H681" s="271">
        <v>177.41900000000001</v>
      </c>
      <c r="I681" s="44"/>
      <c r="J681" s="44"/>
      <c r="K681" s="44"/>
      <c r="L681" s="48"/>
      <c r="M681" s="234"/>
      <c r="N681" s="235"/>
      <c r="O681" s="88"/>
      <c r="P681" s="88"/>
      <c r="Q681" s="88"/>
      <c r="R681" s="88"/>
      <c r="S681" s="88"/>
      <c r="T681" s="89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U681" s="20" t="s">
        <v>93</v>
      </c>
    </row>
    <row r="682" s="2" customFormat="1">
      <c r="A682" s="42"/>
      <c r="B682" s="43"/>
      <c r="C682" s="44"/>
      <c r="D682" s="238" t="s">
        <v>278</v>
      </c>
      <c r="E682" s="44"/>
      <c r="F682" s="302" t="s">
        <v>742</v>
      </c>
      <c r="G682" s="44"/>
      <c r="H682" s="271">
        <v>7</v>
      </c>
      <c r="I682" s="44"/>
      <c r="J682" s="44"/>
      <c r="K682" s="44"/>
      <c r="L682" s="48"/>
      <c r="M682" s="234"/>
      <c r="N682" s="235"/>
      <c r="O682" s="88"/>
      <c r="P682" s="88"/>
      <c r="Q682" s="88"/>
      <c r="R682" s="88"/>
      <c r="S682" s="88"/>
      <c r="T682" s="89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U682" s="20" t="s">
        <v>93</v>
      </c>
    </row>
    <row r="683" s="2" customFormat="1">
      <c r="A683" s="42"/>
      <c r="B683" s="43"/>
      <c r="C683" s="44"/>
      <c r="D683" s="238" t="s">
        <v>278</v>
      </c>
      <c r="E683" s="44"/>
      <c r="F683" s="302" t="s">
        <v>743</v>
      </c>
      <c r="G683" s="44"/>
      <c r="H683" s="271">
        <v>42.258000000000003</v>
      </c>
      <c r="I683" s="44"/>
      <c r="J683" s="44"/>
      <c r="K683" s="44"/>
      <c r="L683" s="48"/>
      <c r="M683" s="234"/>
      <c r="N683" s="235"/>
      <c r="O683" s="88"/>
      <c r="P683" s="88"/>
      <c r="Q683" s="88"/>
      <c r="R683" s="88"/>
      <c r="S683" s="88"/>
      <c r="T683" s="89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U683" s="20" t="s">
        <v>93</v>
      </c>
    </row>
    <row r="684" s="2" customFormat="1">
      <c r="A684" s="42"/>
      <c r="B684" s="43"/>
      <c r="C684" s="44"/>
      <c r="D684" s="238" t="s">
        <v>278</v>
      </c>
      <c r="E684" s="44"/>
      <c r="F684" s="302" t="s">
        <v>744</v>
      </c>
      <c r="G684" s="44"/>
      <c r="H684" s="271">
        <v>0</v>
      </c>
      <c r="I684" s="44"/>
      <c r="J684" s="44"/>
      <c r="K684" s="44"/>
      <c r="L684" s="48"/>
      <c r="M684" s="234"/>
      <c r="N684" s="235"/>
      <c r="O684" s="88"/>
      <c r="P684" s="88"/>
      <c r="Q684" s="88"/>
      <c r="R684" s="88"/>
      <c r="S684" s="88"/>
      <c r="T684" s="89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U684" s="20" t="s">
        <v>93</v>
      </c>
    </row>
    <row r="685" s="2" customFormat="1">
      <c r="A685" s="42"/>
      <c r="B685" s="43"/>
      <c r="C685" s="44"/>
      <c r="D685" s="238" t="s">
        <v>278</v>
      </c>
      <c r="E685" s="44"/>
      <c r="F685" s="302" t="s">
        <v>745</v>
      </c>
      <c r="G685" s="44"/>
      <c r="H685" s="271">
        <v>-40.185000000000002</v>
      </c>
      <c r="I685" s="44"/>
      <c r="J685" s="44"/>
      <c r="K685" s="44"/>
      <c r="L685" s="48"/>
      <c r="M685" s="234"/>
      <c r="N685" s="235"/>
      <c r="O685" s="88"/>
      <c r="P685" s="88"/>
      <c r="Q685" s="88"/>
      <c r="R685" s="88"/>
      <c r="S685" s="88"/>
      <c r="T685" s="89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U685" s="20" t="s">
        <v>93</v>
      </c>
    </row>
    <row r="686" s="2" customFormat="1">
      <c r="A686" s="42"/>
      <c r="B686" s="43"/>
      <c r="C686" s="44"/>
      <c r="D686" s="238" t="s">
        <v>278</v>
      </c>
      <c r="E686" s="44"/>
      <c r="F686" s="302" t="s">
        <v>746</v>
      </c>
      <c r="G686" s="44"/>
      <c r="H686" s="271">
        <v>-10.997999999999999</v>
      </c>
      <c r="I686" s="44"/>
      <c r="J686" s="44"/>
      <c r="K686" s="44"/>
      <c r="L686" s="48"/>
      <c r="M686" s="234"/>
      <c r="N686" s="235"/>
      <c r="O686" s="88"/>
      <c r="P686" s="88"/>
      <c r="Q686" s="88"/>
      <c r="R686" s="88"/>
      <c r="S686" s="88"/>
      <c r="T686" s="89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U686" s="20" t="s">
        <v>93</v>
      </c>
    </row>
    <row r="687" s="2" customFormat="1">
      <c r="A687" s="42"/>
      <c r="B687" s="43"/>
      <c r="C687" s="44"/>
      <c r="D687" s="238" t="s">
        <v>278</v>
      </c>
      <c r="E687" s="44"/>
      <c r="F687" s="302" t="s">
        <v>747</v>
      </c>
      <c r="G687" s="44"/>
      <c r="H687" s="271">
        <v>-6.3520000000000003</v>
      </c>
      <c r="I687" s="44"/>
      <c r="J687" s="44"/>
      <c r="K687" s="44"/>
      <c r="L687" s="48"/>
      <c r="M687" s="234"/>
      <c r="N687" s="235"/>
      <c r="O687" s="88"/>
      <c r="P687" s="88"/>
      <c r="Q687" s="88"/>
      <c r="R687" s="88"/>
      <c r="S687" s="88"/>
      <c r="T687" s="89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U687" s="20" t="s">
        <v>93</v>
      </c>
    </row>
    <row r="688" s="2" customFormat="1">
      <c r="A688" s="42"/>
      <c r="B688" s="43"/>
      <c r="C688" s="44"/>
      <c r="D688" s="238" t="s">
        <v>278</v>
      </c>
      <c r="E688" s="44"/>
      <c r="F688" s="302" t="s">
        <v>748</v>
      </c>
      <c r="G688" s="44"/>
      <c r="H688" s="271">
        <v>-9.5939999999999994</v>
      </c>
      <c r="I688" s="44"/>
      <c r="J688" s="44"/>
      <c r="K688" s="44"/>
      <c r="L688" s="48"/>
      <c r="M688" s="234"/>
      <c r="N688" s="235"/>
      <c r="O688" s="88"/>
      <c r="P688" s="88"/>
      <c r="Q688" s="88"/>
      <c r="R688" s="88"/>
      <c r="S688" s="88"/>
      <c r="T688" s="89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U688" s="20" t="s">
        <v>93</v>
      </c>
    </row>
    <row r="689" s="2" customFormat="1">
      <c r="A689" s="42"/>
      <c r="B689" s="43"/>
      <c r="C689" s="44"/>
      <c r="D689" s="238" t="s">
        <v>278</v>
      </c>
      <c r="E689" s="44"/>
      <c r="F689" s="302" t="s">
        <v>749</v>
      </c>
      <c r="G689" s="44"/>
      <c r="H689" s="271">
        <v>-9.0670000000000002</v>
      </c>
      <c r="I689" s="44"/>
      <c r="J689" s="44"/>
      <c r="K689" s="44"/>
      <c r="L689" s="48"/>
      <c r="M689" s="234"/>
      <c r="N689" s="235"/>
      <c r="O689" s="88"/>
      <c r="P689" s="88"/>
      <c r="Q689" s="88"/>
      <c r="R689" s="88"/>
      <c r="S689" s="88"/>
      <c r="T689" s="89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U689" s="20" t="s">
        <v>93</v>
      </c>
    </row>
    <row r="690" s="2" customFormat="1">
      <c r="A690" s="42"/>
      <c r="B690" s="43"/>
      <c r="C690" s="44"/>
      <c r="D690" s="238" t="s">
        <v>278</v>
      </c>
      <c r="E690" s="44"/>
      <c r="F690" s="302" t="s">
        <v>750</v>
      </c>
      <c r="G690" s="44"/>
      <c r="H690" s="271">
        <v>-35.377000000000002</v>
      </c>
      <c r="I690" s="44"/>
      <c r="J690" s="44"/>
      <c r="K690" s="44"/>
      <c r="L690" s="48"/>
      <c r="M690" s="234"/>
      <c r="N690" s="235"/>
      <c r="O690" s="88"/>
      <c r="P690" s="88"/>
      <c r="Q690" s="88"/>
      <c r="R690" s="88"/>
      <c r="S690" s="88"/>
      <c r="T690" s="89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U690" s="20" t="s">
        <v>93</v>
      </c>
    </row>
    <row r="691" s="2" customFormat="1">
      <c r="A691" s="42"/>
      <c r="B691" s="43"/>
      <c r="C691" s="44"/>
      <c r="D691" s="238" t="s">
        <v>278</v>
      </c>
      <c r="E691" s="44"/>
      <c r="F691" s="302" t="s">
        <v>751</v>
      </c>
      <c r="G691" s="44"/>
      <c r="H691" s="271">
        <v>-13.063000000000001</v>
      </c>
      <c r="I691" s="44"/>
      <c r="J691" s="44"/>
      <c r="K691" s="44"/>
      <c r="L691" s="48"/>
      <c r="M691" s="234"/>
      <c r="N691" s="235"/>
      <c r="O691" s="88"/>
      <c r="P691" s="88"/>
      <c r="Q691" s="88"/>
      <c r="R691" s="88"/>
      <c r="S691" s="88"/>
      <c r="T691" s="89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U691" s="20" t="s">
        <v>93</v>
      </c>
    </row>
    <row r="692" s="2" customFormat="1">
      <c r="A692" s="42"/>
      <c r="B692" s="43"/>
      <c r="C692" s="44"/>
      <c r="D692" s="238" t="s">
        <v>278</v>
      </c>
      <c r="E692" s="44"/>
      <c r="F692" s="302" t="s">
        <v>752</v>
      </c>
      <c r="G692" s="44"/>
      <c r="H692" s="271">
        <v>0</v>
      </c>
      <c r="I692" s="44"/>
      <c r="J692" s="44"/>
      <c r="K692" s="44"/>
      <c r="L692" s="48"/>
      <c r="M692" s="234"/>
      <c r="N692" s="235"/>
      <c r="O692" s="88"/>
      <c r="P692" s="88"/>
      <c r="Q692" s="88"/>
      <c r="R692" s="88"/>
      <c r="S692" s="88"/>
      <c r="T692" s="89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U692" s="20" t="s">
        <v>93</v>
      </c>
    </row>
    <row r="693" s="2" customFormat="1">
      <c r="A693" s="42"/>
      <c r="B693" s="43"/>
      <c r="C693" s="44"/>
      <c r="D693" s="238" t="s">
        <v>278</v>
      </c>
      <c r="E693" s="44"/>
      <c r="F693" s="302" t="s">
        <v>753</v>
      </c>
      <c r="G693" s="44"/>
      <c r="H693" s="271">
        <v>-18.800000000000001</v>
      </c>
      <c r="I693" s="44"/>
      <c r="J693" s="44"/>
      <c r="K693" s="44"/>
      <c r="L693" s="48"/>
      <c r="M693" s="234"/>
      <c r="N693" s="235"/>
      <c r="O693" s="88"/>
      <c r="P693" s="88"/>
      <c r="Q693" s="88"/>
      <c r="R693" s="88"/>
      <c r="S693" s="88"/>
      <c r="T693" s="89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U693" s="20" t="s">
        <v>93</v>
      </c>
    </row>
    <row r="694" s="2" customFormat="1">
      <c r="A694" s="42"/>
      <c r="B694" s="43"/>
      <c r="C694" s="44"/>
      <c r="D694" s="238" t="s">
        <v>278</v>
      </c>
      <c r="E694" s="44"/>
      <c r="F694" s="302" t="s">
        <v>754</v>
      </c>
      <c r="G694" s="44"/>
      <c r="H694" s="271">
        <v>-32.600000000000001</v>
      </c>
      <c r="I694" s="44"/>
      <c r="J694" s="44"/>
      <c r="K694" s="44"/>
      <c r="L694" s="48"/>
      <c r="M694" s="234"/>
      <c r="N694" s="235"/>
      <c r="O694" s="88"/>
      <c r="P694" s="88"/>
      <c r="Q694" s="88"/>
      <c r="R694" s="88"/>
      <c r="S694" s="88"/>
      <c r="T694" s="89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U694" s="20" t="s">
        <v>93</v>
      </c>
    </row>
    <row r="695" s="2" customFormat="1">
      <c r="A695" s="42"/>
      <c r="B695" s="43"/>
      <c r="C695" s="44"/>
      <c r="D695" s="238" t="s">
        <v>278</v>
      </c>
      <c r="E695" s="44"/>
      <c r="F695" s="302" t="s">
        <v>755</v>
      </c>
      <c r="G695" s="44"/>
      <c r="H695" s="271">
        <v>-17.774999999999999</v>
      </c>
      <c r="I695" s="44"/>
      <c r="J695" s="44"/>
      <c r="K695" s="44"/>
      <c r="L695" s="48"/>
      <c r="M695" s="234"/>
      <c r="N695" s="235"/>
      <c r="O695" s="88"/>
      <c r="P695" s="88"/>
      <c r="Q695" s="88"/>
      <c r="R695" s="88"/>
      <c r="S695" s="88"/>
      <c r="T695" s="89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U695" s="20" t="s">
        <v>93</v>
      </c>
    </row>
    <row r="696" s="2" customFormat="1">
      <c r="A696" s="42"/>
      <c r="B696" s="43"/>
      <c r="C696" s="44"/>
      <c r="D696" s="238" t="s">
        <v>278</v>
      </c>
      <c r="E696" s="44"/>
      <c r="F696" s="302" t="s">
        <v>268</v>
      </c>
      <c r="G696" s="44"/>
      <c r="H696" s="271">
        <v>3892.7489999999998</v>
      </c>
      <c r="I696" s="44"/>
      <c r="J696" s="44"/>
      <c r="K696" s="44"/>
      <c r="L696" s="48"/>
      <c r="M696" s="234"/>
      <c r="N696" s="235"/>
      <c r="O696" s="88"/>
      <c r="P696" s="88"/>
      <c r="Q696" s="88"/>
      <c r="R696" s="88"/>
      <c r="S696" s="88"/>
      <c r="T696" s="89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U696" s="20" t="s">
        <v>93</v>
      </c>
    </row>
    <row r="697" s="2" customFormat="1">
      <c r="A697" s="42"/>
      <c r="B697" s="43"/>
      <c r="C697" s="44"/>
      <c r="D697" s="238" t="s">
        <v>278</v>
      </c>
      <c r="E697" s="44"/>
      <c r="F697" s="301" t="s">
        <v>789</v>
      </c>
      <c r="G697" s="44"/>
      <c r="H697" s="44"/>
      <c r="I697" s="44"/>
      <c r="J697" s="44"/>
      <c r="K697" s="44"/>
      <c r="L697" s="48"/>
      <c r="M697" s="234"/>
      <c r="N697" s="235"/>
      <c r="O697" s="88"/>
      <c r="P697" s="88"/>
      <c r="Q697" s="88"/>
      <c r="R697" s="88"/>
      <c r="S697" s="88"/>
      <c r="T697" s="89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U697" s="20" t="s">
        <v>93</v>
      </c>
    </row>
    <row r="698" s="2" customFormat="1">
      <c r="A698" s="42"/>
      <c r="B698" s="43"/>
      <c r="C698" s="44"/>
      <c r="D698" s="238" t="s">
        <v>278</v>
      </c>
      <c r="E698" s="44"/>
      <c r="F698" s="302" t="s">
        <v>752</v>
      </c>
      <c r="G698" s="44"/>
      <c r="H698" s="271">
        <v>0</v>
      </c>
      <c r="I698" s="44"/>
      <c r="J698" s="44"/>
      <c r="K698" s="44"/>
      <c r="L698" s="48"/>
      <c r="M698" s="234"/>
      <c r="N698" s="235"/>
      <c r="O698" s="88"/>
      <c r="P698" s="88"/>
      <c r="Q698" s="88"/>
      <c r="R698" s="88"/>
      <c r="S698" s="88"/>
      <c r="T698" s="89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U698" s="20" t="s">
        <v>93</v>
      </c>
    </row>
    <row r="699" s="2" customFormat="1">
      <c r="A699" s="42"/>
      <c r="B699" s="43"/>
      <c r="C699" s="44"/>
      <c r="D699" s="238" t="s">
        <v>278</v>
      </c>
      <c r="E699" s="44"/>
      <c r="F699" s="302" t="s">
        <v>753</v>
      </c>
      <c r="G699" s="44"/>
      <c r="H699" s="271">
        <v>-18.800000000000001</v>
      </c>
      <c r="I699" s="44"/>
      <c r="J699" s="44"/>
      <c r="K699" s="44"/>
      <c r="L699" s="48"/>
      <c r="M699" s="234"/>
      <c r="N699" s="235"/>
      <c r="O699" s="88"/>
      <c r="P699" s="88"/>
      <c r="Q699" s="88"/>
      <c r="R699" s="88"/>
      <c r="S699" s="88"/>
      <c r="T699" s="89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U699" s="20" t="s">
        <v>93</v>
      </c>
    </row>
    <row r="700" s="2" customFormat="1">
      <c r="A700" s="42"/>
      <c r="B700" s="43"/>
      <c r="C700" s="44"/>
      <c r="D700" s="238" t="s">
        <v>278</v>
      </c>
      <c r="E700" s="44"/>
      <c r="F700" s="301" t="s">
        <v>872</v>
      </c>
      <c r="G700" s="44"/>
      <c r="H700" s="44"/>
      <c r="I700" s="44"/>
      <c r="J700" s="44"/>
      <c r="K700" s="44"/>
      <c r="L700" s="48"/>
      <c r="M700" s="234"/>
      <c r="N700" s="235"/>
      <c r="O700" s="88"/>
      <c r="P700" s="88"/>
      <c r="Q700" s="88"/>
      <c r="R700" s="88"/>
      <c r="S700" s="88"/>
      <c r="T700" s="89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U700" s="20" t="s">
        <v>93</v>
      </c>
    </row>
    <row r="701" s="2" customFormat="1">
      <c r="A701" s="42"/>
      <c r="B701" s="43"/>
      <c r="C701" s="44"/>
      <c r="D701" s="238" t="s">
        <v>278</v>
      </c>
      <c r="E701" s="44"/>
      <c r="F701" s="302" t="s">
        <v>873</v>
      </c>
      <c r="G701" s="44"/>
      <c r="H701" s="271">
        <v>0</v>
      </c>
      <c r="I701" s="44"/>
      <c r="J701" s="44"/>
      <c r="K701" s="44"/>
      <c r="L701" s="48"/>
      <c r="M701" s="234"/>
      <c r="N701" s="235"/>
      <c r="O701" s="88"/>
      <c r="P701" s="88"/>
      <c r="Q701" s="88"/>
      <c r="R701" s="88"/>
      <c r="S701" s="88"/>
      <c r="T701" s="89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U701" s="20" t="s">
        <v>93</v>
      </c>
    </row>
    <row r="702" s="2" customFormat="1">
      <c r="A702" s="42"/>
      <c r="B702" s="43"/>
      <c r="C702" s="44"/>
      <c r="D702" s="238" t="s">
        <v>278</v>
      </c>
      <c r="E702" s="44"/>
      <c r="F702" s="302" t="s">
        <v>874</v>
      </c>
      <c r="G702" s="44"/>
      <c r="H702" s="271">
        <v>149.94999999999999</v>
      </c>
      <c r="I702" s="44"/>
      <c r="J702" s="44"/>
      <c r="K702" s="44"/>
      <c r="L702" s="48"/>
      <c r="M702" s="234"/>
      <c r="N702" s="235"/>
      <c r="O702" s="88"/>
      <c r="P702" s="88"/>
      <c r="Q702" s="88"/>
      <c r="R702" s="88"/>
      <c r="S702" s="88"/>
      <c r="T702" s="89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U702" s="20" t="s">
        <v>93</v>
      </c>
    </row>
    <row r="703" s="2" customFormat="1">
      <c r="A703" s="42"/>
      <c r="B703" s="43"/>
      <c r="C703" s="44"/>
      <c r="D703" s="238" t="s">
        <v>278</v>
      </c>
      <c r="E703" s="44"/>
      <c r="F703" s="302" t="s">
        <v>875</v>
      </c>
      <c r="G703" s="44"/>
      <c r="H703" s="271">
        <v>97.721999999999994</v>
      </c>
      <c r="I703" s="44"/>
      <c r="J703" s="44"/>
      <c r="K703" s="44"/>
      <c r="L703" s="48"/>
      <c r="M703" s="234"/>
      <c r="N703" s="235"/>
      <c r="O703" s="88"/>
      <c r="P703" s="88"/>
      <c r="Q703" s="88"/>
      <c r="R703" s="88"/>
      <c r="S703" s="88"/>
      <c r="T703" s="89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U703" s="20" t="s">
        <v>93</v>
      </c>
    </row>
    <row r="704" s="2" customFormat="1">
      <c r="A704" s="42"/>
      <c r="B704" s="43"/>
      <c r="C704" s="44"/>
      <c r="D704" s="238" t="s">
        <v>278</v>
      </c>
      <c r="E704" s="44"/>
      <c r="F704" s="302" t="s">
        <v>310</v>
      </c>
      <c r="G704" s="44"/>
      <c r="H704" s="271">
        <v>247.672</v>
      </c>
      <c r="I704" s="44"/>
      <c r="J704" s="44"/>
      <c r="K704" s="44"/>
      <c r="L704" s="48"/>
      <c r="M704" s="234"/>
      <c r="N704" s="235"/>
      <c r="O704" s="88"/>
      <c r="P704" s="88"/>
      <c r="Q704" s="88"/>
      <c r="R704" s="88"/>
      <c r="S704" s="88"/>
      <c r="T704" s="89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U704" s="20" t="s">
        <v>93</v>
      </c>
    </row>
    <row r="705" s="2" customFormat="1">
      <c r="A705" s="42"/>
      <c r="B705" s="43"/>
      <c r="C705" s="44"/>
      <c r="D705" s="238" t="s">
        <v>278</v>
      </c>
      <c r="E705" s="44"/>
      <c r="F705" s="301" t="s">
        <v>876</v>
      </c>
      <c r="G705" s="44"/>
      <c r="H705" s="44"/>
      <c r="I705" s="44"/>
      <c r="J705" s="44"/>
      <c r="K705" s="44"/>
      <c r="L705" s="48"/>
      <c r="M705" s="234"/>
      <c r="N705" s="235"/>
      <c r="O705" s="88"/>
      <c r="P705" s="88"/>
      <c r="Q705" s="88"/>
      <c r="R705" s="88"/>
      <c r="S705" s="88"/>
      <c r="T705" s="89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U705" s="20" t="s">
        <v>93</v>
      </c>
    </row>
    <row r="706" s="2" customFormat="1">
      <c r="A706" s="42"/>
      <c r="B706" s="43"/>
      <c r="C706" s="44"/>
      <c r="D706" s="238" t="s">
        <v>278</v>
      </c>
      <c r="E706" s="44"/>
      <c r="F706" s="302" t="s">
        <v>877</v>
      </c>
      <c r="G706" s="44"/>
      <c r="H706" s="271">
        <v>166.61099999999999</v>
      </c>
      <c r="I706" s="44"/>
      <c r="J706" s="44"/>
      <c r="K706" s="44"/>
      <c r="L706" s="48"/>
      <c r="M706" s="234"/>
      <c r="N706" s="235"/>
      <c r="O706" s="88"/>
      <c r="P706" s="88"/>
      <c r="Q706" s="88"/>
      <c r="R706" s="88"/>
      <c r="S706" s="88"/>
      <c r="T706" s="89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U706" s="20" t="s">
        <v>93</v>
      </c>
    </row>
    <row r="707" s="2" customFormat="1">
      <c r="A707" s="42"/>
      <c r="B707" s="43"/>
      <c r="C707" s="44"/>
      <c r="D707" s="238" t="s">
        <v>278</v>
      </c>
      <c r="E707" s="44"/>
      <c r="F707" s="302" t="s">
        <v>878</v>
      </c>
      <c r="G707" s="44"/>
      <c r="H707" s="271">
        <v>108.58</v>
      </c>
      <c r="I707" s="44"/>
      <c r="J707" s="44"/>
      <c r="K707" s="44"/>
      <c r="L707" s="48"/>
      <c r="M707" s="234"/>
      <c r="N707" s="235"/>
      <c r="O707" s="88"/>
      <c r="P707" s="88"/>
      <c r="Q707" s="88"/>
      <c r="R707" s="88"/>
      <c r="S707" s="88"/>
      <c r="T707" s="89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U707" s="20" t="s">
        <v>93</v>
      </c>
    </row>
    <row r="708" s="2" customFormat="1">
      <c r="A708" s="42"/>
      <c r="B708" s="43"/>
      <c r="C708" s="44"/>
      <c r="D708" s="238" t="s">
        <v>278</v>
      </c>
      <c r="E708" s="44"/>
      <c r="F708" s="302" t="s">
        <v>268</v>
      </c>
      <c r="G708" s="44"/>
      <c r="H708" s="271">
        <v>275.19099999999997</v>
      </c>
      <c r="I708" s="44"/>
      <c r="J708" s="44"/>
      <c r="K708" s="44"/>
      <c r="L708" s="48"/>
      <c r="M708" s="234"/>
      <c r="N708" s="235"/>
      <c r="O708" s="88"/>
      <c r="P708" s="88"/>
      <c r="Q708" s="88"/>
      <c r="R708" s="88"/>
      <c r="S708" s="88"/>
      <c r="T708" s="89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U708" s="20" t="s">
        <v>93</v>
      </c>
    </row>
    <row r="709" s="2" customFormat="1">
      <c r="A709" s="42"/>
      <c r="B709" s="43"/>
      <c r="C709" s="44"/>
      <c r="D709" s="238" t="s">
        <v>278</v>
      </c>
      <c r="E709" s="44"/>
      <c r="F709" s="283" t="s">
        <v>879</v>
      </c>
      <c r="G709" s="44"/>
      <c r="H709" s="44"/>
      <c r="I709" s="44"/>
      <c r="J709" s="44"/>
      <c r="K709" s="44"/>
      <c r="L709" s="48"/>
      <c r="M709" s="234"/>
      <c r="N709" s="235"/>
      <c r="O709" s="88"/>
      <c r="P709" s="88"/>
      <c r="Q709" s="88"/>
      <c r="R709" s="88"/>
      <c r="S709" s="88"/>
      <c r="T709" s="89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U709" s="20" t="s">
        <v>93</v>
      </c>
    </row>
    <row r="710" s="2" customFormat="1">
      <c r="A710" s="42"/>
      <c r="B710" s="43"/>
      <c r="C710" s="44"/>
      <c r="D710" s="238" t="s">
        <v>278</v>
      </c>
      <c r="E710" s="44"/>
      <c r="F710" s="284" t="s">
        <v>880</v>
      </c>
      <c r="G710" s="44"/>
      <c r="H710" s="271">
        <v>96.590000000000003</v>
      </c>
      <c r="I710" s="44"/>
      <c r="J710" s="44"/>
      <c r="K710" s="44"/>
      <c r="L710" s="48"/>
      <c r="M710" s="234"/>
      <c r="N710" s="235"/>
      <c r="O710" s="88"/>
      <c r="P710" s="88"/>
      <c r="Q710" s="88"/>
      <c r="R710" s="88"/>
      <c r="S710" s="88"/>
      <c r="T710" s="89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U710" s="20" t="s">
        <v>93</v>
      </c>
    </row>
    <row r="711" s="2" customFormat="1">
      <c r="A711" s="42"/>
      <c r="B711" s="43"/>
      <c r="C711" s="44"/>
      <c r="D711" s="238" t="s">
        <v>278</v>
      </c>
      <c r="E711" s="44"/>
      <c r="F711" s="283" t="s">
        <v>800</v>
      </c>
      <c r="G711" s="44"/>
      <c r="H711" s="44"/>
      <c r="I711" s="44"/>
      <c r="J711" s="44"/>
      <c r="K711" s="44"/>
      <c r="L711" s="48"/>
      <c r="M711" s="234"/>
      <c r="N711" s="235"/>
      <c r="O711" s="88"/>
      <c r="P711" s="88"/>
      <c r="Q711" s="88"/>
      <c r="R711" s="88"/>
      <c r="S711" s="88"/>
      <c r="T711" s="89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U711" s="20" t="s">
        <v>93</v>
      </c>
    </row>
    <row r="712" s="2" customFormat="1">
      <c r="A712" s="42"/>
      <c r="B712" s="43"/>
      <c r="C712" s="44"/>
      <c r="D712" s="238" t="s">
        <v>278</v>
      </c>
      <c r="E712" s="44"/>
      <c r="F712" s="284" t="s">
        <v>794</v>
      </c>
      <c r="G712" s="44"/>
      <c r="H712" s="271">
        <v>1241.9000000000001</v>
      </c>
      <c r="I712" s="44"/>
      <c r="J712" s="44"/>
      <c r="K712" s="44"/>
      <c r="L712" s="48"/>
      <c r="M712" s="234"/>
      <c r="N712" s="235"/>
      <c r="O712" s="88"/>
      <c r="P712" s="88"/>
      <c r="Q712" s="88"/>
      <c r="R712" s="88"/>
      <c r="S712" s="88"/>
      <c r="T712" s="89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U712" s="20" t="s">
        <v>93</v>
      </c>
    </row>
    <row r="713" s="2" customFormat="1" ht="33" customHeight="1">
      <c r="A713" s="42"/>
      <c r="B713" s="43"/>
      <c r="C713" s="218" t="s">
        <v>399</v>
      </c>
      <c r="D713" s="218" t="s">
        <v>256</v>
      </c>
      <c r="E713" s="219" t="s">
        <v>896</v>
      </c>
      <c r="F713" s="220" t="s">
        <v>897</v>
      </c>
      <c r="G713" s="221" t="s">
        <v>314</v>
      </c>
      <c r="H713" s="222">
        <v>1241.9000000000001</v>
      </c>
      <c r="I713" s="223"/>
      <c r="J713" s="224">
        <f>ROUND(I713*H713,2)</f>
        <v>0</v>
      </c>
      <c r="K713" s="220" t="s">
        <v>260</v>
      </c>
      <c r="L713" s="48"/>
      <c r="M713" s="225" t="s">
        <v>48</v>
      </c>
      <c r="N713" s="226" t="s">
        <v>56</v>
      </c>
      <c r="O713" s="88"/>
      <c r="P713" s="227">
        <f>O713*H713</f>
        <v>0</v>
      </c>
      <c r="Q713" s="227">
        <v>0</v>
      </c>
      <c r="R713" s="227">
        <f>Q713*H713</f>
        <v>0</v>
      </c>
      <c r="S713" s="227">
        <v>0</v>
      </c>
      <c r="T713" s="228">
        <f>S713*H713</f>
        <v>0</v>
      </c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R713" s="229" t="s">
        <v>261</v>
      </c>
      <c r="AT713" s="229" t="s">
        <v>256</v>
      </c>
      <c r="AU713" s="229" t="s">
        <v>93</v>
      </c>
      <c r="AY713" s="20" t="s">
        <v>254</v>
      </c>
      <c r="BE713" s="230">
        <f>IF(N713="základní",J713,0)</f>
        <v>0</v>
      </c>
      <c r="BF713" s="230">
        <f>IF(N713="snížená",J713,0)</f>
        <v>0</v>
      </c>
      <c r="BG713" s="230">
        <f>IF(N713="zákl. přenesená",J713,0)</f>
        <v>0</v>
      </c>
      <c r="BH713" s="230">
        <f>IF(N713="sníž. přenesená",J713,0)</f>
        <v>0</v>
      </c>
      <c r="BI713" s="230">
        <f>IF(N713="nulová",J713,0)</f>
        <v>0</v>
      </c>
      <c r="BJ713" s="20" t="s">
        <v>23</v>
      </c>
      <c r="BK713" s="230">
        <f>ROUND(I713*H713,2)</f>
        <v>0</v>
      </c>
      <c r="BL713" s="20" t="s">
        <v>261</v>
      </c>
      <c r="BM713" s="229" t="s">
        <v>898</v>
      </c>
    </row>
    <row r="714" s="2" customFormat="1">
      <c r="A714" s="42"/>
      <c r="B714" s="43"/>
      <c r="C714" s="44"/>
      <c r="D714" s="231" t="s">
        <v>263</v>
      </c>
      <c r="E714" s="44"/>
      <c r="F714" s="232" t="s">
        <v>899</v>
      </c>
      <c r="G714" s="44"/>
      <c r="H714" s="44"/>
      <c r="I714" s="233"/>
      <c r="J714" s="44"/>
      <c r="K714" s="44"/>
      <c r="L714" s="48"/>
      <c r="M714" s="234"/>
      <c r="N714" s="235"/>
      <c r="O714" s="88"/>
      <c r="P714" s="88"/>
      <c r="Q714" s="88"/>
      <c r="R714" s="88"/>
      <c r="S714" s="88"/>
      <c r="T714" s="89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T714" s="20" t="s">
        <v>263</v>
      </c>
      <c r="AU714" s="20" t="s">
        <v>93</v>
      </c>
    </row>
    <row r="715" s="13" customFormat="1">
      <c r="A715" s="13"/>
      <c r="B715" s="236"/>
      <c r="C715" s="237"/>
      <c r="D715" s="238" t="s">
        <v>265</v>
      </c>
      <c r="E715" s="239" t="s">
        <v>48</v>
      </c>
      <c r="F715" s="240" t="s">
        <v>683</v>
      </c>
      <c r="G715" s="237"/>
      <c r="H715" s="241">
        <v>1241.9000000000001</v>
      </c>
      <c r="I715" s="242"/>
      <c r="J715" s="237"/>
      <c r="K715" s="237"/>
      <c r="L715" s="243"/>
      <c r="M715" s="244"/>
      <c r="N715" s="245"/>
      <c r="O715" s="245"/>
      <c r="P715" s="245"/>
      <c r="Q715" s="245"/>
      <c r="R715" s="245"/>
      <c r="S715" s="245"/>
      <c r="T715" s="246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7" t="s">
        <v>265</v>
      </c>
      <c r="AU715" s="247" t="s">
        <v>93</v>
      </c>
      <c r="AV715" s="13" t="s">
        <v>93</v>
      </c>
      <c r="AW715" s="13" t="s">
        <v>46</v>
      </c>
      <c r="AX715" s="13" t="s">
        <v>23</v>
      </c>
      <c r="AY715" s="247" t="s">
        <v>254</v>
      </c>
    </row>
    <row r="716" s="2" customFormat="1">
      <c r="A716" s="42"/>
      <c r="B716" s="43"/>
      <c r="C716" s="44"/>
      <c r="D716" s="238" t="s">
        <v>278</v>
      </c>
      <c r="E716" s="44"/>
      <c r="F716" s="269" t="s">
        <v>800</v>
      </c>
      <c r="G716" s="44"/>
      <c r="H716" s="44"/>
      <c r="I716" s="44"/>
      <c r="J716" s="44"/>
      <c r="K716" s="44"/>
      <c r="L716" s="48"/>
      <c r="M716" s="234"/>
      <c r="N716" s="235"/>
      <c r="O716" s="88"/>
      <c r="P716" s="88"/>
      <c r="Q716" s="88"/>
      <c r="R716" s="88"/>
      <c r="S716" s="88"/>
      <c r="T716" s="89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U716" s="20" t="s">
        <v>93</v>
      </c>
    </row>
    <row r="717" s="2" customFormat="1">
      <c r="A717" s="42"/>
      <c r="B717" s="43"/>
      <c r="C717" s="44"/>
      <c r="D717" s="238" t="s">
        <v>278</v>
      </c>
      <c r="E717" s="44"/>
      <c r="F717" s="270" t="s">
        <v>794</v>
      </c>
      <c r="G717" s="44"/>
      <c r="H717" s="271">
        <v>1241.9000000000001</v>
      </c>
      <c r="I717" s="44"/>
      <c r="J717" s="44"/>
      <c r="K717" s="44"/>
      <c r="L717" s="48"/>
      <c r="M717" s="234"/>
      <c r="N717" s="235"/>
      <c r="O717" s="88"/>
      <c r="P717" s="88"/>
      <c r="Q717" s="88"/>
      <c r="R717" s="88"/>
      <c r="S717" s="88"/>
      <c r="T717" s="89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U717" s="20" t="s">
        <v>93</v>
      </c>
    </row>
    <row r="718" s="2" customFormat="1" ht="24.15" customHeight="1">
      <c r="A718" s="42"/>
      <c r="B718" s="43"/>
      <c r="C718" s="218" t="s">
        <v>405</v>
      </c>
      <c r="D718" s="218" t="s">
        <v>256</v>
      </c>
      <c r="E718" s="219" t="s">
        <v>900</v>
      </c>
      <c r="F718" s="220" t="s">
        <v>901</v>
      </c>
      <c r="G718" s="221" t="s">
        <v>528</v>
      </c>
      <c r="H718" s="222">
        <v>2235.4200000000001</v>
      </c>
      <c r="I718" s="223"/>
      <c r="J718" s="224">
        <f>ROUND(I718*H718,2)</f>
        <v>0</v>
      </c>
      <c r="K718" s="220" t="s">
        <v>260</v>
      </c>
      <c r="L718" s="48"/>
      <c r="M718" s="225" t="s">
        <v>48</v>
      </c>
      <c r="N718" s="226" t="s">
        <v>56</v>
      </c>
      <c r="O718" s="88"/>
      <c r="P718" s="227">
        <f>O718*H718</f>
        <v>0</v>
      </c>
      <c r="Q718" s="227">
        <v>0</v>
      </c>
      <c r="R718" s="227">
        <f>Q718*H718</f>
        <v>0</v>
      </c>
      <c r="S718" s="227">
        <v>0</v>
      </c>
      <c r="T718" s="228">
        <f>S718*H718</f>
        <v>0</v>
      </c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R718" s="229" t="s">
        <v>261</v>
      </c>
      <c r="AT718" s="229" t="s">
        <v>256</v>
      </c>
      <c r="AU718" s="229" t="s">
        <v>93</v>
      </c>
      <c r="AY718" s="20" t="s">
        <v>254</v>
      </c>
      <c r="BE718" s="230">
        <f>IF(N718="základní",J718,0)</f>
        <v>0</v>
      </c>
      <c r="BF718" s="230">
        <f>IF(N718="snížená",J718,0)</f>
        <v>0</v>
      </c>
      <c r="BG718" s="230">
        <f>IF(N718="zákl. přenesená",J718,0)</f>
        <v>0</v>
      </c>
      <c r="BH718" s="230">
        <f>IF(N718="sníž. přenesená",J718,0)</f>
        <v>0</v>
      </c>
      <c r="BI718" s="230">
        <f>IF(N718="nulová",J718,0)</f>
        <v>0</v>
      </c>
      <c r="BJ718" s="20" t="s">
        <v>23</v>
      </c>
      <c r="BK718" s="230">
        <f>ROUND(I718*H718,2)</f>
        <v>0</v>
      </c>
      <c r="BL718" s="20" t="s">
        <v>261</v>
      </c>
      <c r="BM718" s="229" t="s">
        <v>902</v>
      </c>
    </row>
    <row r="719" s="2" customFormat="1">
      <c r="A719" s="42"/>
      <c r="B719" s="43"/>
      <c r="C719" s="44"/>
      <c r="D719" s="231" t="s">
        <v>263</v>
      </c>
      <c r="E719" s="44"/>
      <c r="F719" s="232" t="s">
        <v>903</v>
      </c>
      <c r="G719" s="44"/>
      <c r="H719" s="44"/>
      <c r="I719" s="233"/>
      <c r="J719" s="44"/>
      <c r="K719" s="44"/>
      <c r="L719" s="48"/>
      <c r="M719" s="234"/>
      <c r="N719" s="235"/>
      <c r="O719" s="88"/>
      <c r="P719" s="88"/>
      <c r="Q719" s="88"/>
      <c r="R719" s="88"/>
      <c r="S719" s="88"/>
      <c r="T719" s="89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T719" s="20" t="s">
        <v>263</v>
      </c>
      <c r="AU719" s="20" t="s">
        <v>93</v>
      </c>
    </row>
    <row r="720" s="13" customFormat="1">
      <c r="A720" s="13"/>
      <c r="B720" s="236"/>
      <c r="C720" s="237"/>
      <c r="D720" s="238" t="s">
        <v>265</v>
      </c>
      <c r="E720" s="239" t="s">
        <v>48</v>
      </c>
      <c r="F720" s="240" t="s">
        <v>904</v>
      </c>
      <c r="G720" s="237"/>
      <c r="H720" s="241">
        <v>2235.4200000000001</v>
      </c>
      <c r="I720" s="242"/>
      <c r="J720" s="237"/>
      <c r="K720" s="237"/>
      <c r="L720" s="243"/>
      <c r="M720" s="244"/>
      <c r="N720" s="245"/>
      <c r="O720" s="245"/>
      <c r="P720" s="245"/>
      <c r="Q720" s="245"/>
      <c r="R720" s="245"/>
      <c r="S720" s="245"/>
      <c r="T720" s="246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7" t="s">
        <v>265</v>
      </c>
      <c r="AU720" s="247" t="s">
        <v>93</v>
      </c>
      <c r="AV720" s="13" t="s">
        <v>93</v>
      </c>
      <c r="AW720" s="13" t="s">
        <v>46</v>
      </c>
      <c r="AX720" s="13" t="s">
        <v>23</v>
      </c>
      <c r="AY720" s="247" t="s">
        <v>254</v>
      </c>
    </row>
    <row r="721" s="2" customFormat="1">
      <c r="A721" s="42"/>
      <c r="B721" s="43"/>
      <c r="C721" s="44"/>
      <c r="D721" s="238" t="s">
        <v>278</v>
      </c>
      <c r="E721" s="44"/>
      <c r="F721" s="269" t="s">
        <v>800</v>
      </c>
      <c r="G721" s="44"/>
      <c r="H721" s="44"/>
      <c r="I721" s="44"/>
      <c r="J721" s="44"/>
      <c r="K721" s="44"/>
      <c r="L721" s="48"/>
      <c r="M721" s="234"/>
      <c r="N721" s="235"/>
      <c r="O721" s="88"/>
      <c r="P721" s="88"/>
      <c r="Q721" s="88"/>
      <c r="R721" s="88"/>
      <c r="S721" s="88"/>
      <c r="T721" s="89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U721" s="20" t="s">
        <v>93</v>
      </c>
    </row>
    <row r="722" s="2" customFormat="1">
      <c r="A722" s="42"/>
      <c r="B722" s="43"/>
      <c r="C722" s="44"/>
      <c r="D722" s="238" t="s">
        <v>278</v>
      </c>
      <c r="E722" s="44"/>
      <c r="F722" s="270" t="s">
        <v>794</v>
      </c>
      <c r="G722" s="44"/>
      <c r="H722" s="271">
        <v>1241.9000000000001</v>
      </c>
      <c r="I722" s="44"/>
      <c r="J722" s="44"/>
      <c r="K722" s="44"/>
      <c r="L722" s="48"/>
      <c r="M722" s="234"/>
      <c r="N722" s="235"/>
      <c r="O722" s="88"/>
      <c r="P722" s="88"/>
      <c r="Q722" s="88"/>
      <c r="R722" s="88"/>
      <c r="S722" s="88"/>
      <c r="T722" s="89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U722" s="20" t="s">
        <v>93</v>
      </c>
    </row>
    <row r="723" s="2" customFormat="1" ht="24.15" customHeight="1">
      <c r="A723" s="42"/>
      <c r="B723" s="43"/>
      <c r="C723" s="218" t="s">
        <v>410</v>
      </c>
      <c r="D723" s="218" t="s">
        <v>256</v>
      </c>
      <c r="E723" s="219" t="s">
        <v>350</v>
      </c>
      <c r="F723" s="220" t="s">
        <v>351</v>
      </c>
      <c r="G723" s="221" t="s">
        <v>314</v>
      </c>
      <c r="H723" s="222">
        <v>2855.5810000000001</v>
      </c>
      <c r="I723" s="223"/>
      <c r="J723" s="224">
        <f>ROUND(I723*H723,2)</f>
        <v>0</v>
      </c>
      <c r="K723" s="220" t="s">
        <v>260</v>
      </c>
      <c r="L723" s="48"/>
      <c r="M723" s="225" t="s">
        <v>48</v>
      </c>
      <c r="N723" s="226" t="s">
        <v>56</v>
      </c>
      <c r="O723" s="88"/>
      <c r="P723" s="227">
        <f>O723*H723</f>
        <v>0</v>
      </c>
      <c r="Q723" s="227">
        <v>0</v>
      </c>
      <c r="R723" s="227">
        <f>Q723*H723</f>
        <v>0</v>
      </c>
      <c r="S723" s="227">
        <v>0</v>
      </c>
      <c r="T723" s="228">
        <f>S723*H723</f>
        <v>0</v>
      </c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R723" s="229" t="s">
        <v>261</v>
      </c>
      <c r="AT723" s="229" t="s">
        <v>256</v>
      </c>
      <c r="AU723" s="229" t="s">
        <v>93</v>
      </c>
      <c r="AY723" s="20" t="s">
        <v>254</v>
      </c>
      <c r="BE723" s="230">
        <f>IF(N723="základní",J723,0)</f>
        <v>0</v>
      </c>
      <c r="BF723" s="230">
        <f>IF(N723="snížená",J723,0)</f>
        <v>0</v>
      </c>
      <c r="BG723" s="230">
        <f>IF(N723="zákl. přenesená",J723,0)</f>
        <v>0</v>
      </c>
      <c r="BH723" s="230">
        <f>IF(N723="sníž. přenesená",J723,0)</f>
        <v>0</v>
      </c>
      <c r="BI723" s="230">
        <f>IF(N723="nulová",J723,0)</f>
        <v>0</v>
      </c>
      <c r="BJ723" s="20" t="s">
        <v>23</v>
      </c>
      <c r="BK723" s="230">
        <f>ROUND(I723*H723,2)</f>
        <v>0</v>
      </c>
      <c r="BL723" s="20" t="s">
        <v>261</v>
      </c>
      <c r="BM723" s="229" t="s">
        <v>905</v>
      </c>
    </row>
    <row r="724" s="2" customFormat="1">
      <c r="A724" s="42"/>
      <c r="B724" s="43"/>
      <c r="C724" s="44"/>
      <c r="D724" s="231" t="s">
        <v>263</v>
      </c>
      <c r="E724" s="44"/>
      <c r="F724" s="232" t="s">
        <v>353</v>
      </c>
      <c r="G724" s="44"/>
      <c r="H724" s="44"/>
      <c r="I724" s="233"/>
      <c r="J724" s="44"/>
      <c r="K724" s="44"/>
      <c r="L724" s="48"/>
      <c r="M724" s="234"/>
      <c r="N724" s="235"/>
      <c r="O724" s="88"/>
      <c r="P724" s="88"/>
      <c r="Q724" s="88"/>
      <c r="R724" s="88"/>
      <c r="S724" s="88"/>
      <c r="T724" s="89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T724" s="20" t="s">
        <v>263</v>
      </c>
      <c r="AU724" s="20" t="s">
        <v>93</v>
      </c>
    </row>
    <row r="725" s="13" customFormat="1">
      <c r="A725" s="13"/>
      <c r="B725" s="236"/>
      <c r="C725" s="237"/>
      <c r="D725" s="238" t="s">
        <v>265</v>
      </c>
      <c r="E725" s="239" t="s">
        <v>48</v>
      </c>
      <c r="F725" s="240" t="s">
        <v>647</v>
      </c>
      <c r="G725" s="237"/>
      <c r="H725" s="241">
        <v>2855.5810000000001</v>
      </c>
      <c r="I725" s="242"/>
      <c r="J725" s="237"/>
      <c r="K725" s="237"/>
      <c r="L725" s="243"/>
      <c r="M725" s="244"/>
      <c r="N725" s="245"/>
      <c r="O725" s="245"/>
      <c r="P725" s="245"/>
      <c r="Q725" s="245"/>
      <c r="R725" s="245"/>
      <c r="S725" s="245"/>
      <c r="T725" s="246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7" t="s">
        <v>265</v>
      </c>
      <c r="AU725" s="247" t="s">
        <v>93</v>
      </c>
      <c r="AV725" s="13" t="s">
        <v>93</v>
      </c>
      <c r="AW725" s="13" t="s">
        <v>46</v>
      </c>
      <c r="AX725" s="13" t="s">
        <v>23</v>
      </c>
      <c r="AY725" s="247" t="s">
        <v>254</v>
      </c>
    </row>
    <row r="726" s="2" customFormat="1">
      <c r="A726" s="42"/>
      <c r="B726" s="43"/>
      <c r="C726" s="44"/>
      <c r="D726" s="238" t="s">
        <v>278</v>
      </c>
      <c r="E726" s="44"/>
      <c r="F726" s="269" t="s">
        <v>895</v>
      </c>
      <c r="G726" s="44"/>
      <c r="H726" s="44"/>
      <c r="I726" s="44"/>
      <c r="J726" s="44"/>
      <c r="K726" s="44"/>
      <c r="L726" s="48"/>
      <c r="M726" s="234"/>
      <c r="N726" s="235"/>
      <c r="O726" s="88"/>
      <c r="P726" s="88"/>
      <c r="Q726" s="88"/>
      <c r="R726" s="88"/>
      <c r="S726" s="88"/>
      <c r="T726" s="89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U726" s="20" t="s">
        <v>93</v>
      </c>
    </row>
    <row r="727" s="2" customFormat="1">
      <c r="A727" s="42"/>
      <c r="B727" s="43"/>
      <c r="C727" s="44"/>
      <c r="D727" s="238" t="s">
        <v>278</v>
      </c>
      <c r="E727" s="44"/>
      <c r="F727" s="270" t="s">
        <v>655</v>
      </c>
      <c r="G727" s="44"/>
      <c r="H727" s="271">
        <v>137.52099999999999</v>
      </c>
      <c r="I727" s="44"/>
      <c r="J727" s="44"/>
      <c r="K727" s="44"/>
      <c r="L727" s="48"/>
      <c r="M727" s="234"/>
      <c r="N727" s="235"/>
      <c r="O727" s="88"/>
      <c r="P727" s="88"/>
      <c r="Q727" s="88"/>
      <c r="R727" s="88"/>
      <c r="S727" s="88"/>
      <c r="T727" s="89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U727" s="20" t="s">
        <v>93</v>
      </c>
    </row>
    <row r="728" s="2" customFormat="1">
      <c r="A728" s="42"/>
      <c r="B728" s="43"/>
      <c r="C728" s="44"/>
      <c r="D728" s="238" t="s">
        <v>278</v>
      </c>
      <c r="E728" s="44"/>
      <c r="F728" s="270" t="s">
        <v>681</v>
      </c>
      <c r="G728" s="44"/>
      <c r="H728" s="271">
        <v>2000.52</v>
      </c>
      <c r="I728" s="44"/>
      <c r="J728" s="44"/>
      <c r="K728" s="44"/>
      <c r="L728" s="48"/>
      <c r="M728" s="234"/>
      <c r="N728" s="235"/>
      <c r="O728" s="88"/>
      <c r="P728" s="88"/>
      <c r="Q728" s="88"/>
      <c r="R728" s="88"/>
      <c r="S728" s="88"/>
      <c r="T728" s="89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U728" s="20" t="s">
        <v>93</v>
      </c>
    </row>
    <row r="729" s="2" customFormat="1">
      <c r="A729" s="42"/>
      <c r="B729" s="43"/>
      <c r="C729" s="44"/>
      <c r="D729" s="238" t="s">
        <v>278</v>
      </c>
      <c r="E729" s="44"/>
      <c r="F729" s="270" t="s">
        <v>651</v>
      </c>
      <c r="G729" s="44"/>
      <c r="H729" s="271">
        <v>96.590000000000003</v>
      </c>
      <c r="I729" s="44"/>
      <c r="J729" s="44"/>
      <c r="K729" s="44"/>
      <c r="L729" s="48"/>
      <c r="M729" s="234"/>
      <c r="N729" s="235"/>
      <c r="O729" s="88"/>
      <c r="P729" s="88"/>
      <c r="Q729" s="88"/>
      <c r="R729" s="88"/>
      <c r="S729" s="88"/>
      <c r="T729" s="89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U729" s="20" t="s">
        <v>93</v>
      </c>
    </row>
    <row r="730" s="2" customFormat="1">
      <c r="A730" s="42"/>
      <c r="B730" s="43"/>
      <c r="C730" s="44"/>
      <c r="D730" s="238" t="s">
        <v>278</v>
      </c>
      <c r="E730" s="44"/>
      <c r="F730" s="270" t="s">
        <v>832</v>
      </c>
      <c r="G730" s="44"/>
      <c r="H730" s="271">
        <v>620.95000000000005</v>
      </c>
      <c r="I730" s="44"/>
      <c r="J730" s="44"/>
      <c r="K730" s="44"/>
      <c r="L730" s="48"/>
      <c r="M730" s="234"/>
      <c r="N730" s="235"/>
      <c r="O730" s="88"/>
      <c r="P730" s="88"/>
      <c r="Q730" s="88"/>
      <c r="R730" s="88"/>
      <c r="S730" s="88"/>
      <c r="T730" s="89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U730" s="20" t="s">
        <v>93</v>
      </c>
    </row>
    <row r="731" s="2" customFormat="1">
      <c r="A731" s="42"/>
      <c r="B731" s="43"/>
      <c r="C731" s="44"/>
      <c r="D731" s="238" t="s">
        <v>278</v>
      </c>
      <c r="E731" s="44"/>
      <c r="F731" s="270" t="s">
        <v>268</v>
      </c>
      <c r="G731" s="44"/>
      <c r="H731" s="271">
        <v>2855.5810000000001</v>
      </c>
      <c r="I731" s="44"/>
      <c r="J731" s="44"/>
      <c r="K731" s="44"/>
      <c r="L731" s="48"/>
      <c r="M731" s="234"/>
      <c r="N731" s="235"/>
      <c r="O731" s="88"/>
      <c r="P731" s="88"/>
      <c r="Q731" s="88"/>
      <c r="R731" s="88"/>
      <c r="S731" s="88"/>
      <c r="T731" s="89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U731" s="20" t="s">
        <v>93</v>
      </c>
    </row>
    <row r="732" s="2" customFormat="1">
      <c r="A732" s="42"/>
      <c r="B732" s="43"/>
      <c r="C732" s="44"/>
      <c r="D732" s="238" t="s">
        <v>278</v>
      </c>
      <c r="E732" s="44"/>
      <c r="F732" s="283" t="s">
        <v>833</v>
      </c>
      <c r="G732" s="44"/>
      <c r="H732" s="44"/>
      <c r="I732" s="44"/>
      <c r="J732" s="44"/>
      <c r="K732" s="44"/>
      <c r="L732" s="48"/>
      <c r="M732" s="234"/>
      <c r="N732" s="235"/>
      <c r="O732" s="88"/>
      <c r="P732" s="88"/>
      <c r="Q732" s="88"/>
      <c r="R732" s="88"/>
      <c r="S732" s="88"/>
      <c r="T732" s="89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U732" s="20" t="s">
        <v>93</v>
      </c>
    </row>
    <row r="733" s="2" customFormat="1">
      <c r="A733" s="42"/>
      <c r="B733" s="43"/>
      <c r="C733" s="44"/>
      <c r="D733" s="238" t="s">
        <v>278</v>
      </c>
      <c r="E733" s="44"/>
      <c r="F733" s="284" t="s">
        <v>834</v>
      </c>
      <c r="G733" s="44"/>
      <c r="H733" s="271">
        <v>0</v>
      </c>
      <c r="I733" s="44"/>
      <c r="J733" s="44"/>
      <c r="K733" s="44"/>
      <c r="L733" s="48"/>
      <c r="M733" s="234"/>
      <c r="N733" s="235"/>
      <c r="O733" s="88"/>
      <c r="P733" s="88"/>
      <c r="Q733" s="88"/>
      <c r="R733" s="88"/>
      <c r="S733" s="88"/>
      <c r="T733" s="89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U733" s="20" t="s">
        <v>93</v>
      </c>
    </row>
    <row r="734" s="2" customFormat="1">
      <c r="A734" s="42"/>
      <c r="B734" s="43"/>
      <c r="C734" s="44"/>
      <c r="D734" s="238" t="s">
        <v>278</v>
      </c>
      <c r="E734" s="44"/>
      <c r="F734" s="284" t="s">
        <v>835</v>
      </c>
      <c r="G734" s="44"/>
      <c r="H734" s="271">
        <v>5.2199999999999998</v>
      </c>
      <c r="I734" s="44"/>
      <c r="J734" s="44"/>
      <c r="K734" s="44"/>
      <c r="L734" s="48"/>
      <c r="M734" s="234"/>
      <c r="N734" s="235"/>
      <c r="O734" s="88"/>
      <c r="P734" s="88"/>
      <c r="Q734" s="88"/>
      <c r="R734" s="88"/>
      <c r="S734" s="88"/>
      <c r="T734" s="89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U734" s="20" t="s">
        <v>93</v>
      </c>
    </row>
    <row r="735" s="2" customFormat="1">
      <c r="A735" s="42"/>
      <c r="B735" s="43"/>
      <c r="C735" s="44"/>
      <c r="D735" s="238" t="s">
        <v>278</v>
      </c>
      <c r="E735" s="44"/>
      <c r="F735" s="284" t="s">
        <v>836</v>
      </c>
      <c r="G735" s="44"/>
      <c r="H735" s="271">
        <v>14.359999999999999</v>
      </c>
      <c r="I735" s="44"/>
      <c r="J735" s="44"/>
      <c r="K735" s="44"/>
      <c r="L735" s="48"/>
      <c r="M735" s="234"/>
      <c r="N735" s="235"/>
      <c r="O735" s="88"/>
      <c r="P735" s="88"/>
      <c r="Q735" s="88"/>
      <c r="R735" s="88"/>
      <c r="S735" s="88"/>
      <c r="T735" s="89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U735" s="20" t="s">
        <v>93</v>
      </c>
    </row>
    <row r="736" s="2" customFormat="1">
      <c r="A736" s="42"/>
      <c r="B736" s="43"/>
      <c r="C736" s="44"/>
      <c r="D736" s="238" t="s">
        <v>278</v>
      </c>
      <c r="E736" s="44"/>
      <c r="F736" s="284" t="s">
        <v>837</v>
      </c>
      <c r="G736" s="44"/>
      <c r="H736" s="271">
        <v>14.359999999999999</v>
      </c>
      <c r="I736" s="44"/>
      <c r="J736" s="44"/>
      <c r="K736" s="44"/>
      <c r="L736" s="48"/>
      <c r="M736" s="234"/>
      <c r="N736" s="235"/>
      <c r="O736" s="88"/>
      <c r="P736" s="88"/>
      <c r="Q736" s="88"/>
      <c r="R736" s="88"/>
      <c r="S736" s="88"/>
      <c r="T736" s="89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U736" s="20" t="s">
        <v>93</v>
      </c>
    </row>
    <row r="737" s="2" customFormat="1">
      <c r="A737" s="42"/>
      <c r="B737" s="43"/>
      <c r="C737" s="44"/>
      <c r="D737" s="238" t="s">
        <v>278</v>
      </c>
      <c r="E737" s="44"/>
      <c r="F737" s="284" t="s">
        <v>838</v>
      </c>
      <c r="G737" s="44"/>
      <c r="H737" s="271">
        <v>6.5999999999999996</v>
      </c>
      <c r="I737" s="44"/>
      <c r="J737" s="44"/>
      <c r="K737" s="44"/>
      <c r="L737" s="48"/>
      <c r="M737" s="234"/>
      <c r="N737" s="235"/>
      <c r="O737" s="88"/>
      <c r="P737" s="88"/>
      <c r="Q737" s="88"/>
      <c r="R737" s="88"/>
      <c r="S737" s="88"/>
      <c r="T737" s="89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U737" s="20" t="s">
        <v>93</v>
      </c>
    </row>
    <row r="738" s="2" customFormat="1">
      <c r="A738" s="42"/>
      <c r="B738" s="43"/>
      <c r="C738" s="44"/>
      <c r="D738" s="238" t="s">
        <v>278</v>
      </c>
      <c r="E738" s="44"/>
      <c r="F738" s="284" t="s">
        <v>48</v>
      </c>
      <c r="G738" s="44"/>
      <c r="H738" s="271">
        <v>0</v>
      </c>
      <c r="I738" s="44"/>
      <c r="J738" s="44"/>
      <c r="K738" s="44"/>
      <c r="L738" s="48"/>
      <c r="M738" s="234"/>
      <c r="N738" s="235"/>
      <c r="O738" s="88"/>
      <c r="P738" s="88"/>
      <c r="Q738" s="88"/>
      <c r="R738" s="88"/>
      <c r="S738" s="88"/>
      <c r="T738" s="89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U738" s="20" t="s">
        <v>93</v>
      </c>
    </row>
    <row r="739" s="2" customFormat="1">
      <c r="A739" s="42"/>
      <c r="B739" s="43"/>
      <c r="C739" s="44"/>
      <c r="D739" s="238" t="s">
        <v>278</v>
      </c>
      <c r="E739" s="44"/>
      <c r="F739" s="284" t="s">
        <v>839</v>
      </c>
      <c r="G739" s="44"/>
      <c r="H739" s="271">
        <v>41.942999999999998</v>
      </c>
      <c r="I739" s="44"/>
      <c r="J739" s="44"/>
      <c r="K739" s="44"/>
      <c r="L739" s="48"/>
      <c r="M739" s="234"/>
      <c r="N739" s="235"/>
      <c r="O739" s="88"/>
      <c r="P739" s="88"/>
      <c r="Q739" s="88"/>
      <c r="R739" s="88"/>
      <c r="S739" s="88"/>
      <c r="T739" s="89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U739" s="20" t="s">
        <v>93</v>
      </c>
    </row>
    <row r="740" s="2" customFormat="1">
      <c r="A740" s="42"/>
      <c r="B740" s="43"/>
      <c r="C740" s="44"/>
      <c r="D740" s="238" t="s">
        <v>278</v>
      </c>
      <c r="E740" s="44"/>
      <c r="F740" s="284" t="s">
        <v>840</v>
      </c>
      <c r="G740" s="44"/>
      <c r="H740" s="271">
        <v>33.322000000000003</v>
      </c>
      <c r="I740" s="44"/>
      <c r="J740" s="44"/>
      <c r="K740" s="44"/>
      <c r="L740" s="48"/>
      <c r="M740" s="234"/>
      <c r="N740" s="235"/>
      <c r="O740" s="88"/>
      <c r="P740" s="88"/>
      <c r="Q740" s="88"/>
      <c r="R740" s="88"/>
      <c r="S740" s="88"/>
      <c r="T740" s="89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U740" s="20" t="s">
        <v>93</v>
      </c>
    </row>
    <row r="741" s="2" customFormat="1">
      <c r="A741" s="42"/>
      <c r="B741" s="43"/>
      <c r="C741" s="44"/>
      <c r="D741" s="238" t="s">
        <v>278</v>
      </c>
      <c r="E741" s="44"/>
      <c r="F741" s="284" t="s">
        <v>841</v>
      </c>
      <c r="G741" s="44"/>
      <c r="H741" s="271">
        <v>21.716000000000001</v>
      </c>
      <c r="I741" s="44"/>
      <c r="J741" s="44"/>
      <c r="K741" s="44"/>
      <c r="L741" s="48"/>
      <c r="M741" s="234"/>
      <c r="N741" s="235"/>
      <c r="O741" s="88"/>
      <c r="P741" s="88"/>
      <c r="Q741" s="88"/>
      <c r="R741" s="88"/>
      <c r="S741" s="88"/>
      <c r="T741" s="89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U741" s="20" t="s">
        <v>93</v>
      </c>
    </row>
    <row r="742" s="2" customFormat="1">
      <c r="A742" s="42"/>
      <c r="B742" s="43"/>
      <c r="C742" s="44"/>
      <c r="D742" s="238" t="s">
        <v>278</v>
      </c>
      <c r="E742" s="44"/>
      <c r="F742" s="284" t="s">
        <v>268</v>
      </c>
      <c r="G742" s="44"/>
      <c r="H742" s="271">
        <v>137.52099999999999</v>
      </c>
      <c r="I742" s="44"/>
      <c r="J742" s="44"/>
      <c r="K742" s="44"/>
      <c r="L742" s="48"/>
      <c r="M742" s="234"/>
      <c r="N742" s="235"/>
      <c r="O742" s="88"/>
      <c r="P742" s="88"/>
      <c r="Q742" s="88"/>
      <c r="R742" s="88"/>
      <c r="S742" s="88"/>
      <c r="T742" s="89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U742" s="20" t="s">
        <v>93</v>
      </c>
    </row>
    <row r="743" s="2" customFormat="1">
      <c r="A743" s="42"/>
      <c r="B743" s="43"/>
      <c r="C743" s="44"/>
      <c r="D743" s="238" t="s">
        <v>278</v>
      </c>
      <c r="E743" s="44"/>
      <c r="F743" s="301" t="s">
        <v>842</v>
      </c>
      <c r="G743" s="44"/>
      <c r="H743" s="44"/>
      <c r="I743" s="44"/>
      <c r="J743" s="44"/>
      <c r="K743" s="44"/>
      <c r="L743" s="48"/>
      <c r="M743" s="234"/>
      <c r="N743" s="235"/>
      <c r="O743" s="88"/>
      <c r="P743" s="88"/>
      <c r="Q743" s="88"/>
      <c r="R743" s="88"/>
      <c r="S743" s="88"/>
      <c r="T743" s="89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U743" s="20" t="s">
        <v>93</v>
      </c>
    </row>
    <row r="744" s="2" customFormat="1">
      <c r="A744" s="42"/>
      <c r="B744" s="43"/>
      <c r="C744" s="44"/>
      <c r="D744" s="238" t="s">
        <v>278</v>
      </c>
      <c r="E744" s="44"/>
      <c r="F744" s="302" t="s">
        <v>843</v>
      </c>
      <c r="G744" s="44"/>
      <c r="H744" s="271">
        <v>17.309999999999999</v>
      </c>
      <c r="I744" s="44"/>
      <c r="J744" s="44"/>
      <c r="K744" s="44"/>
      <c r="L744" s="48"/>
      <c r="M744" s="234"/>
      <c r="N744" s="235"/>
      <c r="O744" s="88"/>
      <c r="P744" s="88"/>
      <c r="Q744" s="88"/>
      <c r="R744" s="88"/>
      <c r="S744" s="88"/>
      <c r="T744" s="89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U744" s="20" t="s">
        <v>93</v>
      </c>
    </row>
    <row r="745" s="2" customFormat="1">
      <c r="A745" s="42"/>
      <c r="B745" s="43"/>
      <c r="C745" s="44"/>
      <c r="D745" s="238" t="s">
        <v>278</v>
      </c>
      <c r="E745" s="44"/>
      <c r="F745" s="301" t="s">
        <v>844</v>
      </c>
      <c r="G745" s="44"/>
      <c r="H745" s="44"/>
      <c r="I745" s="44"/>
      <c r="J745" s="44"/>
      <c r="K745" s="44"/>
      <c r="L745" s="48"/>
      <c r="M745" s="234"/>
      <c r="N745" s="235"/>
      <c r="O745" s="88"/>
      <c r="P745" s="88"/>
      <c r="Q745" s="88"/>
      <c r="R745" s="88"/>
      <c r="S745" s="88"/>
      <c r="T745" s="89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U745" s="20" t="s">
        <v>93</v>
      </c>
    </row>
    <row r="746" s="2" customFormat="1">
      <c r="A746" s="42"/>
      <c r="B746" s="43"/>
      <c r="C746" s="44"/>
      <c r="D746" s="238" t="s">
        <v>278</v>
      </c>
      <c r="E746" s="44"/>
      <c r="F746" s="302" t="s">
        <v>845</v>
      </c>
      <c r="G746" s="44"/>
      <c r="H746" s="271">
        <v>16.789999999999999</v>
      </c>
      <c r="I746" s="44"/>
      <c r="J746" s="44"/>
      <c r="K746" s="44"/>
      <c r="L746" s="48"/>
      <c r="M746" s="234"/>
      <c r="N746" s="235"/>
      <c r="O746" s="88"/>
      <c r="P746" s="88"/>
      <c r="Q746" s="88"/>
      <c r="R746" s="88"/>
      <c r="S746" s="88"/>
      <c r="T746" s="89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U746" s="20" t="s">
        <v>93</v>
      </c>
    </row>
    <row r="747" s="2" customFormat="1">
      <c r="A747" s="42"/>
      <c r="B747" s="43"/>
      <c r="C747" s="44"/>
      <c r="D747" s="238" t="s">
        <v>278</v>
      </c>
      <c r="E747" s="44"/>
      <c r="F747" s="301" t="s">
        <v>846</v>
      </c>
      <c r="G747" s="44"/>
      <c r="H747" s="44"/>
      <c r="I747" s="44"/>
      <c r="J747" s="44"/>
      <c r="K747" s="44"/>
      <c r="L747" s="48"/>
      <c r="M747" s="234"/>
      <c r="N747" s="235"/>
      <c r="O747" s="88"/>
      <c r="P747" s="88"/>
      <c r="Q747" s="88"/>
      <c r="R747" s="88"/>
      <c r="S747" s="88"/>
      <c r="T747" s="89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U747" s="20" t="s">
        <v>93</v>
      </c>
    </row>
    <row r="748" s="2" customFormat="1">
      <c r="A748" s="42"/>
      <c r="B748" s="43"/>
      <c r="C748" s="44"/>
      <c r="D748" s="238" t="s">
        <v>278</v>
      </c>
      <c r="E748" s="44"/>
      <c r="F748" s="302" t="s">
        <v>847</v>
      </c>
      <c r="G748" s="44"/>
      <c r="H748" s="271">
        <v>21.09</v>
      </c>
      <c r="I748" s="44"/>
      <c r="J748" s="44"/>
      <c r="K748" s="44"/>
      <c r="L748" s="48"/>
      <c r="M748" s="234"/>
      <c r="N748" s="235"/>
      <c r="O748" s="88"/>
      <c r="P748" s="88"/>
      <c r="Q748" s="88"/>
      <c r="R748" s="88"/>
      <c r="S748" s="88"/>
      <c r="T748" s="89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U748" s="20" t="s">
        <v>93</v>
      </c>
    </row>
    <row r="749" s="2" customFormat="1">
      <c r="A749" s="42"/>
      <c r="B749" s="43"/>
      <c r="C749" s="44"/>
      <c r="D749" s="238" t="s">
        <v>278</v>
      </c>
      <c r="E749" s="44"/>
      <c r="F749" s="301" t="s">
        <v>848</v>
      </c>
      <c r="G749" s="44"/>
      <c r="H749" s="44"/>
      <c r="I749" s="44"/>
      <c r="J749" s="44"/>
      <c r="K749" s="44"/>
      <c r="L749" s="48"/>
      <c r="M749" s="234"/>
      <c r="N749" s="235"/>
      <c r="O749" s="88"/>
      <c r="P749" s="88"/>
      <c r="Q749" s="88"/>
      <c r="R749" s="88"/>
      <c r="S749" s="88"/>
      <c r="T749" s="89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U749" s="20" t="s">
        <v>93</v>
      </c>
    </row>
    <row r="750" s="2" customFormat="1">
      <c r="A750" s="42"/>
      <c r="B750" s="43"/>
      <c r="C750" s="44"/>
      <c r="D750" s="238" t="s">
        <v>278</v>
      </c>
      <c r="E750" s="44"/>
      <c r="F750" s="302" t="s">
        <v>849</v>
      </c>
      <c r="G750" s="44"/>
      <c r="H750" s="271">
        <v>12.199999999999999</v>
      </c>
      <c r="I750" s="44"/>
      <c r="J750" s="44"/>
      <c r="K750" s="44"/>
      <c r="L750" s="48"/>
      <c r="M750" s="234"/>
      <c r="N750" s="235"/>
      <c r="O750" s="88"/>
      <c r="P750" s="88"/>
      <c r="Q750" s="88"/>
      <c r="R750" s="88"/>
      <c r="S750" s="88"/>
      <c r="T750" s="89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U750" s="20" t="s">
        <v>93</v>
      </c>
    </row>
    <row r="751" s="2" customFormat="1">
      <c r="A751" s="42"/>
      <c r="B751" s="43"/>
      <c r="C751" s="44"/>
      <c r="D751" s="238" t="s">
        <v>278</v>
      </c>
      <c r="E751" s="44"/>
      <c r="F751" s="283" t="s">
        <v>850</v>
      </c>
      <c r="G751" s="44"/>
      <c r="H751" s="44"/>
      <c r="I751" s="44"/>
      <c r="J751" s="44"/>
      <c r="K751" s="44"/>
      <c r="L751" s="48"/>
      <c r="M751" s="234"/>
      <c r="N751" s="235"/>
      <c r="O751" s="88"/>
      <c r="P751" s="88"/>
      <c r="Q751" s="88"/>
      <c r="R751" s="88"/>
      <c r="S751" s="88"/>
      <c r="T751" s="89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U751" s="20" t="s">
        <v>93</v>
      </c>
    </row>
    <row r="752" s="2" customFormat="1">
      <c r="A752" s="42"/>
      <c r="B752" s="43"/>
      <c r="C752" s="44"/>
      <c r="D752" s="238" t="s">
        <v>278</v>
      </c>
      <c r="E752" s="44"/>
      <c r="F752" s="284" t="s">
        <v>851</v>
      </c>
      <c r="G752" s="44"/>
      <c r="H752" s="271">
        <v>0</v>
      </c>
      <c r="I752" s="44"/>
      <c r="J752" s="44"/>
      <c r="K752" s="44"/>
      <c r="L752" s="48"/>
      <c r="M752" s="234"/>
      <c r="N752" s="235"/>
      <c r="O752" s="88"/>
      <c r="P752" s="88"/>
      <c r="Q752" s="88"/>
      <c r="R752" s="88"/>
      <c r="S752" s="88"/>
      <c r="T752" s="89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U752" s="20" t="s">
        <v>93</v>
      </c>
    </row>
    <row r="753" s="2" customFormat="1">
      <c r="A753" s="42"/>
      <c r="B753" s="43"/>
      <c r="C753" s="44"/>
      <c r="D753" s="238" t="s">
        <v>278</v>
      </c>
      <c r="E753" s="44"/>
      <c r="F753" s="284" t="s">
        <v>679</v>
      </c>
      <c r="G753" s="44"/>
      <c r="H753" s="271">
        <v>3892.7489999999998</v>
      </c>
      <c r="I753" s="44"/>
      <c r="J753" s="44"/>
      <c r="K753" s="44"/>
      <c r="L753" s="48"/>
      <c r="M753" s="234"/>
      <c r="N753" s="235"/>
      <c r="O753" s="88"/>
      <c r="P753" s="88"/>
      <c r="Q753" s="88"/>
      <c r="R753" s="88"/>
      <c r="S753" s="88"/>
      <c r="T753" s="89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U753" s="20" t="s">
        <v>93</v>
      </c>
    </row>
    <row r="754" s="2" customFormat="1">
      <c r="A754" s="42"/>
      <c r="B754" s="43"/>
      <c r="C754" s="44"/>
      <c r="D754" s="238" t="s">
        <v>278</v>
      </c>
      <c r="E754" s="44"/>
      <c r="F754" s="284" t="s">
        <v>852</v>
      </c>
      <c r="G754" s="44"/>
      <c r="H754" s="271">
        <v>18.800000000000001</v>
      </c>
      <c r="I754" s="44"/>
      <c r="J754" s="44"/>
      <c r="K754" s="44"/>
      <c r="L754" s="48"/>
      <c r="M754" s="234"/>
      <c r="N754" s="235"/>
      <c r="O754" s="88"/>
      <c r="P754" s="88"/>
      <c r="Q754" s="88"/>
      <c r="R754" s="88"/>
      <c r="S754" s="88"/>
      <c r="T754" s="89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U754" s="20" t="s">
        <v>93</v>
      </c>
    </row>
    <row r="755" s="2" customFormat="1">
      <c r="A755" s="42"/>
      <c r="B755" s="43"/>
      <c r="C755" s="44"/>
      <c r="D755" s="238" t="s">
        <v>278</v>
      </c>
      <c r="E755" s="44"/>
      <c r="F755" s="284" t="s">
        <v>853</v>
      </c>
      <c r="G755" s="44"/>
      <c r="H755" s="271">
        <v>0</v>
      </c>
      <c r="I755" s="44"/>
      <c r="J755" s="44"/>
      <c r="K755" s="44"/>
      <c r="L755" s="48"/>
      <c r="M755" s="234"/>
      <c r="N755" s="235"/>
      <c r="O755" s="88"/>
      <c r="P755" s="88"/>
      <c r="Q755" s="88"/>
      <c r="R755" s="88"/>
      <c r="S755" s="88"/>
      <c r="T755" s="89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U755" s="20" t="s">
        <v>93</v>
      </c>
    </row>
    <row r="756" s="2" customFormat="1">
      <c r="A756" s="42"/>
      <c r="B756" s="43"/>
      <c r="C756" s="44"/>
      <c r="D756" s="238" t="s">
        <v>278</v>
      </c>
      <c r="E756" s="44"/>
      <c r="F756" s="284" t="s">
        <v>854</v>
      </c>
      <c r="G756" s="44"/>
      <c r="H756" s="271">
        <v>-137.52099999999999</v>
      </c>
      <c r="I756" s="44"/>
      <c r="J756" s="44"/>
      <c r="K756" s="44"/>
      <c r="L756" s="48"/>
      <c r="M756" s="234"/>
      <c r="N756" s="235"/>
      <c r="O756" s="88"/>
      <c r="P756" s="88"/>
      <c r="Q756" s="88"/>
      <c r="R756" s="88"/>
      <c r="S756" s="88"/>
      <c r="T756" s="89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U756" s="20" t="s">
        <v>93</v>
      </c>
    </row>
    <row r="757" s="2" customFormat="1">
      <c r="A757" s="42"/>
      <c r="B757" s="43"/>
      <c r="C757" s="44"/>
      <c r="D757" s="238" t="s">
        <v>278</v>
      </c>
      <c r="E757" s="44"/>
      <c r="F757" s="284" t="s">
        <v>855</v>
      </c>
      <c r="G757" s="44"/>
      <c r="H757" s="271">
        <v>-106.577</v>
      </c>
      <c r="I757" s="44"/>
      <c r="J757" s="44"/>
      <c r="K757" s="44"/>
      <c r="L757" s="48"/>
      <c r="M757" s="234"/>
      <c r="N757" s="235"/>
      <c r="O757" s="88"/>
      <c r="P757" s="88"/>
      <c r="Q757" s="88"/>
      <c r="R757" s="88"/>
      <c r="S757" s="88"/>
      <c r="T757" s="89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U757" s="20" t="s">
        <v>93</v>
      </c>
    </row>
    <row r="758" s="2" customFormat="1">
      <c r="A758" s="42"/>
      <c r="B758" s="43"/>
      <c r="C758" s="44"/>
      <c r="D758" s="238" t="s">
        <v>278</v>
      </c>
      <c r="E758" s="44"/>
      <c r="F758" s="284" t="s">
        <v>856</v>
      </c>
      <c r="G758" s="44"/>
      <c r="H758" s="271">
        <v>-247.672</v>
      </c>
      <c r="I758" s="44"/>
      <c r="J758" s="44"/>
      <c r="K758" s="44"/>
      <c r="L758" s="48"/>
      <c r="M758" s="234"/>
      <c r="N758" s="235"/>
      <c r="O758" s="88"/>
      <c r="P758" s="88"/>
      <c r="Q758" s="88"/>
      <c r="R758" s="88"/>
      <c r="S758" s="88"/>
      <c r="T758" s="89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U758" s="20" t="s">
        <v>93</v>
      </c>
    </row>
    <row r="759" s="2" customFormat="1">
      <c r="A759" s="42"/>
      <c r="B759" s="43"/>
      <c r="C759" s="44"/>
      <c r="D759" s="238" t="s">
        <v>278</v>
      </c>
      <c r="E759" s="44"/>
      <c r="F759" s="284" t="s">
        <v>857</v>
      </c>
      <c r="G759" s="44"/>
      <c r="H759" s="271">
        <v>-82.522000000000006</v>
      </c>
      <c r="I759" s="44"/>
      <c r="J759" s="44"/>
      <c r="K759" s="44"/>
      <c r="L759" s="48"/>
      <c r="M759" s="234"/>
      <c r="N759" s="235"/>
      <c r="O759" s="88"/>
      <c r="P759" s="88"/>
      <c r="Q759" s="88"/>
      <c r="R759" s="88"/>
      <c r="S759" s="88"/>
      <c r="T759" s="89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U759" s="20" t="s">
        <v>93</v>
      </c>
    </row>
    <row r="760" s="2" customFormat="1">
      <c r="A760" s="42"/>
      <c r="B760" s="43"/>
      <c r="C760" s="44"/>
      <c r="D760" s="238" t="s">
        <v>278</v>
      </c>
      <c r="E760" s="44"/>
      <c r="F760" s="284" t="s">
        <v>858</v>
      </c>
      <c r="G760" s="44"/>
      <c r="H760" s="271">
        <v>-167.43100000000001</v>
      </c>
      <c r="I760" s="44"/>
      <c r="J760" s="44"/>
      <c r="K760" s="44"/>
      <c r="L760" s="48"/>
      <c r="M760" s="234"/>
      <c r="N760" s="235"/>
      <c r="O760" s="88"/>
      <c r="P760" s="88"/>
      <c r="Q760" s="88"/>
      <c r="R760" s="88"/>
      <c r="S760" s="88"/>
      <c r="T760" s="89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U760" s="20" t="s">
        <v>93</v>
      </c>
    </row>
    <row r="761" s="2" customFormat="1">
      <c r="A761" s="42"/>
      <c r="B761" s="43"/>
      <c r="C761" s="44"/>
      <c r="D761" s="238" t="s">
        <v>278</v>
      </c>
      <c r="E761" s="44"/>
      <c r="F761" s="284" t="s">
        <v>859</v>
      </c>
      <c r="G761" s="44"/>
      <c r="H761" s="271">
        <v>-382.51499999999999</v>
      </c>
      <c r="I761" s="44"/>
      <c r="J761" s="44"/>
      <c r="K761" s="44"/>
      <c r="L761" s="48"/>
      <c r="M761" s="234"/>
      <c r="N761" s="235"/>
      <c r="O761" s="88"/>
      <c r="P761" s="88"/>
      <c r="Q761" s="88"/>
      <c r="R761" s="88"/>
      <c r="S761" s="88"/>
      <c r="T761" s="89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U761" s="20" t="s">
        <v>93</v>
      </c>
    </row>
    <row r="762" s="2" customFormat="1">
      <c r="A762" s="42"/>
      <c r="B762" s="43"/>
      <c r="C762" s="44"/>
      <c r="D762" s="238" t="s">
        <v>278</v>
      </c>
      <c r="E762" s="44"/>
      <c r="F762" s="284" t="s">
        <v>860</v>
      </c>
      <c r="G762" s="44"/>
      <c r="H762" s="271">
        <v>-66.320999999999998</v>
      </c>
      <c r="I762" s="44"/>
      <c r="J762" s="44"/>
      <c r="K762" s="44"/>
      <c r="L762" s="48"/>
      <c r="M762" s="234"/>
      <c r="N762" s="235"/>
      <c r="O762" s="88"/>
      <c r="P762" s="88"/>
      <c r="Q762" s="88"/>
      <c r="R762" s="88"/>
      <c r="S762" s="88"/>
      <c r="T762" s="89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U762" s="20" t="s">
        <v>93</v>
      </c>
    </row>
    <row r="763" s="2" customFormat="1">
      <c r="A763" s="42"/>
      <c r="B763" s="43"/>
      <c r="C763" s="44"/>
      <c r="D763" s="238" t="s">
        <v>278</v>
      </c>
      <c r="E763" s="44"/>
      <c r="F763" s="284" t="s">
        <v>861</v>
      </c>
      <c r="G763" s="44"/>
      <c r="H763" s="271">
        <v>-55.037999999999997</v>
      </c>
      <c r="I763" s="44"/>
      <c r="J763" s="44"/>
      <c r="K763" s="44"/>
      <c r="L763" s="48"/>
      <c r="M763" s="234"/>
      <c r="N763" s="235"/>
      <c r="O763" s="88"/>
      <c r="P763" s="88"/>
      <c r="Q763" s="88"/>
      <c r="R763" s="88"/>
      <c r="S763" s="88"/>
      <c r="T763" s="89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U763" s="20" t="s">
        <v>93</v>
      </c>
    </row>
    <row r="764" s="2" customFormat="1">
      <c r="A764" s="42"/>
      <c r="B764" s="43"/>
      <c r="C764" s="44"/>
      <c r="D764" s="238" t="s">
        <v>278</v>
      </c>
      <c r="E764" s="44"/>
      <c r="F764" s="284" t="s">
        <v>862</v>
      </c>
      <c r="G764" s="44"/>
      <c r="H764" s="271">
        <v>-18.050000000000001</v>
      </c>
      <c r="I764" s="44"/>
      <c r="J764" s="44"/>
      <c r="K764" s="44"/>
      <c r="L764" s="48"/>
      <c r="M764" s="234"/>
      <c r="N764" s="235"/>
      <c r="O764" s="88"/>
      <c r="P764" s="88"/>
      <c r="Q764" s="88"/>
      <c r="R764" s="88"/>
      <c r="S764" s="88"/>
      <c r="T764" s="89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U764" s="20" t="s">
        <v>93</v>
      </c>
    </row>
    <row r="765" s="2" customFormat="1">
      <c r="A765" s="42"/>
      <c r="B765" s="43"/>
      <c r="C765" s="44"/>
      <c r="D765" s="238" t="s">
        <v>278</v>
      </c>
      <c r="E765" s="44"/>
      <c r="F765" s="284" t="s">
        <v>863</v>
      </c>
      <c r="G765" s="44"/>
      <c r="H765" s="271">
        <v>-2.294</v>
      </c>
      <c r="I765" s="44"/>
      <c r="J765" s="44"/>
      <c r="K765" s="44"/>
      <c r="L765" s="48"/>
      <c r="M765" s="234"/>
      <c r="N765" s="235"/>
      <c r="O765" s="88"/>
      <c r="P765" s="88"/>
      <c r="Q765" s="88"/>
      <c r="R765" s="88"/>
      <c r="S765" s="88"/>
      <c r="T765" s="89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U765" s="20" t="s">
        <v>93</v>
      </c>
    </row>
    <row r="766" s="2" customFormat="1">
      <c r="A766" s="42"/>
      <c r="B766" s="43"/>
      <c r="C766" s="44"/>
      <c r="D766" s="238" t="s">
        <v>278</v>
      </c>
      <c r="E766" s="44"/>
      <c r="F766" s="284" t="s">
        <v>864</v>
      </c>
      <c r="G766" s="44"/>
      <c r="H766" s="271">
        <v>-13.706</v>
      </c>
      <c r="I766" s="44"/>
      <c r="J766" s="44"/>
      <c r="K766" s="44"/>
      <c r="L766" s="48"/>
      <c r="M766" s="234"/>
      <c r="N766" s="235"/>
      <c r="O766" s="88"/>
      <c r="P766" s="88"/>
      <c r="Q766" s="88"/>
      <c r="R766" s="88"/>
      <c r="S766" s="88"/>
      <c r="T766" s="89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U766" s="20" t="s">
        <v>93</v>
      </c>
    </row>
    <row r="767" s="2" customFormat="1">
      <c r="A767" s="42"/>
      <c r="B767" s="43"/>
      <c r="C767" s="44"/>
      <c r="D767" s="238" t="s">
        <v>278</v>
      </c>
      <c r="E767" s="44"/>
      <c r="F767" s="284" t="s">
        <v>865</v>
      </c>
      <c r="G767" s="44"/>
      <c r="H767" s="271">
        <v>-96.590000000000003</v>
      </c>
      <c r="I767" s="44"/>
      <c r="J767" s="44"/>
      <c r="K767" s="44"/>
      <c r="L767" s="48"/>
      <c r="M767" s="234"/>
      <c r="N767" s="235"/>
      <c r="O767" s="88"/>
      <c r="P767" s="88"/>
      <c r="Q767" s="88"/>
      <c r="R767" s="88"/>
      <c r="S767" s="88"/>
      <c r="T767" s="89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U767" s="20" t="s">
        <v>93</v>
      </c>
    </row>
    <row r="768" s="2" customFormat="1">
      <c r="A768" s="42"/>
      <c r="B768" s="43"/>
      <c r="C768" s="44"/>
      <c r="D768" s="238" t="s">
        <v>278</v>
      </c>
      <c r="E768" s="44"/>
      <c r="F768" s="284" t="s">
        <v>866</v>
      </c>
      <c r="G768" s="44"/>
      <c r="H768" s="271">
        <v>-82.557000000000002</v>
      </c>
      <c r="I768" s="44"/>
      <c r="J768" s="44"/>
      <c r="K768" s="44"/>
      <c r="L768" s="48"/>
      <c r="M768" s="234"/>
      <c r="N768" s="235"/>
      <c r="O768" s="88"/>
      <c r="P768" s="88"/>
      <c r="Q768" s="88"/>
      <c r="R768" s="88"/>
      <c r="S768" s="88"/>
      <c r="T768" s="89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U768" s="20" t="s">
        <v>93</v>
      </c>
    </row>
    <row r="769" s="2" customFormat="1">
      <c r="A769" s="42"/>
      <c r="B769" s="43"/>
      <c r="C769" s="44"/>
      <c r="D769" s="238" t="s">
        <v>278</v>
      </c>
      <c r="E769" s="44"/>
      <c r="F769" s="284" t="s">
        <v>867</v>
      </c>
      <c r="G769" s="44"/>
      <c r="H769" s="271">
        <v>0</v>
      </c>
      <c r="I769" s="44"/>
      <c r="J769" s="44"/>
      <c r="K769" s="44"/>
      <c r="L769" s="48"/>
      <c r="M769" s="234"/>
      <c r="N769" s="235"/>
      <c r="O769" s="88"/>
      <c r="P769" s="88"/>
      <c r="Q769" s="88"/>
      <c r="R769" s="88"/>
      <c r="S769" s="88"/>
      <c r="T769" s="89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U769" s="20" t="s">
        <v>93</v>
      </c>
    </row>
    <row r="770" s="2" customFormat="1">
      <c r="A770" s="42"/>
      <c r="B770" s="43"/>
      <c r="C770" s="44"/>
      <c r="D770" s="238" t="s">
        <v>278</v>
      </c>
      <c r="E770" s="44"/>
      <c r="F770" s="284" t="s">
        <v>868</v>
      </c>
      <c r="G770" s="44"/>
      <c r="H770" s="271">
        <v>0</v>
      </c>
      <c r="I770" s="44"/>
      <c r="J770" s="44"/>
      <c r="K770" s="44"/>
      <c r="L770" s="48"/>
      <c r="M770" s="234"/>
      <c r="N770" s="235"/>
      <c r="O770" s="88"/>
      <c r="P770" s="88"/>
      <c r="Q770" s="88"/>
      <c r="R770" s="88"/>
      <c r="S770" s="88"/>
      <c r="T770" s="89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U770" s="20" t="s">
        <v>93</v>
      </c>
    </row>
    <row r="771" s="2" customFormat="1">
      <c r="A771" s="42"/>
      <c r="B771" s="43"/>
      <c r="C771" s="44"/>
      <c r="D771" s="238" t="s">
        <v>278</v>
      </c>
      <c r="E771" s="44"/>
      <c r="F771" s="284" t="s">
        <v>869</v>
      </c>
      <c r="G771" s="44"/>
      <c r="H771" s="271">
        <v>-198.875</v>
      </c>
      <c r="I771" s="44"/>
      <c r="J771" s="44"/>
      <c r="K771" s="44"/>
      <c r="L771" s="48"/>
      <c r="M771" s="234"/>
      <c r="N771" s="235"/>
      <c r="O771" s="88"/>
      <c r="P771" s="88"/>
      <c r="Q771" s="88"/>
      <c r="R771" s="88"/>
      <c r="S771" s="88"/>
      <c r="T771" s="89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U771" s="20" t="s">
        <v>93</v>
      </c>
    </row>
    <row r="772" s="2" customFormat="1">
      <c r="A772" s="42"/>
      <c r="B772" s="43"/>
      <c r="C772" s="44"/>
      <c r="D772" s="238" t="s">
        <v>278</v>
      </c>
      <c r="E772" s="44"/>
      <c r="F772" s="284" t="s">
        <v>870</v>
      </c>
      <c r="G772" s="44"/>
      <c r="H772" s="271">
        <v>-219.09700000000001</v>
      </c>
      <c r="I772" s="44"/>
      <c r="J772" s="44"/>
      <c r="K772" s="44"/>
      <c r="L772" s="48"/>
      <c r="M772" s="234"/>
      <c r="N772" s="235"/>
      <c r="O772" s="88"/>
      <c r="P772" s="88"/>
      <c r="Q772" s="88"/>
      <c r="R772" s="88"/>
      <c r="S772" s="88"/>
      <c r="T772" s="89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U772" s="20" t="s">
        <v>93</v>
      </c>
    </row>
    <row r="773" s="2" customFormat="1">
      <c r="A773" s="42"/>
      <c r="B773" s="43"/>
      <c r="C773" s="44"/>
      <c r="D773" s="238" t="s">
        <v>278</v>
      </c>
      <c r="E773" s="44"/>
      <c r="F773" s="284" t="s">
        <v>871</v>
      </c>
      <c r="G773" s="44"/>
      <c r="H773" s="271">
        <v>-34.262999999999998</v>
      </c>
      <c r="I773" s="44"/>
      <c r="J773" s="44"/>
      <c r="K773" s="44"/>
      <c r="L773" s="48"/>
      <c r="M773" s="234"/>
      <c r="N773" s="235"/>
      <c r="O773" s="88"/>
      <c r="P773" s="88"/>
      <c r="Q773" s="88"/>
      <c r="R773" s="88"/>
      <c r="S773" s="88"/>
      <c r="T773" s="89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U773" s="20" t="s">
        <v>93</v>
      </c>
    </row>
    <row r="774" s="2" customFormat="1">
      <c r="A774" s="42"/>
      <c r="B774" s="43"/>
      <c r="C774" s="44"/>
      <c r="D774" s="238" t="s">
        <v>278</v>
      </c>
      <c r="E774" s="44"/>
      <c r="F774" s="284" t="s">
        <v>268</v>
      </c>
      <c r="G774" s="44"/>
      <c r="H774" s="271">
        <v>2000.52</v>
      </c>
      <c r="I774" s="44"/>
      <c r="J774" s="44"/>
      <c r="K774" s="44"/>
      <c r="L774" s="48"/>
      <c r="M774" s="234"/>
      <c r="N774" s="235"/>
      <c r="O774" s="88"/>
      <c r="P774" s="88"/>
      <c r="Q774" s="88"/>
      <c r="R774" s="88"/>
      <c r="S774" s="88"/>
      <c r="T774" s="89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U774" s="20" t="s">
        <v>93</v>
      </c>
    </row>
    <row r="775" s="2" customFormat="1">
      <c r="A775" s="42"/>
      <c r="B775" s="43"/>
      <c r="C775" s="44"/>
      <c r="D775" s="238" t="s">
        <v>278</v>
      </c>
      <c r="E775" s="44"/>
      <c r="F775" s="301" t="s">
        <v>732</v>
      </c>
      <c r="G775" s="44"/>
      <c r="H775" s="44"/>
      <c r="I775" s="44"/>
      <c r="J775" s="44"/>
      <c r="K775" s="44"/>
      <c r="L775" s="48"/>
      <c r="M775" s="234"/>
      <c r="N775" s="235"/>
      <c r="O775" s="88"/>
      <c r="P775" s="88"/>
      <c r="Q775" s="88"/>
      <c r="R775" s="88"/>
      <c r="S775" s="88"/>
      <c r="T775" s="89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U775" s="20" t="s">
        <v>93</v>
      </c>
    </row>
    <row r="776" s="2" customFormat="1">
      <c r="A776" s="42"/>
      <c r="B776" s="43"/>
      <c r="C776" s="44"/>
      <c r="D776" s="238" t="s">
        <v>278</v>
      </c>
      <c r="E776" s="44"/>
      <c r="F776" s="302" t="s">
        <v>733</v>
      </c>
      <c r="G776" s="44"/>
      <c r="H776" s="271">
        <v>0</v>
      </c>
      <c r="I776" s="44"/>
      <c r="J776" s="44"/>
      <c r="K776" s="44"/>
      <c r="L776" s="48"/>
      <c r="M776" s="234"/>
      <c r="N776" s="235"/>
      <c r="O776" s="88"/>
      <c r="P776" s="88"/>
      <c r="Q776" s="88"/>
      <c r="R776" s="88"/>
      <c r="S776" s="88"/>
      <c r="T776" s="89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U776" s="20" t="s">
        <v>93</v>
      </c>
    </row>
    <row r="777" s="2" customFormat="1">
      <c r="A777" s="42"/>
      <c r="B777" s="43"/>
      <c r="C777" s="44"/>
      <c r="D777" s="238" t="s">
        <v>278</v>
      </c>
      <c r="E777" s="44"/>
      <c r="F777" s="302" t="s">
        <v>734</v>
      </c>
      <c r="G777" s="44"/>
      <c r="H777" s="271">
        <v>55.5</v>
      </c>
      <c r="I777" s="44"/>
      <c r="J777" s="44"/>
      <c r="K777" s="44"/>
      <c r="L777" s="48"/>
      <c r="M777" s="234"/>
      <c r="N777" s="235"/>
      <c r="O777" s="88"/>
      <c r="P777" s="88"/>
      <c r="Q777" s="88"/>
      <c r="R777" s="88"/>
      <c r="S777" s="88"/>
      <c r="T777" s="89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U777" s="20" t="s">
        <v>93</v>
      </c>
    </row>
    <row r="778" s="2" customFormat="1">
      <c r="A778" s="42"/>
      <c r="B778" s="43"/>
      <c r="C778" s="44"/>
      <c r="D778" s="238" t="s">
        <v>278</v>
      </c>
      <c r="E778" s="44"/>
      <c r="F778" s="302" t="s">
        <v>735</v>
      </c>
      <c r="G778" s="44"/>
      <c r="H778" s="271">
        <v>490.76999999999998</v>
      </c>
      <c r="I778" s="44"/>
      <c r="J778" s="44"/>
      <c r="K778" s="44"/>
      <c r="L778" s="48"/>
      <c r="M778" s="234"/>
      <c r="N778" s="235"/>
      <c r="O778" s="88"/>
      <c r="P778" s="88"/>
      <c r="Q778" s="88"/>
      <c r="R778" s="88"/>
      <c r="S778" s="88"/>
      <c r="T778" s="89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U778" s="20" t="s">
        <v>93</v>
      </c>
    </row>
    <row r="779" s="2" customFormat="1">
      <c r="A779" s="42"/>
      <c r="B779" s="43"/>
      <c r="C779" s="44"/>
      <c r="D779" s="238" t="s">
        <v>278</v>
      </c>
      <c r="E779" s="44"/>
      <c r="F779" s="302" t="s">
        <v>736</v>
      </c>
      <c r="G779" s="44"/>
      <c r="H779" s="271">
        <v>600.31500000000005</v>
      </c>
      <c r="I779" s="44"/>
      <c r="J779" s="44"/>
      <c r="K779" s="44"/>
      <c r="L779" s="48"/>
      <c r="M779" s="234"/>
      <c r="N779" s="235"/>
      <c r="O779" s="88"/>
      <c r="P779" s="88"/>
      <c r="Q779" s="88"/>
      <c r="R779" s="88"/>
      <c r="S779" s="88"/>
      <c r="T779" s="89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U779" s="20" t="s">
        <v>93</v>
      </c>
    </row>
    <row r="780" s="2" customFormat="1">
      <c r="A780" s="42"/>
      <c r="B780" s="43"/>
      <c r="C780" s="44"/>
      <c r="D780" s="238" t="s">
        <v>278</v>
      </c>
      <c r="E780" s="44"/>
      <c r="F780" s="302" t="s">
        <v>737</v>
      </c>
      <c r="G780" s="44"/>
      <c r="H780" s="271">
        <v>1065.9949999999999</v>
      </c>
      <c r="I780" s="44"/>
      <c r="J780" s="44"/>
      <c r="K780" s="44"/>
      <c r="L780" s="48"/>
      <c r="M780" s="234"/>
      <c r="N780" s="235"/>
      <c r="O780" s="88"/>
      <c r="P780" s="88"/>
      <c r="Q780" s="88"/>
      <c r="R780" s="88"/>
      <c r="S780" s="88"/>
      <c r="T780" s="89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U780" s="20" t="s">
        <v>93</v>
      </c>
    </row>
    <row r="781" s="2" customFormat="1">
      <c r="A781" s="42"/>
      <c r="B781" s="43"/>
      <c r="C781" s="44"/>
      <c r="D781" s="238" t="s">
        <v>278</v>
      </c>
      <c r="E781" s="44"/>
      <c r="F781" s="302" t="s">
        <v>738</v>
      </c>
      <c r="G781" s="44"/>
      <c r="H781" s="271">
        <v>414.67399999999998</v>
      </c>
      <c r="I781" s="44"/>
      <c r="J781" s="44"/>
      <c r="K781" s="44"/>
      <c r="L781" s="48"/>
      <c r="M781" s="234"/>
      <c r="N781" s="235"/>
      <c r="O781" s="88"/>
      <c r="P781" s="88"/>
      <c r="Q781" s="88"/>
      <c r="R781" s="88"/>
      <c r="S781" s="88"/>
      <c r="T781" s="89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U781" s="20" t="s">
        <v>93</v>
      </c>
    </row>
    <row r="782" s="2" customFormat="1">
      <c r="A782" s="42"/>
      <c r="B782" s="43"/>
      <c r="C782" s="44"/>
      <c r="D782" s="238" t="s">
        <v>278</v>
      </c>
      <c r="E782" s="44"/>
      <c r="F782" s="302" t="s">
        <v>739</v>
      </c>
      <c r="G782" s="44"/>
      <c r="H782" s="271">
        <v>801.96500000000003</v>
      </c>
      <c r="I782" s="44"/>
      <c r="J782" s="44"/>
      <c r="K782" s="44"/>
      <c r="L782" s="48"/>
      <c r="M782" s="234"/>
      <c r="N782" s="235"/>
      <c r="O782" s="88"/>
      <c r="P782" s="88"/>
      <c r="Q782" s="88"/>
      <c r="R782" s="88"/>
      <c r="S782" s="88"/>
      <c r="T782" s="89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U782" s="20" t="s">
        <v>93</v>
      </c>
    </row>
    <row r="783" s="2" customFormat="1">
      <c r="A783" s="42"/>
      <c r="B783" s="43"/>
      <c r="C783" s="44"/>
      <c r="D783" s="238" t="s">
        <v>278</v>
      </c>
      <c r="E783" s="44"/>
      <c r="F783" s="302" t="s">
        <v>740</v>
      </c>
      <c r="G783" s="44"/>
      <c r="H783" s="271">
        <v>430.66399999999999</v>
      </c>
      <c r="I783" s="44"/>
      <c r="J783" s="44"/>
      <c r="K783" s="44"/>
      <c r="L783" s="48"/>
      <c r="M783" s="234"/>
      <c r="N783" s="235"/>
      <c r="O783" s="88"/>
      <c r="P783" s="88"/>
      <c r="Q783" s="88"/>
      <c r="R783" s="88"/>
      <c r="S783" s="88"/>
      <c r="T783" s="89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U783" s="20" t="s">
        <v>93</v>
      </c>
    </row>
    <row r="784" s="2" customFormat="1">
      <c r="A784" s="42"/>
      <c r="B784" s="43"/>
      <c r="C784" s="44"/>
      <c r="D784" s="238" t="s">
        <v>278</v>
      </c>
      <c r="E784" s="44"/>
      <c r="F784" s="302" t="s">
        <v>741</v>
      </c>
      <c r="G784" s="44"/>
      <c r="H784" s="271">
        <v>177.41900000000001</v>
      </c>
      <c r="I784" s="44"/>
      <c r="J784" s="44"/>
      <c r="K784" s="44"/>
      <c r="L784" s="48"/>
      <c r="M784" s="234"/>
      <c r="N784" s="235"/>
      <c r="O784" s="88"/>
      <c r="P784" s="88"/>
      <c r="Q784" s="88"/>
      <c r="R784" s="88"/>
      <c r="S784" s="88"/>
      <c r="T784" s="89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U784" s="20" t="s">
        <v>93</v>
      </c>
    </row>
    <row r="785" s="2" customFormat="1">
      <c r="A785" s="42"/>
      <c r="B785" s="43"/>
      <c r="C785" s="44"/>
      <c r="D785" s="238" t="s">
        <v>278</v>
      </c>
      <c r="E785" s="44"/>
      <c r="F785" s="302" t="s">
        <v>742</v>
      </c>
      <c r="G785" s="44"/>
      <c r="H785" s="271">
        <v>7</v>
      </c>
      <c r="I785" s="44"/>
      <c r="J785" s="44"/>
      <c r="K785" s="44"/>
      <c r="L785" s="48"/>
      <c r="M785" s="234"/>
      <c r="N785" s="235"/>
      <c r="O785" s="88"/>
      <c r="P785" s="88"/>
      <c r="Q785" s="88"/>
      <c r="R785" s="88"/>
      <c r="S785" s="88"/>
      <c r="T785" s="89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U785" s="20" t="s">
        <v>93</v>
      </c>
    </row>
    <row r="786" s="2" customFormat="1">
      <c r="A786" s="42"/>
      <c r="B786" s="43"/>
      <c r="C786" s="44"/>
      <c r="D786" s="238" t="s">
        <v>278</v>
      </c>
      <c r="E786" s="44"/>
      <c r="F786" s="302" t="s">
        <v>743</v>
      </c>
      <c r="G786" s="44"/>
      <c r="H786" s="271">
        <v>42.258000000000003</v>
      </c>
      <c r="I786" s="44"/>
      <c r="J786" s="44"/>
      <c r="K786" s="44"/>
      <c r="L786" s="48"/>
      <c r="M786" s="234"/>
      <c r="N786" s="235"/>
      <c r="O786" s="88"/>
      <c r="P786" s="88"/>
      <c r="Q786" s="88"/>
      <c r="R786" s="88"/>
      <c r="S786" s="88"/>
      <c r="T786" s="89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U786" s="20" t="s">
        <v>93</v>
      </c>
    </row>
    <row r="787" s="2" customFormat="1">
      <c r="A787" s="42"/>
      <c r="B787" s="43"/>
      <c r="C787" s="44"/>
      <c r="D787" s="238" t="s">
        <v>278</v>
      </c>
      <c r="E787" s="44"/>
      <c r="F787" s="302" t="s">
        <v>744</v>
      </c>
      <c r="G787" s="44"/>
      <c r="H787" s="271">
        <v>0</v>
      </c>
      <c r="I787" s="44"/>
      <c r="J787" s="44"/>
      <c r="K787" s="44"/>
      <c r="L787" s="48"/>
      <c r="M787" s="234"/>
      <c r="N787" s="235"/>
      <c r="O787" s="88"/>
      <c r="P787" s="88"/>
      <c r="Q787" s="88"/>
      <c r="R787" s="88"/>
      <c r="S787" s="88"/>
      <c r="T787" s="89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U787" s="20" t="s">
        <v>93</v>
      </c>
    </row>
    <row r="788" s="2" customFormat="1">
      <c r="A788" s="42"/>
      <c r="B788" s="43"/>
      <c r="C788" s="44"/>
      <c r="D788" s="238" t="s">
        <v>278</v>
      </c>
      <c r="E788" s="44"/>
      <c r="F788" s="302" t="s">
        <v>745</v>
      </c>
      <c r="G788" s="44"/>
      <c r="H788" s="271">
        <v>-40.185000000000002</v>
      </c>
      <c r="I788" s="44"/>
      <c r="J788" s="44"/>
      <c r="K788" s="44"/>
      <c r="L788" s="48"/>
      <c r="M788" s="234"/>
      <c r="N788" s="235"/>
      <c r="O788" s="88"/>
      <c r="P788" s="88"/>
      <c r="Q788" s="88"/>
      <c r="R788" s="88"/>
      <c r="S788" s="88"/>
      <c r="T788" s="89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U788" s="20" t="s">
        <v>93</v>
      </c>
    </row>
    <row r="789" s="2" customFormat="1">
      <c r="A789" s="42"/>
      <c r="B789" s="43"/>
      <c r="C789" s="44"/>
      <c r="D789" s="238" t="s">
        <v>278</v>
      </c>
      <c r="E789" s="44"/>
      <c r="F789" s="302" t="s">
        <v>746</v>
      </c>
      <c r="G789" s="44"/>
      <c r="H789" s="271">
        <v>-10.997999999999999</v>
      </c>
      <c r="I789" s="44"/>
      <c r="J789" s="44"/>
      <c r="K789" s="44"/>
      <c r="L789" s="48"/>
      <c r="M789" s="234"/>
      <c r="N789" s="235"/>
      <c r="O789" s="88"/>
      <c r="P789" s="88"/>
      <c r="Q789" s="88"/>
      <c r="R789" s="88"/>
      <c r="S789" s="88"/>
      <c r="T789" s="89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U789" s="20" t="s">
        <v>93</v>
      </c>
    </row>
    <row r="790" s="2" customFormat="1">
      <c r="A790" s="42"/>
      <c r="B790" s="43"/>
      <c r="C790" s="44"/>
      <c r="D790" s="238" t="s">
        <v>278</v>
      </c>
      <c r="E790" s="44"/>
      <c r="F790" s="302" t="s">
        <v>747</v>
      </c>
      <c r="G790" s="44"/>
      <c r="H790" s="271">
        <v>-6.3520000000000003</v>
      </c>
      <c r="I790" s="44"/>
      <c r="J790" s="44"/>
      <c r="K790" s="44"/>
      <c r="L790" s="48"/>
      <c r="M790" s="234"/>
      <c r="N790" s="235"/>
      <c r="O790" s="88"/>
      <c r="P790" s="88"/>
      <c r="Q790" s="88"/>
      <c r="R790" s="88"/>
      <c r="S790" s="88"/>
      <c r="T790" s="89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U790" s="20" t="s">
        <v>93</v>
      </c>
    </row>
    <row r="791" s="2" customFormat="1">
      <c r="A791" s="42"/>
      <c r="B791" s="43"/>
      <c r="C791" s="44"/>
      <c r="D791" s="238" t="s">
        <v>278</v>
      </c>
      <c r="E791" s="44"/>
      <c r="F791" s="302" t="s">
        <v>748</v>
      </c>
      <c r="G791" s="44"/>
      <c r="H791" s="271">
        <v>-9.5939999999999994</v>
      </c>
      <c r="I791" s="44"/>
      <c r="J791" s="44"/>
      <c r="K791" s="44"/>
      <c r="L791" s="48"/>
      <c r="M791" s="234"/>
      <c r="N791" s="235"/>
      <c r="O791" s="88"/>
      <c r="P791" s="88"/>
      <c r="Q791" s="88"/>
      <c r="R791" s="88"/>
      <c r="S791" s="88"/>
      <c r="T791" s="89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U791" s="20" t="s">
        <v>93</v>
      </c>
    </row>
    <row r="792" s="2" customFormat="1">
      <c r="A792" s="42"/>
      <c r="B792" s="43"/>
      <c r="C792" s="44"/>
      <c r="D792" s="238" t="s">
        <v>278</v>
      </c>
      <c r="E792" s="44"/>
      <c r="F792" s="302" t="s">
        <v>749</v>
      </c>
      <c r="G792" s="44"/>
      <c r="H792" s="271">
        <v>-9.0670000000000002</v>
      </c>
      <c r="I792" s="44"/>
      <c r="J792" s="44"/>
      <c r="K792" s="44"/>
      <c r="L792" s="48"/>
      <c r="M792" s="234"/>
      <c r="N792" s="235"/>
      <c r="O792" s="88"/>
      <c r="P792" s="88"/>
      <c r="Q792" s="88"/>
      <c r="R792" s="88"/>
      <c r="S792" s="88"/>
      <c r="T792" s="89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U792" s="20" t="s">
        <v>93</v>
      </c>
    </row>
    <row r="793" s="2" customFormat="1">
      <c r="A793" s="42"/>
      <c r="B793" s="43"/>
      <c r="C793" s="44"/>
      <c r="D793" s="238" t="s">
        <v>278</v>
      </c>
      <c r="E793" s="44"/>
      <c r="F793" s="302" t="s">
        <v>750</v>
      </c>
      <c r="G793" s="44"/>
      <c r="H793" s="271">
        <v>-35.377000000000002</v>
      </c>
      <c r="I793" s="44"/>
      <c r="J793" s="44"/>
      <c r="K793" s="44"/>
      <c r="L793" s="48"/>
      <c r="M793" s="234"/>
      <c r="N793" s="235"/>
      <c r="O793" s="88"/>
      <c r="P793" s="88"/>
      <c r="Q793" s="88"/>
      <c r="R793" s="88"/>
      <c r="S793" s="88"/>
      <c r="T793" s="89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U793" s="20" t="s">
        <v>93</v>
      </c>
    </row>
    <row r="794" s="2" customFormat="1">
      <c r="A794" s="42"/>
      <c r="B794" s="43"/>
      <c r="C794" s="44"/>
      <c r="D794" s="238" t="s">
        <v>278</v>
      </c>
      <c r="E794" s="44"/>
      <c r="F794" s="302" t="s">
        <v>751</v>
      </c>
      <c r="G794" s="44"/>
      <c r="H794" s="271">
        <v>-13.063000000000001</v>
      </c>
      <c r="I794" s="44"/>
      <c r="J794" s="44"/>
      <c r="K794" s="44"/>
      <c r="L794" s="48"/>
      <c r="M794" s="234"/>
      <c r="N794" s="235"/>
      <c r="O794" s="88"/>
      <c r="P794" s="88"/>
      <c r="Q794" s="88"/>
      <c r="R794" s="88"/>
      <c r="S794" s="88"/>
      <c r="T794" s="89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U794" s="20" t="s">
        <v>93</v>
      </c>
    </row>
    <row r="795" s="2" customFormat="1">
      <c r="A795" s="42"/>
      <c r="B795" s="43"/>
      <c r="C795" s="44"/>
      <c r="D795" s="238" t="s">
        <v>278</v>
      </c>
      <c r="E795" s="44"/>
      <c r="F795" s="302" t="s">
        <v>752</v>
      </c>
      <c r="G795" s="44"/>
      <c r="H795" s="271">
        <v>0</v>
      </c>
      <c r="I795" s="44"/>
      <c r="J795" s="44"/>
      <c r="K795" s="44"/>
      <c r="L795" s="48"/>
      <c r="M795" s="234"/>
      <c r="N795" s="235"/>
      <c r="O795" s="88"/>
      <c r="P795" s="88"/>
      <c r="Q795" s="88"/>
      <c r="R795" s="88"/>
      <c r="S795" s="88"/>
      <c r="T795" s="89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U795" s="20" t="s">
        <v>93</v>
      </c>
    </row>
    <row r="796" s="2" customFormat="1">
      <c r="A796" s="42"/>
      <c r="B796" s="43"/>
      <c r="C796" s="44"/>
      <c r="D796" s="238" t="s">
        <v>278</v>
      </c>
      <c r="E796" s="44"/>
      <c r="F796" s="302" t="s">
        <v>753</v>
      </c>
      <c r="G796" s="44"/>
      <c r="H796" s="271">
        <v>-18.800000000000001</v>
      </c>
      <c r="I796" s="44"/>
      <c r="J796" s="44"/>
      <c r="K796" s="44"/>
      <c r="L796" s="48"/>
      <c r="M796" s="234"/>
      <c r="N796" s="235"/>
      <c r="O796" s="88"/>
      <c r="P796" s="88"/>
      <c r="Q796" s="88"/>
      <c r="R796" s="88"/>
      <c r="S796" s="88"/>
      <c r="T796" s="89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U796" s="20" t="s">
        <v>93</v>
      </c>
    </row>
    <row r="797" s="2" customFormat="1">
      <c r="A797" s="42"/>
      <c r="B797" s="43"/>
      <c r="C797" s="44"/>
      <c r="D797" s="238" t="s">
        <v>278</v>
      </c>
      <c r="E797" s="44"/>
      <c r="F797" s="302" t="s">
        <v>754</v>
      </c>
      <c r="G797" s="44"/>
      <c r="H797" s="271">
        <v>-32.600000000000001</v>
      </c>
      <c r="I797" s="44"/>
      <c r="J797" s="44"/>
      <c r="K797" s="44"/>
      <c r="L797" s="48"/>
      <c r="M797" s="234"/>
      <c r="N797" s="235"/>
      <c r="O797" s="88"/>
      <c r="P797" s="88"/>
      <c r="Q797" s="88"/>
      <c r="R797" s="88"/>
      <c r="S797" s="88"/>
      <c r="T797" s="89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U797" s="20" t="s">
        <v>93</v>
      </c>
    </row>
    <row r="798" s="2" customFormat="1">
      <c r="A798" s="42"/>
      <c r="B798" s="43"/>
      <c r="C798" s="44"/>
      <c r="D798" s="238" t="s">
        <v>278</v>
      </c>
      <c r="E798" s="44"/>
      <c r="F798" s="302" t="s">
        <v>755</v>
      </c>
      <c r="G798" s="44"/>
      <c r="H798" s="271">
        <v>-17.774999999999999</v>
      </c>
      <c r="I798" s="44"/>
      <c r="J798" s="44"/>
      <c r="K798" s="44"/>
      <c r="L798" s="48"/>
      <c r="M798" s="234"/>
      <c r="N798" s="235"/>
      <c r="O798" s="88"/>
      <c r="P798" s="88"/>
      <c r="Q798" s="88"/>
      <c r="R798" s="88"/>
      <c r="S798" s="88"/>
      <c r="T798" s="89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U798" s="20" t="s">
        <v>93</v>
      </c>
    </row>
    <row r="799" s="2" customFormat="1">
      <c r="A799" s="42"/>
      <c r="B799" s="43"/>
      <c r="C799" s="44"/>
      <c r="D799" s="238" t="s">
        <v>278</v>
      </c>
      <c r="E799" s="44"/>
      <c r="F799" s="302" t="s">
        <v>268</v>
      </c>
      <c r="G799" s="44"/>
      <c r="H799" s="271">
        <v>3892.7489999999998</v>
      </c>
      <c r="I799" s="44"/>
      <c r="J799" s="44"/>
      <c r="K799" s="44"/>
      <c r="L799" s="48"/>
      <c r="M799" s="234"/>
      <c r="N799" s="235"/>
      <c r="O799" s="88"/>
      <c r="P799" s="88"/>
      <c r="Q799" s="88"/>
      <c r="R799" s="88"/>
      <c r="S799" s="88"/>
      <c r="T799" s="89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U799" s="20" t="s">
        <v>93</v>
      </c>
    </row>
    <row r="800" s="2" customFormat="1">
      <c r="A800" s="42"/>
      <c r="B800" s="43"/>
      <c r="C800" s="44"/>
      <c r="D800" s="238" t="s">
        <v>278</v>
      </c>
      <c r="E800" s="44"/>
      <c r="F800" s="301" t="s">
        <v>789</v>
      </c>
      <c r="G800" s="44"/>
      <c r="H800" s="44"/>
      <c r="I800" s="44"/>
      <c r="J800" s="44"/>
      <c r="K800" s="44"/>
      <c r="L800" s="48"/>
      <c r="M800" s="234"/>
      <c r="N800" s="235"/>
      <c r="O800" s="88"/>
      <c r="P800" s="88"/>
      <c r="Q800" s="88"/>
      <c r="R800" s="88"/>
      <c r="S800" s="88"/>
      <c r="T800" s="89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U800" s="20" t="s">
        <v>93</v>
      </c>
    </row>
    <row r="801" s="2" customFormat="1">
      <c r="A801" s="42"/>
      <c r="B801" s="43"/>
      <c r="C801" s="44"/>
      <c r="D801" s="238" t="s">
        <v>278</v>
      </c>
      <c r="E801" s="44"/>
      <c r="F801" s="302" t="s">
        <v>752</v>
      </c>
      <c r="G801" s="44"/>
      <c r="H801" s="271">
        <v>0</v>
      </c>
      <c r="I801" s="44"/>
      <c r="J801" s="44"/>
      <c r="K801" s="44"/>
      <c r="L801" s="48"/>
      <c r="M801" s="234"/>
      <c r="N801" s="235"/>
      <c r="O801" s="88"/>
      <c r="P801" s="88"/>
      <c r="Q801" s="88"/>
      <c r="R801" s="88"/>
      <c r="S801" s="88"/>
      <c r="T801" s="89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U801" s="20" t="s">
        <v>93</v>
      </c>
    </row>
    <row r="802" s="2" customFormat="1">
      <c r="A802" s="42"/>
      <c r="B802" s="43"/>
      <c r="C802" s="44"/>
      <c r="D802" s="238" t="s">
        <v>278</v>
      </c>
      <c r="E802" s="44"/>
      <c r="F802" s="302" t="s">
        <v>753</v>
      </c>
      <c r="G802" s="44"/>
      <c r="H802" s="271">
        <v>-18.800000000000001</v>
      </c>
      <c r="I802" s="44"/>
      <c r="J802" s="44"/>
      <c r="K802" s="44"/>
      <c r="L802" s="48"/>
      <c r="M802" s="234"/>
      <c r="N802" s="235"/>
      <c r="O802" s="88"/>
      <c r="P802" s="88"/>
      <c r="Q802" s="88"/>
      <c r="R802" s="88"/>
      <c r="S802" s="88"/>
      <c r="T802" s="89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U802" s="20" t="s">
        <v>93</v>
      </c>
    </row>
    <row r="803" s="2" customFormat="1">
      <c r="A803" s="42"/>
      <c r="B803" s="43"/>
      <c r="C803" s="44"/>
      <c r="D803" s="238" t="s">
        <v>278</v>
      </c>
      <c r="E803" s="44"/>
      <c r="F803" s="301" t="s">
        <v>872</v>
      </c>
      <c r="G803" s="44"/>
      <c r="H803" s="44"/>
      <c r="I803" s="44"/>
      <c r="J803" s="44"/>
      <c r="K803" s="44"/>
      <c r="L803" s="48"/>
      <c r="M803" s="234"/>
      <c r="N803" s="235"/>
      <c r="O803" s="88"/>
      <c r="P803" s="88"/>
      <c r="Q803" s="88"/>
      <c r="R803" s="88"/>
      <c r="S803" s="88"/>
      <c r="T803" s="89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U803" s="20" t="s">
        <v>93</v>
      </c>
    </row>
    <row r="804" s="2" customFormat="1">
      <c r="A804" s="42"/>
      <c r="B804" s="43"/>
      <c r="C804" s="44"/>
      <c r="D804" s="238" t="s">
        <v>278</v>
      </c>
      <c r="E804" s="44"/>
      <c r="F804" s="302" t="s">
        <v>873</v>
      </c>
      <c r="G804" s="44"/>
      <c r="H804" s="271">
        <v>0</v>
      </c>
      <c r="I804" s="44"/>
      <c r="J804" s="44"/>
      <c r="K804" s="44"/>
      <c r="L804" s="48"/>
      <c r="M804" s="234"/>
      <c r="N804" s="235"/>
      <c r="O804" s="88"/>
      <c r="P804" s="88"/>
      <c r="Q804" s="88"/>
      <c r="R804" s="88"/>
      <c r="S804" s="88"/>
      <c r="T804" s="89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U804" s="20" t="s">
        <v>93</v>
      </c>
    </row>
    <row r="805" s="2" customFormat="1">
      <c r="A805" s="42"/>
      <c r="B805" s="43"/>
      <c r="C805" s="44"/>
      <c r="D805" s="238" t="s">
        <v>278</v>
      </c>
      <c r="E805" s="44"/>
      <c r="F805" s="302" t="s">
        <v>874</v>
      </c>
      <c r="G805" s="44"/>
      <c r="H805" s="271">
        <v>149.94999999999999</v>
      </c>
      <c r="I805" s="44"/>
      <c r="J805" s="44"/>
      <c r="K805" s="44"/>
      <c r="L805" s="48"/>
      <c r="M805" s="234"/>
      <c r="N805" s="235"/>
      <c r="O805" s="88"/>
      <c r="P805" s="88"/>
      <c r="Q805" s="88"/>
      <c r="R805" s="88"/>
      <c r="S805" s="88"/>
      <c r="T805" s="89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U805" s="20" t="s">
        <v>93</v>
      </c>
    </row>
    <row r="806" s="2" customFormat="1">
      <c r="A806" s="42"/>
      <c r="B806" s="43"/>
      <c r="C806" s="44"/>
      <c r="D806" s="238" t="s">
        <v>278</v>
      </c>
      <c r="E806" s="44"/>
      <c r="F806" s="302" t="s">
        <v>875</v>
      </c>
      <c r="G806" s="44"/>
      <c r="H806" s="271">
        <v>97.721999999999994</v>
      </c>
      <c r="I806" s="44"/>
      <c r="J806" s="44"/>
      <c r="K806" s="44"/>
      <c r="L806" s="48"/>
      <c r="M806" s="234"/>
      <c r="N806" s="235"/>
      <c r="O806" s="88"/>
      <c r="P806" s="88"/>
      <c r="Q806" s="88"/>
      <c r="R806" s="88"/>
      <c r="S806" s="88"/>
      <c r="T806" s="89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U806" s="20" t="s">
        <v>93</v>
      </c>
    </row>
    <row r="807" s="2" customFormat="1">
      <c r="A807" s="42"/>
      <c r="B807" s="43"/>
      <c r="C807" s="44"/>
      <c r="D807" s="238" t="s">
        <v>278</v>
      </c>
      <c r="E807" s="44"/>
      <c r="F807" s="302" t="s">
        <v>310</v>
      </c>
      <c r="G807" s="44"/>
      <c r="H807" s="271">
        <v>247.672</v>
      </c>
      <c r="I807" s="44"/>
      <c r="J807" s="44"/>
      <c r="K807" s="44"/>
      <c r="L807" s="48"/>
      <c r="M807" s="234"/>
      <c r="N807" s="235"/>
      <c r="O807" s="88"/>
      <c r="P807" s="88"/>
      <c r="Q807" s="88"/>
      <c r="R807" s="88"/>
      <c r="S807" s="88"/>
      <c r="T807" s="89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U807" s="20" t="s">
        <v>93</v>
      </c>
    </row>
    <row r="808" s="2" customFormat="1">
      <c r="A808" s="42"/>
      <c r="B808" s="43"/>
      <c r="C808" s="44"/>
      <c r="D808" s="238" t="s">
        <v>278</v>
      </c>
      <c r="E808" s="44"/>
      <c r="F808" s="301" t="s">
        <v>876</v>
      </c>
      <c r="G808" s="44"/>
      <c r="H808" s="44"/>
      <c r="I808" s="44"/>
      <c r="J808" s="44"/>
      <c r="K808" s="44"/>
      <c r="L808" s="48"/>
      <c r="M808" s="234"/>
      <c r="N808" s="235"/>
      <c r="O808" s="88"/>
      <c r="P808" s="88"/>
      <c r="Q808" s="88"/>
      <c r="R808" s="88"/>
      <c r="S808" s="88"/>
      <c r="T808" s="89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U808" s="20" t="s">
        <v>93</v>
      </c>
    </row>
    <row r="809" s="2" customFormat="1">
      <c r="A809" s="42"/>
      <c r="B809" s="43"/>
      <c r="C809" s="44"/>
      <c r="D809" s="238" t="s">
        <v>278</v>
      </c>
      <c r="E809" s="44"/>
      <c r="F809" s="302" t="s">
        <v>877</v>
      </c>
      <c r="G809" s="44"/>
      <c r="H809" s="271">
        <v>166.61099999999999</v>
      </c>
      <c r="I809" s="44"/>
      <c r="J809" s="44"/>
      <c r="K809" s="44"/>
      <c r="L809" s="48"/>
      <c r="M809" s="234"/>
      <c r="N809" s="235"/>
      <c r="O809" s="88"/>
      <c r="P809" s="88"/>
      <c r="Q809" s="88"/>
      <c r="R809" s="88"/>
      <c r="S809" s="88"/>
      <c r="T809" s="89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U809" s="20" t="s">
        <v>93</v>
      </c>
    </row>
    <row r="810" s="2" customFormat="1">
      <c r="A810" s="42"/>
      <c r="B810" s="43"/>
      <c r="C810" s="44"/>
      <c r="D810" s="238" t="s">
        <v>278</v>
      </c>
      <c r="E810" s="44"/>
      <c r="F810" s="302" t="s">
        <v>878</v>
      </c>
      <c r="G810" s="44"/>
      <c r="H810" s="271">
        <v>108.58</v>
      </c>
      <c r="I810" s="44"/>
      <c r="J810" s="44"/>
      <c r="K810" s="44"/>
      <c r="L810" s="48"/>
      <c r="M810" s="234"/>
      <c r="N810" s="235"/>
      <c r="O810" s="88"/>
      <c r="P810" s="88"/>
      <c r="Q810" s="88"/>
      <c r="R810" s="88"/>
      <c r="S810" s="88"/>
      <c r="T810" s="89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U810" s="20" t="s">
        <v>93</v>
      </c>
    </row>
    <row r="811" s="2" customFormat="1">
      <c r="A811" s="42"/>
      <c r="B811" s="43"/>
      <c r="C811" s="44"/>
      <c r="D811" s="238" t="s">
        <v>278</v>
      </c>
      <c r="E811" s="44"/>
      <c r="F811" s="302" t="s">
        <v>268</v>
      </c>
      <c r="G811" s="44"/>
      <c r="H811" s="271">
        <v>275.19099999999997</v>
      </c>
      <c r="I811" s="44"/>
      <c r="J811" s="44"/>
      <c r="K811" s="44"/>
      <c r="L811" s="48"/>
      <c r="M811" s="234"/>
      <c r="N811" s="235"/>
      <c r="O811" s="88"/>
      <c r="P811" s="88"/>
      <c r="Q811" s="88"/>
      <c r="R811" s="88"/>
      <c r="S811" s="88"/>
      <c r="T811" s="89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U811" s="20" t="s">
        <v>93</v>
      </c>
    </row>
    <row r="812" s="2" customFormat="1">
      <c r="A812" s="42"/>
      <c r="B812" s="43"/>
      <c r="C812" s="44"/>
      <c r="D812" s="238" t="s">
        <v>278</v>
      </c>
      <c r="E812" s="44"/>
      <c r="F812" s="283" t="s">
        <v>879</v>
      </c>
      <c r="G812" s="44"/>
      <c r="H812" s="44"/>
      <c r="I812" s="44"/>
      <c r="J812" s="44"/>
      <c r="K812" s="44"/>
      <c r="L812" s="48"/>
      <c r="M812" s="234"/>
      <c r="N812" s="235"/>
      <c r="O812" s="88"/>
      <c r="P812" s="88"/>
      <c r="Q812" s="88"/>
      <c r="R812" s="88"/>
      <c r="S812" s="88"/>
      <c r="T812" s="89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U812" s="20" t="s">
        <v>93</v>
      </c>
    </row>
    <row r="813" s="2" customFormat="1">
      <c r="A813" s="42"/>
      <c r="B813" s="43"/>
      <c r="C813" s="44"/>
      <c r="D813" s="238" t="s">
        <v>278</v>
      </c>
      <c r="E813" s="44"/>
      <c r="F813" s="284" t="s">
        <v>880</v>
      </c>
      <c r="G813" s="44"/>
      <c r="H813" s="271">
        <v>96.590000000000003</v>
      </c>
      <c r="I813" s="44"/>
      <c r="J813" s="44"/>
      <c r="K813" s="44"/>
      <c r="L813" s="48"/>
      <c r="M813" s="234"/>
      <c r="N813" s="235"/>
      <c r="O813" s="88"/>
      <c r="P813" s="88"/>
      <c r="Q813" s="88"/>
      <c r="R813" s="88"/>
      <c r="S813" s="88"/>
      <c r="T813" s="89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U813" s="20" t="s">
        <v>93</v>
      </c>
    </row>
    <row r="814" s="2" customFormat="1">
      <c r="A814" s="42"/>
      <c r="B814" s="43"/>
      <c r="C814" s="44"/>
      <c r="D814" s="238" t="s">
        <v>278</v>
      </c>
      <c r="E814" s="44"/>
      <c r="F814" s="283" t="s">
        <v>800</v>
      </c>
      <c r="G814" s="44"/>
      <c r="H814" s="44"/>
      <c r="I814" s="44"/>
      <c r="J814" s="44"/>
      <c r="K814" s="44"/>
      <c r="L814" s="48"/>
      <c r="M814" s="234"/>
      <c r="N814" s="235"/>
      <c r="O814" s="88"/>
      <c r="P814" s="88"/>
      <c r="Q814" s="88"/>
      <c r="R814" s="88"/>
      <c r="S814" s="88"/>
      <c r="T814" s="89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U814" s="20" t="s">
        <v>93</v>
      </c>
    </row>
    <row r="815" s="2" customFormat="1">
      <c r="A815" s="42"/>
      <c r="B815" s="43"/>
      <c r="C815" s="44"/>
      <c r="D815" s="238" t="s">
        <v>278</v>
      </c>
      <c r="E815" s="44"/>
      <c r="F815" s="284" t="s">
        <v>794</v>
      </c>
      <c r="G815" s="44"/>
      <c r="H815" s="271">
        <v>1241.9000000000001</v>
      </c>
      <c r="I815" s="44"/>
      <c r="J815" s="44"/>
      <c r="K815" s="44"/>
      <c r="L815" s="48"/>
      <c r="M815" s="234"/>
      <c r="N815" s="235"/>
      <c r="O815" s="88"/>
      <c r="P815" s="88"/>
      <c r="Q815" s="88"/>
      <c r="R815" s="88"/>
      <c r="S815" s="88"/>
      <c r="T815" s="89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U815" s="20" t="s">
        <v>93</v>
      </c>
    </row>
    <row r="816" s="2" customFormat="1" ht="24.15" customHeight="1">
      <c r="A816" s="42"/>
      <c r="B816" s="43"/>
      <c r="C816" s="218" t="s">
        <v>193</v>
      </c>
      <c r="D816" s="218" t="s">
        <v>256</v>
      </c>
      <c r="E816" s="219" t="s">
        <v>906</v>
      </c>
      <c r="F816" s="220" t="s">
        <v>907</v>
      </c>
      <c r="G816" s="221" t="s">
        <v>314</v>
      </c>
      <c r="H816" s="222">
        <v>2000.52</v>
      </c>
      <c r="I816" s="223"/>
      <c r="J816" s="224">
        <f>ROUND(I816*H816,2)</f>
        <v>0</v>
      </c>
      <c r="K816" s="220" t="s">
        <v>260</v>
      </c>
      <c r="L816" s="48"/>
      <c r="M816" s="225" t="s">
        <v>48</v>
      </c>
      <c r="N816" s="226" t="s">
        <v>56</v>
      </c>
      <c r="O816" s="88"/>
      <c r="P816" s="227">
        <f>O816*H816</f>
        <v>0</v>
      </c>
      <c r="Q816" s="227">
        <v>0</v>
      </c>
      <c r="R816" s="227">
        <f>Q816*H816</f>
        <v>0</v>
      </c>
      <c r="S816" s="227">
        <v>0</v>
      </c>
      <c r="T816" s="228">
        <f>S816*H816</f>
        <v>0</v>
      </c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R816" s="229" t="s">
        <v>261</v>
      </c>
      <c r="AT816" s="229" t="s">
        <v>256</v>
      </c>
      <c r="AU816" s="229" t="s">
        <v>93</v>
      </c>
      <c r="AY816" s="20" t="s">
        <v>254</v>
      </c>
      <c r="BE816" s="230">
        <f>IF(N816="základní",J816,0)</f>
        <v>0</v>
      </c>
      <c r="BF816" s="230">
        <f>IF(N816="snížená",J816,0)</f>
        <v>0</v>
      </c>
      <c r="BG816" s="230">
        <f>IF(N816="zákl. přenesená",J816,0)</f>
        <v>0</v>
      </c>
      <c r="BH816" s="230">
        <f>IF(N816="sníž. přenesená",J816,0)</f>
        <v>0</v>
      </c>
      <c r="BI816" s="230">
        <f>IF(N816="nulová",J816,0)</f>
        <v>0</v>
      </c>
      <c r="BJ816" s="20" t="s">
        <v>23</v>
      </c>
      <c r="BK816" s="230">
        <f>ROUND(I816*H816,2)</f>
        <v>0</v>
      </c>
      <c r="BL816" s="20" t="s">
        <v>261</v>
      </c>
      <c r="BM816" s="229" t="s">
        <v>908</v>
      </c>
    </row>
    <row r="817" s="2" customFormat="1">
      <c r="A817" s="42"/>
      <c r="B817" s="43"/>
      <c r="C817" s="44"/>
      <c r="D817" s="231" t="s">
        <v>263</v>
      </c>
      <c r="E817" s="44"/>
      <c r="F817" s="232" t="s">
        <v>909</v>
      </c>
      <c r="G817" s="44"/>
      <c r="H817" s="44"/>
      <c r="I817" s="233"/>
      <c r="J817" s="44"/>
      <c r="K817" s="44"/>
      <c r="L817" s="48"/>
      <c r="M817" s="234"/>
      <c r="N817" s="235"/>
      <c r="O817" s="88"/>
      <c r="P817" s="88"/>
      <c r="Q817" s="88"/>
      <c r="R817" s="88"/>
      <c r="S817" s="88"/>
      <c r="T817" s="89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T817" s="20" t="s">
        <v>263</v>
      </c>
      <c r="AU817" s="20" t="s">
        <v>93</v>
      </c>
    </row>
    <row r="818" s="15" customFormat="1">
      <c r="A818" s="15"/>
      <c r="B818" s="259"/>
      <c r="C818" s="260"/>
      <c r="D818" s="238" t="s">
        <v>265</v>
      </c>
      <c r="E818" s="261" t="s">
        <v>48</v>
      </c>
      <c r="F818" s="262" t="s">
        <v>851</v>
      </c>
      <c r="G818" s="260"/>
      <c r="H818" s="261" t="s">
        <v>48</v>
      </c>
      <c r="I818" s="263"/>
      <c r="J818" s="260"/>
      <c r="K818" s="260"/>
      <c r="L818" s="264"/>
      <c r="M818" s="265"/>
      <c r="N818" s="266"/>
      <c r="O818" s="266"/>
      <c r="P818" s="266"/>
      <c r="Q818" s="266"/>
      <c r="R818" s="266"/>
      <c r="S818" s="266"/>
      <c r="T818" s="267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8" t="s">
        <v>265</v>
      </c>
      <c r="AU818" s="268" t="s">
        <v>93</v>
      </c>
      <c r="AV818" s="15" t="s">
        <v>23</v>
      </c>
      <c r="AW818" s="15" t="s">
        <v>46</v>
      </c>
      <c r="AX818" s="15" t="s">
        <v>85</v>
      </c>
      <c r="AY818" s="268" t="s">
        <v>254</v>
      </c>
    </row>
    <row r="819" s="13" customFormat="1">
      <c r="A819" s="13"/>
      <c r="B819" s="236"/>
      <c r="C819" s="237"/>
      <c r="D819" s="238" t="s">
        <v>265</v>
      </c>
      <c r="E819" s="239" t="s">
        <v>48</v>
      </c>
      <c r="F819" s="240" t="s">
        <v>679</v>
      </c>
      <c r="G819" s="237"/>
      <c r="H819" s="241">
        <v>3892.7489999999998</v>
      </c>
      <c r="I819" s="242"/>
      <c r="J819" s="237"/>
      <c r="K819" s="237"/>
      <c r="L819" s="243"/>
      <c r="M819" s="244"/>
      <c r="N819" s="245"/>
      <c r="O819" s="245"/>
      <c r="P819" s="245"/>
      <c r="Q819" s="245"/>
      <c r="R819" s="245"/>
      <c r="S819" s="245"/>
      <c r="T819" s="246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7" t="s">
        <v>265</v>
      </c>
      <c r="AU819" s="247" t="s">
        <v>93</v>
      </c>
      <c r="AV819" s="13" t="s">
        <v>93</v>
      </c>
      <c r="AW819" s="13" t="s">
        <v>46</v>
      </c>
      <c r="AX819" s="13" t="s">
        <v>85</v>
      </c>
      <c r="AY819" s="247" t="s">
        <v>254</v>
      </c>
    </row>
    <row r="820" s="13" customFormat="1">
      <c r="A820" s="13"/>
      <c r="B820" s="236"/>
      <c r="C820" s="237"/>
      <c r="D820" s="238" t="s">
        <v>265</v>
      </c>
      <c r="E820" s="239" t="s">
        <v>48</v>
      </c>
      <c r="F820" s="240" t="s">
        <v>852</v>
      </c>
      <c r="G820" s="237"/>
      <c r="H820" s="241">
        <v>18.800000000000001</v>
      </c>
      <c r="I820" s="242"/>
      <c r="J820" s="237"/>
      <c r="K820" s="237"/>
      <c r="L820" s="243"/>
      <c r="M820" s="244"/>
      <c r="N820" s="245"/>
      <c r="O820" s="245"/>
      <c r="P820" s="245"/>
      <c r="Q820" s="245"/>
      <c r="R820" s="245"/>
      <c r="S820" s="245"/>
      <c r="T820" s="246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7" t="s">
        <v>265</v>
      </c>
      <c r="AU820" s="247" t="s">
        <v>93</v>
      </c>
      <c r="AV820" s="13" t="s">
        <v>93</v>
      </c>
      <c r="AW820" s="13" t="s">
        <v>46</v>
      </c>
      <c r="AX820" s="13" t="s">
        <v>85</v>
      </c>
      <c r="AY820" s="247" t="s">
        <v>254</v>
      </c>
    </row>
    <row r="821" s="13" customFormat="1">
      <c r="A821" s="13"/>
      <c r="B821" s="236"/>
      <c r="C821" s="237"/>
      <c r="D821" s="238" t="s">
        <v>265</v>
      </c>
      <c r="E821" s="239" t="s">
        <v>48</v>
      </c>
      <c r="F821" s="240" t="s">
        <v>853</v>
      </c>
      <c r="G821" s="237"/>
      <c r="H821" s="241">
        <v>0</v>
      </c>
      <c r="I821" s="242"/>
      <c r="J821" s="237"/>
      <c r="K821" s="237"/>
      <c r="L821" s="243"/>
      <c r="M821" s="244"/>
      <c r="N821" s="245"/>
      <c r="O821" s="245"/>
      <c r="P821" s="245"/>
      <c r="Q821" s="245"/>
      <c r="R821" s="245"/>
      <c r="S821" s="245"/>
      <c r="T821" s="246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7" t="s">
        <v>265</v>
      </c>
      <c r="AU821" s="247" t="s">
        <v>93</v>
      </c>
      <c r="AV821" s="13" t="s">
        <v>93</v>
      </c>
      <c r="AW821" s="13" t="s">
        <v>46</v>
      </c>
      <c r="AX821" s="13" t="s">
        <v>85</v>
      </c>
      <c r="AY821" s="247" t="s">
        <v>254</v>
      </c>
    </row>
    <row r="822" s="16" customFormat="1">
      <c r="A822" s="16"/>
      <c r="B822" s="272"/>
      <c r="C822" s="273"/>
      <c r="D822" s="238" t="s">
        <v>265</v>
      </c>
      <c r="E822" s="274" t="s">
        <v>48</v>
      </c>
      <c r="F822" s="275" t="s">
        <v>310</v>
      </c>
      <c r="G822" s="273"/>
      <c r="H822" s="276">
        <v>3911.549</v>
      </c>
      <c r="I822" s="277"/>
      <c r="J822" s="273"/>
      <c r="K822" s="273"/>
      <c r="L822" s="278"/>
      <c r="M822" s="279"/>
      <c r="N822" s="280"/>
      <c r="O822" s="280"/>
      <c r="P822" s="280"/>
      <c r="Q822" s="280"/>
      <c r="R822" s="280"/>
      <c r="S822" s="280"/>
      <c r="T822" s="281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T822" s="282" t="s">
        <v>265</v>
      </c>
      <c r="AU822" s="282" t="s">
        <v>93</v>
      </c>
      <c r="AV822" s="16" t="s">
        <v>104</v>
      </c>
      <c r="AW822" s="16" t="s">
        <v>46</v>
      </c>
      <c r="AX822" s="16" t="s">
        <v>85</v>
      </c>
      <c r="AY822" s="282" t="s">
        <v>254</v>
      </c>
    </row>
    <row r="823" s="13" customFormat="1">
      <c r="A823" s="13"/>
      <c r="B823" s="236"/>
      <c r="C823" s="237"/>
      <c r="D823" s="238" t="s">
        <v>265</v>
      </c>
      <c r="E823" s="239" t="s">
        <v>48</v>
      </c>
      <c r="F823" s="240" t="s">
        <v>854</v>
      </c>
      <c r="G823" s="237"/>
      <c r="H823" s="241">
        <v>-137.52099999999999</v>
      </c>
      <c r="I823" s="242"/>
      <c r="J823" s="237"/>
      <c r="K823" s="237"/>
      <c r="L823" s="243"/>
      <c r="M823" s="244"/>
      <c r="N823" s="245"/>
      <c r="O823" s="245"/>
      <c r="P823" s="245"/>
      <c r="Q823" s="245"/>
      <c r="R823" s="245"/>
      <c r="S823" s="245"/>
      <c r="T823" s="246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7" t="s">
        <v>265</v>
      </c>
      <c r="AU823" s="247" t="s">
        <v>93</v>
      </c>
      <c r="AV823" s="13" t="s">
        <v>93</v>
      </c>
      <c r="AW823" s="13" t="s">
        <v>46</v>
      </c>
      <c r="AX823" s="13" t="s">
        <v>85</v>
      </c>
      <c r="AY823" s="247" t="s">
        <v>254</v>
      </c>
    </row>
    <row r="824" s="13" customFormat="1">
      <c r="A824" s="13"/>
      <c r="B824" s="236"/>
      <c r="C824" s="237"/>
      <c r="D824" s="238" t="s">
        <v>265</v>
      </c>
      <c r="E824" s="239" t="s">
        <v>48</v>
      </c>
      <c r="F824" s="240" t="s">
        <v>855</v>
      </c>
      <c r="G824" s="237"/>
      <c r="H824" s="241">
        <v>-106.577</v>
      </c>
      <c r="I824" s="242"/>
      <c r="J824" s="237"/>
      <c r="K824" s="237"/>
      <c r="L824" s="243"/>
      <c r="M824" s="244"/>
      <c r="N824" s="245"/>
      <c r="O824" s="245"/>
      <c r="P824" s="245"/>
      <c r="Q824" s="245"/>
      <c r="R824" s="245"/>
      <c r="S824" s="245"/>
      <c r="T824" s="246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7" t="s">
        <v>265</v>
      </c>
      <c r="AU824" s="247" t="s">
        <v>93</v>
      </c>
      <c r="AV824" s="13" t="s">
        <v>93</v>
      </c>
      <c r="AW824" s="13" t="s">
        <v>46</v>
      </c>
      <c r="AX824" s="13" t="s">
        <v>85</v>
      </c>
      <c r="AY824" s="247" t="s">
        <v>254</v>
      </c>
    </row>
    <row r="825" s="13" customFormat="1">
      <c r="A825" s="13"/>
      <c r="B825" s="236"/>
      <c r="C825" s="237"/>
      <c r="D825" s="238" t="s">
        <v>265</v>
      </c>
      <c r="E825" s="239" t="s">
        <v>48</v>
      </c>
      <c r="F825" s="240" t="s">
        <v>856</v>
      </c>
      <c r="G825" s="237"/>
      <c r="H825" s="241">
        <v>-247.672</v>
      </c>
      <c r="I825" s="242"/>
      <c r="J825" s="237"/>
      <c r="K825" s="237"/>
      <c r="L825" s="243"/>
      <c r="M825" s="244"/>
      <c r="N825" s="245"/>
      <c r="O825" s="245"/>
      <c r="P825" s="245"/>
      <c r="Q825" s="245"/>
      <c r="R825" s="245"/>
      <c r="S825" s="245"/>
      <c r="T825" s="246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7" t="s">
        <v>265</v>
      </c>
      <c r="AU825" s="247" t="s">
        <v>93</v>
      </c>
      <c r="AV825" s="13" t="s">
        <v>93</v>
      </c>
      <c r="AW825" s="13" t="s">
        <v>46</v>
      </c>
      <c r="AX825" s="13" t="s">
        <v>85</v>
      </c>
      <c r="AY825" s="247" t="s">
        <v>254</v>
      </c>
    </row>
    <row r="826" s="13" customFormat="1">
      <c r="A826" s="13"/>
      <c r="B826" s="236"/>
      <c r="C826" s="237"/>
      <c r="D826" s="238" t="s">
        <v>265</v>
      </c>
      <c r="E826" s="239" t="s">
        <v>48</v>
      </c>
      <c r="F826" s="240" t="s">
        <v>857</v>
      </c>
      <c r="G826" s="237"/>
      <c r="H826" s="241">
        <v>-82.522000000000006</v>
      </c>
      <c r="I826" s="242"/>
      <c r="J826" s="237"/>
      <c r="K826" s="237"/>
      <c r="L826" s="243"/>
      <c r="M826" s="244"/>
      <c r="N826" s="245"/>
      <c r="O826" s="245"/>
      <c r="P826" s="245"/>
      <c r="Q826" s="245"/>
      <c r="R826" s="245"/>
      <c r="S826" s="245"/>
      <c r="T826" s="246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7" t="s">
        <v>265</v>
      </c>
      <c r="AU826" s="247" t="s">
        <v>93</v>
      </c>
      <c r="AV826" s="13" t="s">
        <v>93</v>
      </c>
      <c r="AW826" s="13" t="s">
        <v>46</v>
      </c>
      <c r="AX826" s="13" t="s">
        <v>85</v>
      </c>
      <c r="AY826" s="247" t="s">
        <v>254</v>
      </c>
    </row>
    <row r="827" s="13" customFormat="1">
      <c r="A827" s="13"/>
      <c r="B827" s="236"/>
      <c r="C827" s="237"/>
      <c r="D827" s="238" t="s">
        <v>265</v>
      </c>
      <c r="E827" s="239" t="s">
        <v>48</v>
      </c>
      <c r="F827" s="240" t="s">
        <v>858</v>
      </c>
      <c r="G827" s="237"/>
      <c r="H827" s="241">
        <v>-167.43100000000001</v>
      </c>
      <c r="I827" s="242"/>
      <c r="J827" s="237"/>
      <c r="K827" s="237"/>
      <c r="L827" s="243"/>
      <c r="M827" s="244"/>
      <c r="N827" s="245"/>
      <c r="O827" s="245"/>
      <c r="P827" s="245"/>
      <c r="Q827" s="245"/>
      <c r="R827" s="245"/>
      <c r="S827" s="245"/>
      <c r="T827" s="246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7" t="s">
        <v>265</v>
      </c>
      <c r="AU827" s="247" t="s">
        <v>93</v>
      </c>
      <c r="AV827" s="13" t="s">
        <v>93</v>
      </c>
      <c r="AW827" s="13" t="s">
        <v>46</v>
      </c>
      <c r="AX827" s="13" t="s">
        <v>85</v>
      </c>
      <c r="AY827" s="247" t="s">
        <v>254</v>
      </c>
    </row>
    <row r="828" s="13" customFormat="1">
      <c r="A828" s="13"/>
      <c r="B828" s="236"/>
      <c r="C828" s="237"/>
      <c r="D828" s="238" t="s">
        <v>265</v>
      </c>
      <c r="E828" s="239" t="s">
        <v>48</v>
      </c>
      <c r="F828" s="240" t="s">
        <v>859</v>
      </c>
      <c r="G828" s="237"/>
      <c r="H828" s="241">
        <v>-382.51499999999999</v>
      </c>
      <c r="I828" s="242"/>
      <c r="J828" s="237"/>
      <c r="K828" s="237"/>
      <c r="L828" s="243"/>
      <c r="M828" s="244"/>
      <c r="N828" s="245"/>
      <c r="O828" s="245"/>
      <c r="P828" s="245"/>
      <c r="Q828" s="245"/>
      <c r="R828" s="245"/>
      <c r="S828" s="245"/>
      <c r="T828" s="246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7" t="s">
        <v>265</v>
      </c>
      <c r="AU828" s="247" t="s">
        <v>93</v>
      </c>
      <c r="AV828" s="13" t="s">
        <v>93</v>
      </c>
      <c r="AW828" s="13" t="s">
        <v>46</v>
      </c>
      <c r="AX828" s="13" t="s">
        <v>85</v>
      </c>
      <c r="AY828" s="247" t="s">
        <v>254</v>
      </c>
    </row>
    <row r="829" s="13" customFormat="1">
      <c r="A829" s="13"/>
      <c r="B829" s="236"/>
      <c r="C829" s="237"/>
      <c r="D829" s="238" t="s">
        <v>265</v>
      </c>
      <c r="E829" s="239" t="s">
        <v>48</v>
      </c>
      <c r="F829" s="240" t="s">
        <v>860</v>
      </c>
      <c r="G829" s="237"/>
      <c r="H829" s="241">
        <v>-66.320999999999998</v>
      </c>
      <c r="I829" s="242"/>
      <c r="J829" s="237"/>
      <c r="K829" s="237"/>
      <c r="L829" s="243"/>
      <c r="M829" s="244"/>
      <c r="N829" s="245"/>
      <c r="O829" s="245"/>
      <c r="P829" s="245"/>
      <c r="Q829" s="245"/>
      <c r="R829" s="245"/>
      <c r="S829" s="245"/>
      <c r="T829" s="246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7" t="s">
        <v>265</v>
      </c>
      <c r="AU829" s="247" t="s">
        <v>93</v>
      </c>
      <c r="AV829" s="13" t="s">
        <v>93</v>
      </c>
      <c r="AW829" s="13" t="s">
        <v>46</v>
      </c>
      <c r="AX829" s="13" t="s">
        <v>85</v>
      </c>
      <c r="AY829" s="247" t="s">
        <v>254</v>
      </c>
    </row>
    <row r="830" s="13" customFormat="1">
      <c r="A830" s="13"/>
      <c r="B830" s="236"/>
      <c r="C830" s="237"/>
      <c r="D830" s="238" t="s">
        <v>265</v>
      </c>
      <c r="E830" s="239" t="s">
        <v>48</v>
      </c>
      <c r="F830" s="240" t="s">
        <v>861</v>
      </c>
      <c r="G830" s="237"/>
      <c r="H830" s="241">
        <v>-55.037999999999997</v>
      </c>
      <c r="I830" s="242"/>
      <c r="J830" s="237"/>
      <c r="K830" s="237"/>
      <c r="L830" s="243"/>
      <c r="M830" s="244"/>
      <c r="N830" s="245"/>
      <c r="O830" s="245"/>
      <c r="P830" s="245"/>
      <c r="Q830" s="245"/>
      <c r="R830" s="245"/>
      <c r="S830" s="245"/>
      <c r="T830" s="246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7" t="s">
        <v>265</v>
      </c>
      <c r="AU830" s="247" t="s">
        <v>93</v>
      </c>
      <c r="AV830" s="13" t="s">
        <v>93</v>
      </c>
      <c r="AW830" s="13" t="s">
        <v>46</v>
      </c>
      <c r="AX830" s="13" t="s">
        <v>85</v>
      </c>
      <c r="AY830" s="247" t="s">
        <v>254</v>
      </c>
    </row>
    <row r="831" s="13" customFormat="1">
      <c r="A831" s="13"/>
      <c r="B831" s="236"/>
      <c r="C831" s="237"/>
      <c r="D831" s="238" t="s">
        <v>265</v>
      </c>
      <c r="E831" s="239" t="s">
        <v>48</v>
      </c>
      <c r="F831" s="240" t="s">
        <v>862</v>
      </c>
      <c r="G831" s="237"/>
      <c r="H831" s="241">
        <v>-18.050000000000001</v>
      </c>
      <c r="I831" s="242"/>
      <c r="J831" s="237"/>
      <c r="K831" s="237"/>
      <c r="L831" s="243"/>
      <c r="M831" s="244"/>
      <c r="N831" s="245"/>
      <c r="O831" s="245"/>
      <c r="P831" s="245"/>
      <c r="Q831" s="245"/>
      <c r="R831" s="245"/>
      <c r="S831" s="245"/>
      <c r="T831" s="246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7" t="s">
        <v>265</v>
      </c>
      <c r="AU831" s="247" t="s">
        <v>93</v>
      </c>
      <c r="AV831" s="13" t="s">
        <v>93</v>
      </c>
      <c r="AW831" s="13" t="s">
        <v>46</v>
      </c>
      <c r="AX831" s="13" t="s">
        <v>85</v>
      </c>
      <c r="AY831" s="247" t="s">
        <v>254</v>
      </c>
    </row>
    <row r="832" s="13" customFormat="1">
      <c r="A832" s="13"/>
      <c r="B832" s="236"/>
      <c r="C832" s="237"/>
      <c r="D832" s="238" t="s">
        <v>265</v>
      </c>
      <c r="E832" s="239" t="s">
        <v>48</v>
      </c>
      <c r="F832" s="240" t="s">
        <v>863</v>
      </c>
      <c r="G832" s="237"/>
      <c r="H832" s="241">
        <v>-2.294</v>
      </c>
      <c r="I832" s="242"/>
      <c r="J832" s="237"/>
      <c r="K832" s="237"/>
      <c r="L832" s="243"/>
      <c r="M832" s="244"/>
      <c r="N832" s="245"/>
      <c r="O832" s="245"/>
      <c r="P832" s="245"/>
      <c r="Q832" s="245"/>
      <c r="R832" s="245"/>
      <c r="S832" s="245"/>
      <c r="T832" s="246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7" t="s">
        <v>265</v>
      </c>
      <c r="AU832" s="247" t="s">
        <v>93</v>
      </c>
      <c r="AV832" s="13" t="s">
        <v>93</v>
      </c>
      <c r="AW832" s="13" t="s">
        <v>46</v>
      </c>
      <c r="AX832" s="13" t="s">
        <v>85</v>
      </c>
      <c r="AY832" s="247" t="s">
        <v>254</v>
      </c>
    </row>
    <row r="833" s="13" customFormat="1">
      <c r="A833" s="13"/>
      <c r="B833" s="236"/>
      <c r="C833" s="237"/>
      <c r="D833" s="238" t="s">
        <v>265</v>
      </c>
      <c r="E833" s="239" t="s">
        <v>48</v>
      </c>
      <c r="F833" s="240" t="s">
        <v>864</v>
      </c>
      <c r="G833" s="237"/>
      <c r="H833" s="241">
        <v>-13.706</v>
      </c>
      <c r="I833" s="242"/>
      <c r="J833" s="237"/>
      <c r="K833" s="237"/>
      <c r="L833" s="243"/>
      <c r="M833" s="244"/>
      <c r="N833" s="245"/>
      <c r="O833" s="245"/>
      <c r="P833" s="245"/>
      <c r="Q833" s="245"/>
      <c r="R833" s="245"/>
      <c r="S833" s="245"/>
      <c r="T833" s="246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7" t="s">
        <v>265</v>
      </c>
      <c r="AU833" s="247" t="s">
        <v>93</v>
      </c>
      <c r="AV833" s="13" t="s">
        <v>93</v>
      </c>
      <c r="AW833" s="13" t="s">
        <v>46</v>
      </c>
      <c r="AX833" s="13" t="s">
        <v>85</v>
      </c>
      <c r="AY833" s="247" t="s">
        <v>254</v>
      </c>
    </row>
    <row r="834" s="13" customFormat="1">
      <c r="A834" s="13"/>
      <c r="B834" s="236"/>
      <c r="C834" s="237"/>
      <c r="D834" s="238" t="s">
        <v>265</v>
      </c>
      <c r="E834" s="239" t="s">
        <v>48</v>
      </c>
      <c r="F834" s="240" t="s">
        <v>865</v>
      </c>
      <c r="G834" s="237"/>
      <c r="H834" s="241">
        <v>-96.590000000000003</v>
      </c>
      <c r="I834" s="242"/>
      <c r="J834" s="237"/>
      <c r="K834" s="237"/>
      <c r="L834" s="243"/>
      <c r="M834" s="244"/>
      <c r="N834" s="245"/>
      <c r="O834" s="245"/>
      <c r="P834" s="245"/>
      <c r="Q834" s="245"/>
      <c r="R834" s="245"/>
      <c r="S834" s="245"/>
      <c r="T834" s="246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7" t="s">
        <v>265</v>
      </c>
      <c r="AU834" s="247" t="s">
        <v>93</v>
      </c>
      <c r="AV834" s="13" t="s">
        <v>93</v>
      </c>
      <c r="AW834" s="13" t="s">
        <v>46</v>
      </c>
      <c r="AX834" s="13" t="s">
        <v>85</v>
      </c>
      <c r="AY834" s="247" t="s">
        <v>254</v>
      </c>
    </row>
    <row r="835" s="13" customFormat="1">
      <c r="A835" s="13"/>
      <c r="B835" s="236"/>
      <c r="C835" s="237"/>
      <c r="D835" s="238" t="s">
        <v>265</v>
      </c>
      <c r="E835" s="239" t="s">
        <v>48</v>
      </c>
      <c r="F835" s="240" t="s">
        <v>866</v>
      </c>
      <c r="G835" s="237"/>
      <c r="H835" s="241">
        <v>-82.557000000000002</v>
      </c>
      <c r="I835" s="242"/>
      <c r="J835" s="237"/>
      <c r="K835" s="237"/>
      <c r="L835" s="243"/>
      <c r="M835" s="244"/>
      <c r="N835" s="245"/>
      <c r="O835" s="245"/>
      <c r="P835" s="245"/>
      <c r="Q835" s="245"/>
      <c r="R835" s="245"/>
      <c r="S835" s="245"/>
      <c r="T835" s="246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7" t="s">
        <v>265</v>
      </c>
      <c r="AU835" s="247" t="s">
        <v>93</v>
      </c>
      <c r="AV835" s="13" t="s">
        <v>93</v>
      </c>
      <c r="AW835" s="13" t="s">
        <v>46</v>
      </c>
      <c r="AX835" s="13" t="s">
        <v>85</v>
      </c>
      <c r="AY835" s="247" t="s">
        <v>254</v>
      </c>
    </row>
    <row r="836" s="13" customFormat="1">
      <c r="A836" s="13"/>
      <c r="B836" s="236"/>
      <c r="C836" s="237"/>
      <c r="D836" s="238" t="s">
        <v>265</v>
      </c>
      <c r="E836" s="239" t="s">
        <v>48</v>
      </c>
      <c r="F836" s="240" t="s">
        <v>867</v>
      </c>
      <c r="G836" s="237"/>
      <c r="H836" s="241">
        <v>0</v>
      </c>
      <c r="I836" s="242"/>
      <c r="J836" s="237"/>
      <c r="K836" s="237"/>
      <c r="L836" s="243"/>
      <c r="M836" s="244"/>
      <c r="N836" s="245"/>
      <c r="O836" s="245"/>
      <c r="P836" s="245"/>
      <c r="Q836" s="245"/>
      <c r="R836" s="245"/>
      <c r="S836" s="245"/>
      <c r="T836" s="246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7" t="s">
        <v>265</v>
      </c>
      <c r="AU836" s="247" t="s">
        <v>93</v>
      </c>
      <c r="AV836" s="13" t="s">
        <v>93</v>
      </c>
      <c r="AW836" s="13" t="s">
        <v>46</v>
      </c>
      <c r="AX836" s="13" t="s">
        <v>85</v>
      </c>
      <c r="AY836" s="247" t="s">
        <v>254</v>
      </c>
    </row>
    <row r="837" s="13" customFormat="1">
      <c r="A837" s="13"/>
      <c r="B837" s="236"/>
      <c r="C837" s="237"/>
      <c r="D837" s="238" t="s">
        <v>265</v>
      </c>
      <c r="E837" s="239" t="s">
        <v>48</v>
      </c>
      <c r="F837" s="240" t="s">
        <v>868</v>
      </c>
      <c r="G837" s="237"/>
      <c r="H837" s="241">
        <v>0</v>
      </c>
      <c r="I837" s="242"/>
      <c r="J837" s="237"/>
      <c r="K837" s="237"/>
      <c r="L837" s="243"/>
      <c r="M837" s="244"/>
      <c r="N837" s="245"/>
      <c r="O837" s="245"/>
      <c r="P837" s="245"/>
      <c r="Q837" s="245"/>
      <c r="R837" s="245"/>
      <c r="S837" s="245"/>
      <c r="T837" s="246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7" t="s">
        <v>265</v>
      </c>
      <c r="AU837" s="247" t="s">
        <v>93</v>
      </c>
      <c r="AV837" s="13" t="s">
        <v>93</v>
      </c>
      <c r="AW837" s="13" t="s">
        <v>46</v>
      </c>
      <c r="AX837" s="13" t="s">
        <v>85</v>
      </c>
      <c r="AY837" s="247" t="s">
        <v>254</v>
      </c>
    </row>
    <row r="838" s="13" customFormat="1">
      <c r="A838" s="13"/>
      <c r="B838" s="236"/>
      <c r="C838" s="237"/>
      <c r="D838" s="238" t="s">
        <v>265</v>
      </c>
      <c r="E838" s="239" t="s">
        <v>48</v>
      </c>
      <c r="F838" s="240" t="s">
        <v>869</v>
      </c>
      <c r="G838" s="237"/>
      <c r="H838" s="241">
        <v>-198.875</v>
      </c>
      <c r="I838" s="242"/>
      <c r="J838" s="237"/>
      <c r="K838" s="237"/>
      <c r="L838" s="243"/>
      <c r="M838" s="244"/>
      <c r="N838" s="245"/>
      <c r="O838" s="245"/>
      <c r="P838" s="245"/>
      <c r="Q838" s="245"/>
      <c r="R838" s="245"/>
      <c r="S838" s="245"/>
      <c r="T838" s="246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7" t="s">
        <v>265</v>
      </c>
      <c r="AU838" s="247" t="s">
        <v>93</v>
      </c>
      <c r="AV838" s="13" t="s">
        <v>93</v>
      </c>
      <c r="AW838" s="13" t="s">
        <v>46</v>
      </c>
      <c r="AX838" s="13" t="s">
        <v>85</v>
      </c>
      <c r="AY838" s="247" t="s">
        <v>254</v>
      </c>
    </row>
    <row r="839" s="13" customFormat="1">
      <c r="A839" s="13"/>
      <c r="B839" s="236"/>
      <c r="C839" s="237"/>
      <c r="D839" s="238" t="s">
        <v>265</v>
      </c>
      <c r="E839" s="239" t="s">
        <v>48</v>
      </c>
      <c r="F839" s="240" t="s">
        <v>870</v>
      </c>
      <c r="G839" s="237"/>
      <c r="H839" s="241">
        <v>-219.09700000000001</v>
      </c>
      <c r="I839" s="242"/>
      <c r="J839" s="237"/>
      <c r="K839" s="237"/>
      <c r="L839" s="243"/>
      <c r="M839" s="244"/>
      <c r="N839" s="245"/>
      <c r="O839" s="245"/>
      <c r="P839" s="245"/>
      <c r="Q839" s="245"/>
      <c r="R839" s="245"/>
      <c r="S839" s="245"/>
      <c r="T839" s="246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7" t="s">
        <v>265</v>
      </c>
      <c r="AU839" s="247" t="s">
        <v>93</v>
      </c>
      <c r="AV839" s="13" t="s">
        <v>93</v>
      </c>
      <c r="AW839" s="13" t="s">
        <v>46</v>
      </c>
      <c r="AX839" s="13" t="s">
        <v>85</v>
      </c>
      <c r="AY839" s="247" t="s">
        <v>254</v>
      </c>
    </row>
    <row r="840" s="13" customFormat="1">
      <c r="A840" s="13"/>
      <c r="B840" s="236"/>
      <c r="C840" s="237"/>
      <c r="D840" s="238" t="s">
        <v>265</v>
      </c>
      <c r="E840" s="239" t="s">
        <v>48</v>
      </c>
      <c r="F840" s="240" t="s">
        <v>871</v>
      </c>
      <c r="G840" s="237"/>
      <c r="H840" s="241">
        <v>-34.262999999999998</v>
      </c>
      <c r="I840" s="242"/>
      <c r="J840" s="237"/>
      <c r="K840" s="237"/>
      <c r="L840" s="243"/>
      <c r="M840" s="244"/>
      <c r="N840" s="245"/>
      <c r="O840" s="245"/>
      <c r="P840" s="245"/>
      <c r="Q840" s="245"/>
      <c r="R840" s="245"/>
      <c r="S840" s="245"/>
      <c r="T840" s="246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7" t="s">
        <v>265</v>
      </c>
      <c r="AU840" s="247" t="s">
        <v>93</v>
      </c>
      <c r="AV840" s="13" t="s">
        <v>93</v>
      </c>
      <c r="AW840" s="13" t="s">
        <v>46</v>
      </c>
      <c r="AX840" s="13" t="s">
        <v>85</v>
      </c>
      <c r="AY840" s="247" t="s">
        <v>254</v>
      </c>
    </row>
    <row r="841" s="16" customFormat="1">
      <c r="A841" s="16"/>
      <c r="B841" s="272"/>
      <c r="C841" s="273"/>
      <c r="D841" s="238" t="s">
        <v>265</v>
      </c>
      <c r="E841" s="274" t="s">
        <v>48</v>
      </c>
      <c r="F841" s="275" t="s">
        <v>310</v>
      </c>
      <c r="G841" s="273"/>
      <c r="H841" s="276">
        <v>-1911.029</v>
      </c>
      <c r="I841" s="277"/>
      <c r="J841" s="273"/>
      <c r="K841" s="273"/>
      <c r="L841" s="278"/>
      <c r="M841" s="279"/>
      <c r="N841" s="280"/>
      <c r="O841" s="280"/>
      <c r="P841" s="280"/>
      <c r="Q841" s="280"/>
      <c r="R841" s="280"/>
      <c r="S841" s="280"/>
      <c r="T841" s="281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T841" s="282" t="s">
        <v>265</v>
      </c>
      <c r="AU841" s="282" t="s">
        <v>93</v>
      </c>
      <c r="AV841" s="16" t="s">
        <v>104</v>
      </c>
      <c r="AW841" s="16" t="s">
        <v>46</v>
      </c>
      <c r="AX841" s="16" t="s">
        <v>85</v>
      </c>
      <c r="AY841" s="282" t="s">
        <v>254</v>
      </c>
    </row>
    <row r="842" s="14" customFormat="1">
      <c r="A842" s="14"/>
      <c r="B842" s="248"/>
      <c r="C842" s="249"/>
      <c r="D842" s="238" t="s">
        <v>265</v>
      </c>
      <c r="E842" s="250" t="s">
        <v>681</v>
      </c>
      <c r="F842" s="251" t="s">
        <v>268</v>
      </c>
      <c r="G842" s="249"/>
      <c r="H842" s="252">
        <v>2000.52</v>
      </c>
      <c r="I842" s="253"/>
      <c r="J842" s="249"/>
      <c r="K842" s="249"/>
      <c r="L842" s="254"/>
      <c r="M842" s="255"/>
      <c r="N842" s="256"/>
      <c r="O842" s="256"/>
      <c r="P842" s="256"/>
      <c r="Q842" s="256"/>
      <c r="R842" s="256"/>
      <c r="S842" s="256"/>
      <c r="T842" s="257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8" t="s">
        <v>265</v>
      </c>
      <c r="AU842" s="258" t="s">
        <v>93</v>
      </c>
      <c r="AV842" s="14" t="s">
        <v>261</v>
      </c>
      <c r="AW842" s="14" t="s">
        <v>46</v>
      </c>
      <c r="AX842" s="14" t="s">
        <v>23</v>
      </c>
      <c r="AY842" s="258" t="s">
        <v>254</v>
      </c>
    </row>
    <row r="843" s="2" customFormat="1">
      <c r="A843" s="42"/>
      <c r="B843" s="43"/>
      <c r="C843" s="44"/>
      <c r="D843" s="238" t="s">
        <v>278</v>
      </c>
      <c r="E843" s="44"/>
      <c r="F843" s="269" t="s">
        <v>732</v>
      </c>
      <c r="G843" s="44"/>
      <c r="H843" s="44"/>
      <c r="I843" s="44"/>
      <c r="J843" s="44"/>
      <c r="K843" s="44"/>
      <c r="L843" s="48"/>
      <c r="M843" s="234"/>
      <c r="N843" s="235"/>
      <c r="O843" s="88"/>
      <c r="P843" s="88"/>
      <c r="Q843" s="88"/>
      <c r="R843" s="88"/>
      <c r="S843" s="88"/>
      <c r="T843" s="89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U843" s="20" t="s">
        <v>93</v>
      </c>
    </row>
    <row r="844" s="2" customFormat="1">
      <c r="A844" s="42"/>
      <c r="B844" s="43"/>
      <c r="C844" s="44"/>
      <c r="D844" s="238" t="s">
        <v>278</v>
      </c>
      <c r="E844" s="44"/>
      <c r="F844" s="270" t="s">
        <v>733</v>
      </c>
      <c r="G844" s="44"/>
      <c r="H844" s="271">
        <v>0</v>
      </c>
      <c r="I844" s="44"/>
      <c r="J844" s="44"/>
      <c r="K844" s="44"/>
      <c r="L844" s="48"/>
      <c r="M844" s="234"/>
      <c r="N844" s="235"/>
      <c r="O844" s="88"/>
      <c r="P844" s="88"/>
      <c r="Q844" s="88"/>
      <c r="R844" s="88"/>
      <c r="S844" s="88"/>
      <c r="T844" s="89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U844" s="20" t="s">
        <v>93</v>
      </c>
    </row>
    <row r="845" s="2" customFormat="1">
      <c r="A845" s="42"/>
      <c r="B845" s="43"/>
      <c r="C845" s="44"/>
      <c r="D845" s="238" t="s">
        <v>278</v>
      </c>
      <c r="E845" s="44"/>
      <c r="F845" s="270" t="s">
        <v>734</v>
      </c>
      <c r="G845" s="44"/>
      <c r="H845" s="271">
        <v>55.5</v>
      </c>
      <c r="I845" s="44"/>
      <c r="J845" s="44"/>
      <c r="K845" s="44"/>
      <c r="L845" s="48"/>
      <c r="M845" s="234"/>
      <c r="N845" s="235"/>
      <c r="O845" s="88"/>
      <c r="P845" s="88"/>
      <c r="Q845" s="88"/>
      <c r="R845" s="88"/>
      <c r="S845" s="88"/>
      <c r="T845" s="89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U845" s="20" t="s">
        <v>93</v>
      </c>
    </row>
    <row r="846" s="2" customFormat="1">
      <c r="A846" s="42"/>
      <c r="B846" s="43"/>
      <c r="C846" s="44"/>
      <c r="D846" s="238" t="s">
        <v>278</v>
      </c>
      <c r="E846" s="44"/>
      <c r="F846" s="270" t="s">
        <v>735</v>
      </c>
      <c r="G846" s="44"/>
      <c r="H846" s="271">
        <v>490.76999999999998</v>
      </c>
      <c r="I846" s="44"/>
      <c r="J846" s="44"/>
      <c r="K846" s="44"/>
      <c r="L846" s="48"/>
      <c r="M846" s="234"/>
      <c r="N846" s="235"/>
      <c r="O846" s="88"/>
      <c r="P846" s="88"/>
      <c r="Q846" s="88"/>
      <c r="R846" s="88"/>
      <c r="S846" s="88"/>
      <c r="T846" s="89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U846" s="20" t="s">
        <v>93</v>
      </c>
    </row>
    <row r="847" s="2" customFormat="1">
      <c r="A847" s="42"/>
      <c r="B847" s="43"/>
      <c r="C847" s="44"/>
      <c r="D847" s="238" t="s">
        <v>278</v>
      </c>
      <c r="E847" s="44"/>
      <c r="F847" s="270" t="s">
        <v>736</v>
      </c>
      <c r="G847" s="44"/>
      <c r="H847" s="271">
        <v>600.31500000000005</v>
      </c>
      <c r="I847" s="44"/>
      <c r="J847" s="44"/>
      <c r="K847" s="44"/>
      <c r="L847" s="48"/>
      <c r="M847" s="234"/>
      <c r="N847" s="235"/>
      <c r="O847" s="88"/>
      <c r="P847" s="88"/>
      <c r="Q847" s="88"/>
      <c r="R847" s="88"/>
      <c r="S847" s="88"/>
      <c r="T847" s="89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U847" s="20" t="s">
        <v>93</v>
      </c>
    </row>
    <row r="848" s="2" customFormat="1">
      <c r="A848" s="42"/>
      <c r="B848" s="43"/>
      <c r="C848" s="44"/>
      <c r="D848" s="238" t="s">
        <v>278</v>
      </c>
      <c r="E848" s="44"/>
      <c r="F848" s="270" t="s">
        <v>737</v>
      </c>
      <c r="G848" s="44"/>
      <c r="H848" s="271">
        <v>1065.9949999999999</v>
      </c>
      <c r="I848" s="44"/>
      <c r="J848" s="44"/>
      <c r="K848" s="44"/>
      <c r="L848" s="48"/>
      <c r="M848" s="234"/>
      <c r="N848" s="235"/>
      <c r="O848" s="88"/>
      <c r="P848" s="88"/>
      <c r="Q848" s="88"/>
      <c r="R848" s="88"/>
      <c r="S848" s="88"/>
      <c r="T848" s="89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U848" s="20" t="s">
        <v>93</v>
      </c>
    </row>
    <row r="849" s="2" customFormat="1">
      <c r="A849" s="42"/>
      <c r="B849" s="43"/>
      <c r="C849" s="44"/>
      <c r="D849" s="238" t="s">
        <v>278</v>
      </c>
      <c r="E849" s="44"/>
      <c r="F849" s="270" t="s">
        <v>738</v>
      </c>
      <c r="G849" s="44"/>
      <c r="H849" s="271">
        <v>414.67399999999998</v>
      </c>
      <c r="I849" s="44"/>
      <c r="J849" s="44"/>
      <c r="K849" s="44"/>
      <c r="L849" s="48"/>
      <c r="M849" s="234"/>
      <c r="N849" s="235"/>
      <c r="O849" s="88"/>
      <c r="P849" s="88"/>
      <c r="Q849" s="88"/>
      <c r="R849" s="88"/>
      <c r="S849" s="88"/>
      <c r="T849" s="89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U849" s="20" t="s">
        <v>93</v>
      </c>
    </row>
    <row r="850" s="2" customFormat="1">
      <c r="A850" s="42"/>
      <c r="B850" s="43"/>
      <c r="C850" s="44"/>
      <c r="D850" s="238" t="s">
        <v>278</v>
      </c>
      <c r="E850" s="44"/>
      <c r="F850" s="270" t="s">
        <v>739</v>
      </c>
      <c r="G850" s="44"/>
      <c r="H850" s="271">
        <v>801.96500000000003</v>
      </c>
      <c r="I850" s="44"/>
      <c r="J850" s="44"/>
      <c r="K850" s="44"/>
      <c r="L850" s="48"/>
      <c r="M850" s="234"/>
      <c r="N850" s="235"/>
      <c r="O850" s="88"/>
      <c r="P850" s="88"/>
      <c r="Q850" s="88"/>
      <c r="R850" s="88"/>
      <c r="S850" s="88"/>
      <c r="T850" s="89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U850" s="20" t="s">
        <v>93</v>
      </c>
    </row>
    <row r="851" s="2" customFormat="1">
      <c r="A851" s="42"/>
      <c r="B851" s="43"/>
      <c r="C851" s="44"/>
      <c r="D851" s="238" t="s">
        <v>278</v>
      </c>
      <c r="E851" s="44"/>
      <c r="F851" s="270" t="s">
        <v>740</v>
      </c>
      <c r="G851" s="44"/>
      <c r="H851" s="271">
        <v>430.66399999999999</v>
      </c>
      <c r="I851" s="44"/>
      <c r="J851" s="44"/>
      <c r="K851" s="44"/>
      <c r="L851" s="48"/>
      <c r="M851" s="234"/>
      <c r="N851" s="235"/>
      <c r="O851" s="88"/>
      <c r="P851" s="88"/>
      <c r="Q851" s="88"/>
      <c r="R851" s="88"/>
      <c r="S851" s="88"/>
      <c r="T851" s="89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U851" s="20" t="s">
        <v>93</v>
      </c>
    </row>
    <row r="852" s="2" customFormat="1">
      <c r="A852" s="42"/>
      <c r="B852" s="43"/>
      <c r="C852" s="44"/>
      <c r="D852" s="238" t="s">
        <v>278</v>
      </c>
      <c r="E852" s="44"/>
      <c r="F852" s="270" t="s">
        <v>741</v>
      </c>
      <c r="G852" s="44"/>
      <c r="H852" s="271">
        <v>177.41900000000001</v>
      </c>
      <c r="I852" s="44"/>
      <c r="J852" s="44"/>
      <c r="K852" s="44"/>
      <c r="L852" s="48"/>
      <c r="M852" s="234"/>
      <c r="N852" s="235"/>
      <c r="O852" s="88"/>
      <c r="P852" s="88"/>
      <c r="Q852" s="88"/>
      <c r="R852" s="88"/>
      <c r="S852" s="88"/>
      <c r="T852" s="89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U852" s="20" t="s">
        <v>93</v>
      </c>
    </row>
    <row r="853" s="2" customFormat="1">
      <c r="A853" s="42"/>
      <c r="B853" s="43"/>
      <c r="C853" s="44"/>
      <c r="D853" s="238" t="s">
        <v>278</v>
      </c>
      <c r="E853" s="44"/>
      <c r="F853" s="270" t="s">
        <v>742</v>
      </c>
      <c r="G853" s="44"/>
      <c r="H853" s="271">
        <v>7</v>
      </c>
      <c r="I853" s="44"/>
      <c r="J853" s="44"/>
      <c r="K853" s="44"/>
      <c r="L853" s="48"/>
      <c r="M853" s="234"/>
      <c r="N853" s="235"/>
      <c r="O853" s="88"/>
      <c r="P853" s="88"/>
      <c r="Q853" s="88"/>
      <c r="R853" s="88"/>
      <c r="S853" s="88"/>
      <c r="T853" s="89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U853" s="20" t="s">
        <v>93</v>
      </c>
    </row>
    <row r="854" s="2" customFormat="1">
      <c r="A854" s="42"/>
      <c r="B854" s="43"/>
      <c r="C854" s="44"/>
      <c r="D854" s="238" t="s">
        <v>278</v>
      </c>
      <c r="E854" s="44"/>
      <c r="F854" s="270" t="s">
        <v>743</v>
      </c>
      <c r="G854" s="44"/>
      <c r="H854" s="271">
        <v>42.258000000000003</v>
      </c>
      <c r="I854" s="44"/>
      <c r="J854" s="44"/>
      <c r="K854" s="44"/>
      <c r="L854" s="48"/>
      <c r="M854" s="234"/>
      <c r="N854" s="235"/>
      <c r="O854" s="88"/>
      <c r="P854" s="88"/>
      <c r="Q854" s="88"/>
      <c r="R854" s="88"/>
      <c r="S854" s="88"/>
      <c r="T854" s="89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U854" s="20" t="s">
        <v>93</v>
      </c>
    </row>
    <row r="855" s="2" customFormat="1">
      <c r="A855" s="42"/>
      <c r="B855" s="43"/>
      <c r="C855" s="44"/>
      <c r="D855" s="238" t="s">
        <v>278</v>
      </c>
      <c r="E855" s="44"/>
      <c r="F855" s="270" t="s">
        <v>744</v>
      </c>
      <c r="G855" s="44"/>
      <c r="H855" s="271">
        <v>0</v>
      </c>
      <c r="I855" s="44"/>
      <c r="J855" s="44"/>
      <c r="K855" s="44"/>
      <c r="L855" s="48"/>
      <c r="M855" s="234"/>
      <c r="N855" s="235"/>
      <c r="O855" s="88"/>
      <c r="P855" s="88"/>
      <c r="Q855" s="88"/>
      <c r="R855" s="88"/>
      <c r="S855" s="88"/>
      <c r="T855" s="89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U855" s="20" t="s">
        <v>93</v>
      </c>
    </row>
    <row r="856" s="2" customFormat="1">
      <c r="A856" s="42"/>
      <c r="B856" s="43"/>
      <c r="C856" s="44"/>
      <c r="D856" s="238" t="s">
        <v>278</v>
      </c>
      <c r="E856" s="44"/>
      <c r="F856" s="270" t="s">
        <v>745</v>
      </c>
      <c r="G856" s="44"/>
      <c r="H856" s="271">
        <v>-40.185000000000002</v>
      </c>
      <c r="I856" s="44"/>
      <c r="J856" s="44"/>
      <c r="K856" s="44"/>
      <c r="L856" s="48"/>
      <c r="M856" s="234"/>
      <c r="N856" s="235"/>
      <c r="O856" s="88"/>
      <c r="P856" s="88"/>
      <c r="Q856" s="88"/>
      <c r="R856" s="88"/>
      <c r="S856" s="88"/>
      <c r="T856" s="89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U856" s="20" t="s">
        <v>93</v>
      </c>
    </row>
    <row r="857" s="2" customFormat="1">
      <c r="A857" s="42"/>
      <c r="B857" s="43"/>
      <c r="C857" s="44"/>
      <c r="D857" s="238" t="s">
        <v>278</v>
      </c>
      <c r="E857" s="44"/>
      <c r="F857" s="270" t="s">
        <v>746</v>
      </c>
      <c r="G857" s="44"/>
      <c r="H857" s="271">
        <v>-10.997999999999999</v>
      </c>
      <c r="I857" s="44"/>
      <c r="J857" s="44"/>
      <c r="K857" s="44"/>
      <c r="L857" s="48"/>
      <c r="M857" s="234"/>
      <c r="N857" s="235"/>
      <c r="O857" s="88"/>
      <c r="P857" s="88"/>
      <c r="Q857" s="88"/>
      <c r="R857" s="88"/>
      <c r="S857" s="88"/>
      <c r="T857" s="89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U857" s="20" t="s">
        <v>93</v>
      </c>
    </row>
    <row r="858" s="2" customFormat="1">
      <c r="A858" s="42"/>
      <c r="B858" s="43"/>
      <c r="C858" s="44"/>
      <c r="D858" s="238" t="s">
        <v>278</v>
      </c>
      <c r="E858" s="44"/>
      <c r="F858" s="270" t="s">
        <v>747</v>
      </c>
      <c r="G858" s="44"/>
      <c r="H858" s="271">
        <v>-6.3520000000000003</v>
      </c>
      <c r="I858" s="44"/>
      <c r="J858" s="44"/>
      <c r="K858" s="44"/>
      <c r="L858" s="48"/>
      <c r="M858" s="234"/>
      <c r="N858" s="235"/>
      <c r="O858" s="88"/>
      <c r="P858" s="88"/>
      <c r="Q858" s="88"/>
      <c r="R858" s="88"/>
      <c r="S858" s="88"/>
      <c r="T858" s="89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U858" s="20" t="s">
        <v>93</v>
      </c>
    </row>
    <row r="859" s="2" customFormat="1">
      <c r="A859" s="42"/>
      <c r="B859" s="43"/>
      <c r="C859" s="44"/>
      <c r="D859" s="238" t="s">
        <v>278</v>
      </c>
      <c r="E859" s="44"/>
      <c r="F859" s="270" t="s">
        <v>748</v>
      </c>
      <c r="G859" s="44"/>
      <c r="H859" s="271">
        <v>-9.5939999999999994</v>
      </c>
      <c r="I859" s="44"/>
      <c r="J859" s="44"/>
      <c r="K859" s="44"/>
      <c r="L859" s="48"/>
      <c r="M859" s="234"/>
      <c r="N859" s="235"/>
      <c r="O859" s="88"/>
      <c r="P859" s="88"/>
      <c r="Q859" s="88"/>
      <c r="R859" s="88"/>
      <c r="S859" s="88"/>
      <c r="T859" s="89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U859" s="20" t="s">
        <v>93</v>
      </c>
    </row>
    <row r="860" s="2" customFormat="1">
      <c r="A860" s="42"/>
      <c r="B860" s="43"/>
      <c r="C860" s="44"/>
      <c r="D860" s="238" t="s">
        <v>278</v>
      </c>
      <c r="E860" s="44"/>
      <c r="F860" s="270" t="s">
        <v>749</v>
      </c>
      <c r="G860" s="44"/>
      <c r="H860" s="271">
        <v>-9.0670000000000002</v>
      </c>
      <c r="I860" s="44"/>
      <c r="J860" s="44"/>
      <c r="K860" s="44"/>
      <c r="L860" s="48"/>
      <c r="M860" s="234"/>
      <c r="N860" s="235"/>
      <c r="O860" s="88"/>
      <c r="P860" s="88"/>
      <c r="Q860" s="88"/>
      <c r="R860" s="88"/>
      <c r="S860" s="88"/>
      <c r="T860" s="89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U860" s="20" t="s">
        <v>93</v>
      </c>
    </row>
    <row r="861" s="2" customFormat="1">
      <c r="A861" s="42"/>
      <c r="B861" s="43"/>
      <c r="C861" s="44"/>
      <c r="D861" s="238" t="s">
        <v>278</v>
      </c>
      <c r="E861" s="44"/>
      <c r="F861" s="270" t="s">
        <v>750</v>
      </c>
      <c r="G861" s="44"/>
      <c r="H861" s="271">
        <v>-35.377000000000002</v>
      </c>
      <c r="I861" s="44"/>
      <c r="J861" s="44"/>
      <c r="K861" s="44"/>
      <c r="L861" s="48"/>
      <c r="M861" s="234"/>
      <c r="N861" s="235"/>
      <c r="O861" s="88"/>
      <c r="P861" s="88"/>
      <c r="Q861" s="88"/>
      <c r="R861" s="88"/>
      <c r="S861" s="88"/>
      <c r="T861" s="89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U861" s="20" t="s">
        <v>93</v>
      </c>
    </row>
    <row r="862" s="2" customFormat="1">
      <c r="A862" s="42"/>
      <c r="B862" s="43"/>
      <c r="C862" s="44"/>
      <c r="D862" s="238" t="s">
        <v>278</v>
      </c>
      <c r="E862" s="44"/>
      <c r="F862" s="270" t="s">
        <v>751</v>
      </c>
      <c r="G862" s="44"/>
      <c r="H862" s="271">
        <v>-13.063000000000001</v>
      </c>
      <c r="I862" s="44"/>
      <c r="J862" s="44"/>
      <c r="K862" s="44"/>
      <c r="L862" s="48"/>
      <c r="M862" s="234"/>
      <c r="N862" s="235"/>
      <c r="O862" s="88"/>
      <c r="P862" s="88"/>
      <c r="Q862" s="88"/>
      <c r="R862" s="88"/>
      <c r="S862" s="88"/>
      <c r="T862" s="89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U862" s="20" t="s">
        <v>93</v>
      </c>
    </row>
    <row r="863" s="2" customFormat="1">
      <c r="A863" s="42"/>
      <c r="B863" s="43"/>
      <c r="C863" s="44"/>
      <c r="D863" s="238" t="s">
        <v>278</v>
      </c>
      <c r="E863" s="44"/>
      <c r="F863" s="270" t="s">
        <v>752</v>
      </c>
      <c r="G863" s="44"/>
      <c r="H863" s="271">
        <v>0</v>
      </c>
      <c r="I863" s="44"/>
      <c r="J863" s="44"/>
      <c r="K863" s="44"/>
      <c r="L863" s="48"/>
      <c r="M863" s="234"/>
      <c r="N863" s="235"/>
      <c r="O863" s="88"/>
      <c r="P863" s="88"/>
      <c r="Q863" s="88"/>
      <c r="R863" s="88"/>
      <c r="S863" s="88"/>
      <c r="T863" s="89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U863" s="20" t="s">
        <v>93</v>
      </c>
    </row>
    <row r="864" s="2" customFormat="1">
      <c r="A864" s="42"/>
      <c r="B864" s="43"/>
      <c r="C864" s="44"/>
      <c r="D864" s="238" t="s">
        <v>278</v>
      </c>
      <c r="E864" s="44"/>
      <c r="F864" s="270" t="s">
        <v>753</v>
      </c>
      <c r="G864" s="44"/>
      <c r="H864" s="271">
        <v>-18.800000000000001</v>
      </c>
      <c r="I864" s="44"/>
      <c r="J864" s="44"/>
      <c r="K864" s="44"/>
      <c r="L864" s="48"/>
      <c r="M864" s="234"/>
      <c r="N864" s="235"/>
      <c r="O864" s="88"/>
      <c r="P864" s="88"/>
      <c r="Q864" s="88"/>
      <c r="R864" s="88"/>
      <c r="S864" s="88"/>
      <c r="T864" s="89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U864" s="20" t="s">
        <v>93</v>
      </c>
    </row>
    <row r="865" s="2" customFormat="1">
      <c r="A865" s="42"/>
      <c r="B865" s="43"/>
      <c r="C865" s="44"/>
      <c r="D865" s="238" t="s">
        <v>278</v>
      </c>
      <c r="E865" s="44"/>
      <c r="F865" s="270" t="s">
        <v>754</v>
      </c>
      <c r="G865" s="44"/>
      <c r="H865" s="271">
        <v>-32.600000000000001</v>
      </c>
      <c r="I865" s="44"/>
      <c r="J865" s="44"/>
      <c r="K865" s="44"/>
      <c r="L865" s="48"/>
      <c r="M865" s="234"/>
      <c r="N865" s="235"/>
      <c r="O865" s="88"/>
      <c r="P865" s="88"/>
      <c r="Q865" s="88"/>
      <c r="R865" s="88"/>
      <c r="S865" s="88"/>
      <c r="T865" s="89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U865" s="20" t="s">
        <v>93</v>
      </c>
    </row>
    <row r="866" s="2" customFormat="1">
      <c r="A866" s="42"/>
      <c r="B866" s="43"/>
      <c r="C866" s="44"/>
      <c r="D866" s="238" t="s">
        <v>278</v>
      </c>
      <c r="E866" s="44"/>
      <c r="F866" s="270" t="s">
        <v>755</v>
      </c>
      <c r="G866" s="44"/>
      <c r="H866" s="271">
        <v>-17.774999999999999</v>
      </c>
      <c r="I866" s="44"/>
      <c r="J866" s="44"/>
      <c r="K866" s="44"/>
      <c r="L866" s="48"/>
      <c r="M866" s="234"/>
      <c r="N866" s="235"/>
      <c r="O866" s="88"/>
      <c r="P866" s="88"/>
      <c r="Q866" s="88"/>
      <c r="R866" s="88"/>
      <c r="S866" s="88"/>
      <c r="T866" s="89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U866" s="20" t="s">
        <v>93</v>
      </c>
    </row>
    <row r="867" s="2" customFormat="1">
      <c r="A867" s="42"/>
      <c r="B867" s="43"/>
      <c r="C867" s="44"/>
      <c r="D867" s="238" t="s">
        <v>278</v>
      </c>
      <c r="E867" s="44"/>
      <c r="F867" s="270" t="s">
        <v>268</v>
      </c>
      <c r="G867" s="44"/>
      <c r="H867" s="271">
        <v>3892.7489999999998</v>
      </c>
      <c r="I867" s="44"/>
      <c r="J867" s="44"/>
      <c r="K867" s="44"/>
      <c r="L867" s="48"/>
      <c r="M867" s="234"/>
      <c r="N867" s="235"/>
      <c r="O867" s="88"/>
      <c r="P867" s="88"/>
      <c r="Q867" s="88"/>
      <c r="R867" s="88"/>
      <c r="S867" s="88"/>
      <c r="T867" s="89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U867" s="20" t="s">
        <v>93</v>
      </c>
    </row>
    <row r="868" s="2" customFormat="1">
      <c r="A868" s="42"/>
      <c r="B868" s="43"/>
      <c r="C868" s="44"/>
      <c r="D868" s="238" t="s">
        <v>278</v>
      </c>
      <c r="E868" s="44"/>
      <c r="F868" s="269" t="s">
        <v>789</v>
      </c>
      <c r="G868" s="44"/>
      <c r="H868" s="44"/>
      <c r="I868" s="44"/>
      <c r="J868" s="44"/>
      <c r="K868" s="44"/>
      <c r="L868" s="48"/>
      <c r="M868" s="234"/>
      <c r="N868" s="235"/>
      <c r="O868" s="88"/>
      <c r="P868" s="88"/>
      <c r="Q868" s="88"/>
      <c r="R868" s="88"/>
      <c r="S868" s="88"/>
      <c r="T868" s="89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U868" s="20" t="s">
        <v>93</v>
      </c>
    </row>
    <row r="869" s="2" customFormat="1">
      <c r="A869" s="42"/>
      <c r="B869" s="43"/>
      <c r="C869" s="44"/>
      <c r="D869" s="238" t="s">
        <v>278</v>
      </c>
      <c r="E869" s="44"/>
      <c r="F869" s="270" t="s">
        <v>752</v>
      </c>
      <c r="G869" s="44"/>
      <c r="H869" s="271">
        <v>0</v>
      </c>
      <c r="I869" s="44"/>
      <c r="J869" s="44"/>
      <c r="K869" s="44"/>
      <c r="L869" s="48"/>
      <c r="M869" s="234"/>
      <c r="N869" s="235"/>
      <c r="O869" s="88"/>
      <c r="P869" s="88"/>
      <c r="Q869" s="88"/>
      <c r="R869" s="88"/>
      <c r="S869" s="88"/>
      <c r="T869" s="89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U869" s="20" t="s">
        <v>93</v>
      </c>
    </row>
    <row r="870" s="2" customFormat="1">
      <c r="A870" s="42"/>
      <c r="B870" s="43"/>
      <c r="C870" s="44"/>
      <c r="D870" s="238" t="s">
        <v>278</v>
      </c>
      <c r="E870" s="44"/>
      <c r="F870" s="270" t="s">
        <v>753</v>
      </c>
      <c r="G870" s="44"/>
      <c r="H870" s="271">
        <v>-18.800000000000001</v>
      </c>
      <c r="I870" s="44"/>
      <c r="J870" s="44"/>
      <c r="K870" s="44"/>
      <c r="L870" s="48"/>
      <c r="M870" s="234"/>
      <c r="N870" s="235"/>
      <c r="O870" s="88"/>
      <c r="P870" s="88"/>
      <c r="Q870" s="88"/>
      <c r="R870" s="88"/>
      <c r="S870" s="88"/>
      <c r="T870" s="89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U870" s="20" t="s">
        <v>93</v>
      </c>
    </row>
    <row r="871" s="2" customFormat="1">
      <c r="A871" s="42"/>
      <c r="B871" s="43"/>
      <c r="C871" s="44"/>
      <c r="D871" s="238" t="s">
        <v>278</v>
      </c>
      <c r="E871" s="44"/>
      <c r="F871" s="269" t="s">
        <v>833</v>
      </c>
      <c r="G871" s="44"/>
      <c r="H871" s="44"/>
      <c r="I871" s="44"/>
      <c r="J871" s="44"/>
      <c r="K871" s="44"/>
      <c r="L871" s="48"/>
      <c r="M871" s="234"/>
      <c r="N871" s="235"/>
      <c r="O871" s="88"/>
      <c r="P871" s="88"/>
      <c r="Q871" s="88"/>
      <c r="R871" s="88"/>
      <c r="S871" s="88"/>
      <c r="T871" s="89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U871" s="20" t="s">
        <v>93</v>
      </c>
    </row>
    <row r="872" s="2" customFormat="1">
      <c r="A872" s="42"/>
      <c r="B872" s="43"/>
      <c r="C872" s="44"/>
      <c r="D872" s="238" t="s">
        <v>278</v>
      </c>
      <c r="E872" s="44"/>
      <c r="F872" s="270" t="s">
        <v>834</v>
      </c>
      <c r="G872" s="44"/>
      <c r="H872" s="271">
        <v>0</v>
      </c>
      <c r="I872" s="44"/>
      <c r="J872" s="44"/>
      <c r="K872" s="44"/>
      <c r="L872" s="48"/>
      <c r="M872" s="234"/>
      <c r="N872" s="235"/>
      <c r="O872" s="88"/>
      <c r="P872" s="88"/>
      <c r="Q872" s="88"/>
      <c r="R872" s="88"/>
      <c r="S872" s="88"/>
      <c r="T872" s="89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U872" s="20" t="s">
        <v>93</v>
      </c>
    </row>
    <row r="873" s="2" customFormat="1">
      <c r="A873" s="42"/>
      <c r="B873" s="43"/>
      <c r="C873" s="44"/>
      <c r="D873" s="238" t="s">
        <v>278</v>
      </c>
      <c r="E873" s="44"/>
      <c r="F873" s="270" t="s">
        <v>835</v>
      </c>
      <c r="G873" s="44"/>
      <c r="H873" s="271">
        <v>5.2199999999999998</v>
      </c>
      <c r="I873" s="44"/>
      <c r="J873" s="44"/>
      <c r="K873" s="44"/>
      <c r="L873" s="48"/>
      <c r="M873" s="234"/>
      <c r="N873" s="235"/>
      <c r="O873" s="88"/>
      <c r="P873" s="88"/>
      <c r="Q873" s="88"/>
      <c r="R873" s="88"/>
      <c r="S873" s="88"/>
      <c r="T873" s="89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U873" s="20" t="s">
        <v>93</v>
      </c>
    </row>
    <row r="874" s="2" customFormat="1">
      <c r="A874" s="42"/>
      <c r="B874" s="43"/>
      <c r="C874" s="44"/>
      <c r="D874" s="238" t="s">
        <v>278</v>
      </c>
      <c r="E874" s="44"/>
      <c r="F874" s="270" t="s">
        <v>836</v>
      </c>
      <c r="G874" s="44"/>
      <c r="H874" s="271">
        <v>14.359999999999999</v>
      </c>
      <c r="I874" s="44"/>
      <c r="J874" s="44"/>
      <c r="K874" s="44"/>
      <c r="L874" s="48"/>
      <c r="M874" s="234"/>
      <c r="N874" s="235"/>
      <c r="O874" s="88"/>
      <c r="P874" s="88"/>
      <c r="Q874" s="88"/>
      <c r="R874" s="88"/>
      <c r="S874" s="88"/>
      <c r="T874" s="89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U874" s="20" t="s">
        <v>93</v>
      </c>
    </row>
    <row r="875" s="2" customFormat="1">
      <c r="A875" s="42"/>
      <c r="B875" s="43"/>
      <c r="C875" s="44"/>
      <c r="D875" s="238" t="s">
        <v>278</v>
      </c>
      <c r="E875" s="44"/>
      <c r="F875" s="270" t="s">
        <v>837</v>
      </c>
      <c r="G875" s="44"/>
      <c r="H875" s="271">
        <v>14.359999999999999</v>
      </c>
      <c r="I875" s="44"/>
      <c r="J875" s="44"/>
      <c r="K875" s="44"/>
      <c r="L875" s="48"/>
      <c r="M875" s="234"/>
      <c r="N875" s="235"/>
      <c r="O875" s="88"/>
      <c r="P875" s="88"/>
      <c r="Q875" s="88"/>
      <c r="R875" s="88"/>
      <c r="S875" s="88"/>
      <c r="T875" s="89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U875" s="20" t="s">
        <v>93</v>
      </c>
    </row>
    <row r="876" s="2" customFormat="1">
      <c r="A876" s="42"/>
      <c r="B876" s="43"/>
      <c r="C876" s="44"/>
      <c r="D876" s="238" t="s">
        <v>278</v>
      </c>
      <c r="E876" s="44"/>
      <c r="F876" s="270" t="s">
        <v>838</v>
      </c>
      <c r="G876" s="44"/>
      <c r="H876" s="271">
        <v>6.5999999999999996</v>
      </c>
      <c r="I876" s="44"/>
      <c r="J876" s="44"/>
      <c r="K876" s="44"/>
      <c r="L876" s="48"/>
      <c r="M876" s="234"/>
      <c r="N876" s="235"/>
      <c r="O876" s="88"/>
      <c r="P876" s="88"/>
      <c r="Q876" s="88"/>
      <c r="R876" s="88"/>
      <c r="S876" s="88"/>
      <c r="T876" s="89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U876" s="20" t="s">
        <v>93</v>
      </c>
    </row>
    <row r="877" s="2" customFormat="1">
      <c r="A877" s="42"/>
      <c r="B877" s="43"/>
      <c r="C877" s="44"/>
      <c r="D877" s="238" t="s">
        <v>278</v>
      </c>
      <c r="E877" s="44"/>
      <c r="F877" s="270" t="s">
        <v>48</v>
      </c>
      <c r="G877" s="44"/>
      <c r="H877" s="271">
        <v>0</v>
      </c>
      <c r="I877" s="44"/>
      <c r="J877" s="44"/>
      <c r="K877" s="44"/>
      <c r="L877" s="48"/>
      <c r="M877" s="234"/>
      <c r="N877" s="235"/>
      <c r="O877" s="88"/>
      <c r="P877" s="88"/>
      <c r="Q877" s="88"/>
      <c r="R877" s="88"/>
      <c r="S877" s="88"/>
      <c r="T877" s="89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U877" s="20" t="s">
        <v>93</v>
      </c>
    </row>
    <row r="878" s="2" customFormat="1">
      <c r="A878" s="42"/>
      <c r="B878" s="43"/>
      <c r="C878" s="44"/>
      <c r="D878" s="238" t="s">
        <v>278</v>
      </c>
      <c r="E878" s="44"/>
      <c r="F878" s="270" t="s">
        <v>839</v>
      </c>
      <c r="G878" s="44"/>
      <c r="H878" s="271">
        <v>41.942999999999998</v>
      </c>
      <c r="I878" s="44"/>
      <c r="J878" s="44"/>
      <c r="K878" s="44"/>
      <c r="L878" s="48"/>
      <c r="M878" s="234"/>
      <c r="N878" s="235"/>
      <c r="O878" s="88"/>
      <c r="P878" s="88"/>
      <c r="Q878" s="88"/>
      <c r="R878" s="88"/>
      <c r="S878" s="88"/>
      <c r="T878" s="89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U878" s="20" t="s">
        <v>93</v>
      </c>
    </row>
    <row r="879" s="2" customFormat="1">
      <c r="A879" s="42"/>
      <c r="B879" s="43"/>
      <c r="C879" s="44"/>
      <c r="D879" s="238" t="s">
        <v>278</v>
      </c>
      <c r="E879" s="44"/>
      <c r="F879" s="270" t="s">
        <v>840</v>
      </c>
      <c r="G879" s="44"/>
      <c r="H879" s="271">
        <v>33.322000000000003</v>
      </c>
      <c r="I879" s="44"/>
      <c r="J879" s="44"/>
      <c r="K879" s="44"/>
      <c r="L879" s="48"/>
      <c r="M879" s="234"/>
      <c r="N879" s="235"/>
      <c r="O879" s="88"/>
      <c r="P879" s="88"/>
      <c r="Q879" s="88"/>
      <c r="R879" s="88"/>
      <c r="S879" s="88"/>
      <c r="T879" s="89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U879" s="20" t="s">
        <v>93</v>
      </c>
    </row>
    <row r="880" s="2" customFormat="1">
      <c r="A880" s="42"/>
      <c r="B880" s="43"/>
      <c r="C880" s="44"/>
      <c r="D880" s="238" t="s">
        <v>278</v>
      </c>
      <c r="E880" s="44"/>
      <c r="F880" s="270" t="s">
        <v>841</v>
      </c>
      <c r="G880" s="44"/>
      <c r="H880" s="271">
        <v>21.716000000000001</v>
      </c>
      <c r="I880" s="44"/>
      <c r="J880" s="44"/>
      <c r="K880" s="44"/>
      <c r="L880" s="48"/>
      <c r="M880" s="234"/>
      <c r="N880" s="235"/>
      <c r="O880" s="88"/>
      <c r="P880" s="88"/>
      <c r="Q880" s="88"/>
      <c r="R880" s="88"/>
      <c r="S880" s="88"/>
      <c r="T880" s="89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U880" s="20" t="s">
        <v>93</v>
      </c>
    </row>
    <row r="881" s="2" customFormat="1">
      <c r="A881" s="42"/>
      <c r="B881" s="43"/>
      <c r="C881" s="44"/>
      <c r="D881" s="238" t="s">
        <v>278</v>
      </c>
      <c r="E881" s="44"/>
      <c r="F881" s="270" t="s">
        <v>268</v>
      </c>
      <c r="G881" s="44"/>
      <c r="H881" s="271">
        <v>137.52099999999999</v>
      </c>
      <c r="I881" s="44"/>
      <c r="J881" s="44"/>
      <c r="K881" s="44"/>
      <c r="L881" s="48"/>
      <c r="M881" s="234"/>
      <c r="N881" s="235"/>
      <c r="O881" s="88"/>
      <c r="P881" s="88"/>
      <c r="Q881" s="88"/>
      <c r="R881" s="88"/>
      <c r="S881" s="88"/>
      <c r="T881" s="89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U881" s="20" t="s">
        <v>93</v>
      </c>
    </row>
    <row r="882" s="2" customFormat="1">
      <c r="A882" s="42"/>
      <c r="B882" s="43"/>
      <c r="C882" s="44"/>
      <c r="D882" s="238" t="s">
        <v>278</v>
      </c>
      <c r="E882" s="44"/>
      <c r="F882" s="283" t="s">
        <v>842</v>
      </c>
      <c r="G882" s="44"/>
      <c r="H882" s="44"/>
      <c r="I882" s="44"/>
      <c r="J882" s="44"/>
      <c r="K882" s="44"/>
      <c r="L882" s="48"/>
      <c r="M882" s="234"/>
      <c r="N882" s="235"/>
      <c r="O882" s="88"/>
      <c r="P882" s="88"/>
      <c r="Q882" s="88"/>
      <c r="R882" s="88"/>
      <c r="S882" s="88"/>
      <c r="T882" s="89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U882" s="20" t="s">
        <v>93</v>
      </c>
    </row>
    <row r="883" s="2" customFormat="1">
      <c r="A883" s="42"/>
      <c r="B883" s="43"/>
      <c r="C883" s="44"/>
      <c r="D883" s="238" t="s">
        <v>278</v>
      </c>
      <c r="E883" s="44"/>
      <c r="F883" s="284" t="s">
        <v>843</v>
      </c>
      <c r="G883" s="44"/>
      <c r="H883" s="271">
        <v>17.309999999999999</v>
      </c>
      <c r="I883" s="44"/>
      <c r="J883" s="44"/>
      <c r="K883" s="44"/>
      <c r="L883" s="48"/>
      <c r="M883" s="234"/>
      <c r="N883" s="235"/>
      <c r="O883" s="88"/>
      <c r="P883" s="88"/>
      <c r="Q883" s="88"/>
      <c r="R883" s="88"/>
      <c r="S883" s="88"/>
      <c r="T883" s="89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U883" s="20" t="s">
        <v>93</v>
      </c>
    </row>
    <row r="884" s="2" customFormat="1">
      <c r="A884" s="42"/>
      <c r="B884" s="43"/>
      <c r="C884" s="44"/>
      <c r="D884" s="238" t="s">
        <v>278</v>
      </c>
      <c r="E884" s="44"/>
      <c r="F884" s="283" t="s">
        <v>844</v>
      </c>
      <c r="G884" s="44"/>
      <c r="H884" s="44"/>
      <c r="I884" s="44"/>
      <c r="J884" s="44"/>
      <c r="K884" s="44"/>
      <c r="L884" s="48"/>
      <c r="M884" s="234"/>
      <c r="N884" s="235"/>
      <c r="O884" s="88"/>
      <c r="P884" s="88"/>
      <c r="Q884" s="88"/>
      <c r="R884" s="88"/>
      <c r="S884" s="88"/>
      <c r="T884" s="89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U884" s="20" t="s">
        <v>93</v>
      </c>
    </row>
    <row r="885" s="2" customFormat="1">
      <c r="A885" s="42"/>
      <c r="B885" s="43"/>
      <c r="C885" s="44"/>
      <c r="D885" s="238" t="s">
        <v>278</v>
      </c>
      <c r="E885" s="44"/>
      <c r="F885" s="284" t="s">
        <v>845</v>
      </c>
      <c r="G885" s="44"/>
      <c r="H885" s="271">
        <v>16.789999999999999</v>
      </c>
      <c r="I885" s="44"/>
      <c r="J885" s="44"/>
      <c r="K885" s="44"/>
      <c r="L885" s="48"/>
      <c r="M885" s="234"/>
      <c r="N885" s="235"/>
      <c r="O885" s="88"/>
      <c r="P885" s="88"/>
      <c r="Q885" s="88"/>
      <c r="R885" s="88"/>
      <c r="S885" s="88"/>
      <c r="T885" s="89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U885" s="20" t="s">
        <v>93</v>
      </c>
    </row>
    <row r="886" s="2" customFormat="1">
      <c r="A886" s="42"/>
      <c r="B886" s="43"/>
      <c r="C886" s="44"/>
      <c r="D886" s="238" t="s">
        <v>278</v>
      </c>
      <c r="E886" s="44"/>
      <c r="F886" s="283" t="s">
        <v>846</v>
      </c>
      <c r="G886" s="44"/>
      <c r="H886" s="44"/>
      <c r="I886" s="44"/>
      <c r="J886" s="44"/>
      <c r="K886" s="44"/>
      <c r="L886" s="48"/>
      <c r="M886" s="234"/>
      <c r="N886" s="235"/>
      <c r="O886" s="88"/>
      <c r="P886" s="88"/>
      <c r="Q886" s="88"/>
      <c r="R886" s="88"/>
      <c r="S886" s="88"/>
      <c r="T886" s="89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U886" s="20" t="s">
        <v>93</v>
      </c>
    </row>
    <row r="887" s="2" customFormat="1">
      <c r="A887" s="42"/>
      <c r="B887" s="43"/>
      <c r="C887" s="44"/>
      <c r="D887" s="238" t="s">
        <v>278</v>
      </c>
      <c r="E887" s="44"/>
      <c r="F887" s="284" t="s">
        <v>847</v>
      </c>
      <c r="G887" s="44"/>
      <c r="H887" s="271">
        <v>21.09</v>
      </c>
      <c r="I887" s="44"/>
      <c r="J887" s="44"/>
      <c r="K887" s="44"/>
      <c r="L887" s="48"/>
      <c r="M887" s="234"/>
      <c r="N887" s="235"/>
      <c r="O887" s="88"/>
      <c r="P887" s="88"/>
      <c r="Q887" s="88"/>
      <c r="R887" s="88"/>
      <c r="S887" s="88"/>
      <c r="T887" s="89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U887" s="20" t="s">
        <v>93</v>
      </c>
    </row>
    <row r="888" s="2" customFormat="1">
      <c r="A888" s="42"/>
      <c r="B888" s="43"/>
      <c r="C888" s="44"/>
      <c r="D888" s="238" t="s">
        <v>278</v>
      </c>
      <c r="E888" s="44"/>
      <c r="F888" s="283" t="s">
        <v>848</v>
      </c>
      <c r="G888" s="44"/>
      <c r="H888" s="44"/>
      <c r="I888" s="44"/>
      <c r="J888" s="44"/>
      <c r="K888" s="44"/>
      <c r="L888" s="48"/>
      <c r="M888" s="234"/>
      <c r="N888" s="235"/>
      <c r="O888" s="88"/>
      <c r="P888" s="88"/>
      <c r="Q888" s="88"/>
      <c r="R888" s="88"/>
      <c r="S888" s="88"/>
      <c r="T888" s="89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U888" s="20" t="s">
        <v>93</v>
      </c>
    </row>
    <row r="889" s="2" customFormat="1">
      <c r="A889" s="42"/>
      <c r="B889" s="43"/>
      <c r="C889" s="44"/>
      <c r="D889" s="238" t="s">
        <v>278</v>
      </c>
      <c r="E889" s="44"/>
      <c r="F889" s="284" t="s">
        <v>849</v>
      </c>
      <c r="G889" s="44"/>
      <c r="H889" s="271">
        <v>12.199999999999999</v>
      </c>
      <c r="I889" s="44"/>
      <c r="J889" s="44"/>
      <c r="K889" s="44"/>
      <c r="L889" s="48"/>
      <c r="M889" s="234"/>
      <c r="N889" s="235"/>
      <c r="O889" s="88"/>
      <c r="P889" s="88"/>
      <c r="Q889" s="88"/>
      <c r="R889" s="88"/>
      <c r="S889" s="88"/>
      <c r="T889" s="89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U889" s="20" t="s">
        <v>93</v>
      </c>
    </row>
    <row r="890" s="2" customFormat="1">
      <c r="A890" s="42"/>
      <c r="B890" s="43"/>
      <c r="C890" s="44"/>
      <c r="D890" s="238" t="s">
        <v>278</v>
      </c>
      <c r="E890" s="44"/>
      <c r="F890" s="269" t="s">
        <v>910</v>
      </c>
      <c r="G890" s="44"/>
      <c r="H890" s="44"/>
      <c r="I890" s="44"/>
      <c r="J890" s="44"/>
      <c r="K890" s="44"/>
      <c r="L890" s="48"/>
      <c r="M890" s="234"/>
      <c r="N890" s="235"/>
      <c r="O890" s="88"/>
      <c r="P890" s="88"/>
      <c r="Q890" s="88"/>
      <c r="R890" s="88"/>
      <c r="S890" s="88"/>
      <c r="T890" s="89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U890" s="20" t="s">
        <v>93</v>
      </c>
    </row>
    <row r="891" s="2" customFormat="1">
      <c r="A891" s="42"/>
      <c r="B891" s="43"/>
      <c r="C891" s="44"/>
      <c r="D891" s="238" t="s">
        <v>278</v>
      </c>
      <c r="E891" s="44"/>
      <c r="F891" s="270" t="s">
        <v>834</v>
      </c>
      <c r="G891" s="44"/>
      <c r="H891" s="271">
        <v>0</v>
      </c>
      <c r="I891" s="44"/>
      <c r="J891" s="44"/>
      <c r="K891" s="44"/>
      <c r="L891" s="48"/>
      <c r="M891" s="234"/>
      <c r="N891" s="235"/>
      <c r="O891" s="88"/>
      <c r="P891" s="88"/>
      <c r="Q891" s="88"/>
      <c r="R891" s="88"/>
      <c r="S891" s="88"/>
      <c r="T891" s="89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U891" s="20" t="s">
        <v>93</v>
      </c>
    </row>
    <row r="892" s="2" customFormat="1">
      <c r="A892" s="42"/>
      <c r="B892" s="43"/>
      <c r="C892" s="44"/>
      <c r="D892" s="238" t="s">
        <v>278</v>
      </c>
      <c r="E892" s="44"/>
      <c r="F892" s="270" t="s">
        <v>911</v>
      </c>
      <c r="G892" s="44"/>
      <c r="H892" s="271">
        <v>9.9399999999999995</v>
      </c>
      <c r="I892" s="44"/>
      <c r="J892" s="44"/>
      <c r="K892" s="44"/>
      <c r="L892" s="48"/>
      <c r="M892" s="234"/>
      <c r="N892" s="235"/>
      <c r="O892" s="88"/>
      <c r="P892" s="88"/>
      <c r="Q892" s="88"/>
      <c r="R892" s="88"/>
      <c r="S892" s="88"/>
      <c r="T892" s="89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U892" s="20" t="s">
        <v>93</v>
      </c>
    </row>
    <row r="893" s="2" customFormat="1">
      <c r="A893" s="42"/>
      <c r="B893" s="43"/>
      <c r="C893" s="44"/>
      <c r="D893" s="238" t="s">
        <v>278</v>
      </c>
      <c r="E893" s="44"/>
      <c r="F893" s="270" t="s">
        <v>836</v>
      </c>
      <c r="G893" s="44"/>
      <c r="H893" s="271">
        <v>14.359999999999999</v>
      </c>
      <c r="I893" s="44"/>
      <c r="J893" s="44"/>
      <c r="K893" s="44"/>
      <c r="L893" s="48"/>
      <c r="M893" s="234"/>
      <c r="N893" s="235"/>
      <c r="O893" s="88"/>
      <c r="P893" s="88"/>
      <c r="Q893" s="88"/>
      <c r="R893" s="88"/>
      <c r="S893" s="88"/>
      <c r="T893" s="89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U893" s="20" t="s">
        <v>93</v>
      </c>
    </row>
    <row r="894" s="2" customFormat="1">
      <c r="A894" s="42"/>
      <c r="B894" s="43"/>
      <c r="C894" s="44"/>
      <c r="D894" s="238" t="s">
        <v>278</v>
      </c>
      <c r="E894" s="44"/>
      <c r="F894" s="270" t="s">
        <v>837</v>
      </c>
      <c r="G894" s="44"/>
      <c r="H894" s="271">
        <v>14.359999999999999</v>
      </c>
      <c r="I894" s="44"/>
      <c r="J894" s="44"/>
      <c r="K894" s="44"/>
      <c r="L894" s="48"/>
      <c r="M894" s="234"/>
      <c r="N894" s="235"/>
      <c r="O894" s="88"/>
      <c r="P894" s="88"/>
      <c r="Q894" s="88"/>
      <c r="R894" s="88"/>
      <c r="S894" s="88"/>
      <c r="T894" s="89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U894" s="20" t="s">
        <v>93</v>
      </c>
    </row>
    <row r="895" s="2" customFormat="1">
      <c r="A895" s="42"/>
      <c r="B895" s="43"/>
      <c r="C895" s="44"/>
      <c r="D895" s="238" t="s">
        <v>278</v>
      </c>
      <c r="E895" s="44"/>
      <c r="F895" s="270" t="s">
        <v>912</v>
      </c>
      <c r="G895" s="44"/>
      <c r="H895" s="271">
        <v>13.706</v>
      </c>
      <c r="I895" s="44"/>
      <c r="J895" s="44"/>
      <c r="K895" s="44"/>
      <c r="L895" s="48"/>
      <c r="M895" s="234"/>
      <c r="N895" s="235"/>
      <c r="O895" s="88"/>
      <c r="P895" s="88"/>
      <c r="Q895" s="88"/>
      <c r="R895" s="88"/>
      <c r="S895" s="88"/>
      <c r="T895" s="89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U895" s="20" t="s">
        <v>93</v>
      </c>
    </row>
    <row r="896" s="2" customFormat="1">
      <c r="A896" s="42"/>
      <c r="B896" s="43"/>
      <c r="C896" s="44"/>
      <c r="D896" s="238" t="s">
        <v>278</v>
      </c>
      <c r="E896" s="44"/>
      <c r="F896" s="270" t="s">
        <v>913</v>
      </c>
      <c r="G896" s="44"/>
      <c r="H896" s="271">
        <v>5.7199999999999998</v>
      </c>
      <c r="I896" s="44"/>
      <c r="J896" s="44"/>
      <c r="K896" s="44"/>
      <c r="L896" s="48"/>
      <c r="M896" s="234"/>
      <c r="N896" s="235"/>
      <c r="O896" s="88"/>
      <c r="P896" s="88"/>
      <c r="Q896" s="88"/>
      <c r="R896" s="88"/>
      <c r="S896" s="88"/>
      <c r="T896" s="89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U896" s="20" t="s">
        <v>93</v>
      </c>
    </row>
    <row r="897" s="2" customFormat="1">
      <c r="A897" s="42"/>
      <c r="B897" s="43"/>
      <c r="C897" s="44"/>
      <c r="D897" s="238" t="s">
        <v>278</v>
      </c>
      <c r="E897" s="44"/>
      <c r="F897" s="270" t="s">
        <v>914</v>
      </c>
      <c r="G897" s="44"/>
      <c r="H897" s="271">
        <v>20.972000000000001</v>
      </c>
      <c r="I897" s="44"/>
      <c r="J897" s="44"/>
      <c r="K897" s="44"/>
      <c r="L897" s="48"/>
      <c r="M897" s="234"/>
      <c r="N897" s="235"/>
      <c r="O897" s="88"/>
      <c r="P897" s="88"/>
      <c r="Q897" s="88"/>
      <c r="R897" s="88"/>
      <c r="S897" s="88"/>
      <c r="T897" s="89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U897" s="20" t="s">
        <v>93</v>
      </c>
    </row>
    <row r="898" s="2" customFormat="1">
      <c r="A898" s="42"/>
      <c r="B898" s="43"/>
      <c r="C898" s="44"/>
      <c r="D898" s="238" t="s">
        <v>278</v>
      </c>
      <c r="E898" s="44"/>
      <c r="F898" s="270" t="s">
        <v>915</v>
      </c>
      <c r="G898" s="44"/>
      <c r="H898" s="271">
        <v>16.661000000000001</v>
      </c>
      <c r="I898" s="44"/>
      <c r="J898" s="44"/>
      <c r="K898" s="44"/>
      <c r="L898" s="48"/>
      <c r="M898" s="234"/>
      <c r="N898" s="235"/>
      <c r="O898" s="88"/>
      <c r="P898" s="88"/>
      <c r="Q898" s="88"/>
      <c r="R898" s="88"/>
      <c r="S898" s="88"/>
      <c r="T898" s="89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U898" s="20" t="s">
        <v>93</v>
      </c>
    </row>
    <row r="899" s="2" customFormat="1">
      <c r="A899" s="42"/>
      <c r="B899" s="43"/>
      <c r="C899" s="44"/>
      <c r="D899" s="238" t="s">
        <v>278</v>
      </c>
      <c r="E899" s="44"/>
      <c r="F899" s="270" t="s">
        <v>916</v>
      </c>
      <c r="G899" s="44"/>
      <c r="H899" s="271">
        <v>10.858000000000001</v>
      </c>
      <c r="I899" s="44"/>
      <c r="J899" s="44"/>
      <c r="K899" s="44"/>
      <c r="L899" s="48"/>
      <c r="M899" s="234"/>
      <c r="N899" s="235"/>
      <c r="O899" s="88"/>
      <c r="P899" s="88"/>
      <c r="Q899" s="88"/>
      <c r="R899" s="88"/>
      <c r="S899" s="88"/>
      <c r="T899" s="89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U899" s="20" t="s">
        <v>93</v>
      </c>
    </row>
    <row r="900" s="2" customFormat="1">
      <c r="A900" s="42"/>
      <c r="B900" s="43"/>
      <c r="C900" s="44"/>
      <c r="D900" s="238" t="s">
        <v>278</v>
      </c>
      <c r="E900" s="44"/>
      <c r="F900" s="270" t="s">
        <v>268</v>
      </c>
      <c r="G900" s="44"/>
      <c r="H900" s="271">
        <v>106.577</v>
      </c>
      <c r="I900" s="44"/>
      <c r="J900" s="44"/>
      <c r="K900" s="44"/>
      <c r="L900" s="48"/>
      <c r="M900" s="234"/>
      <c r="N900" s="235"/>
      <c r="O900" s="88"/>
      <c r="P900" s="88"/>
      <c r="Q900" s="88"/>
      <c r="R900" s="88"/>
      <c r="S900" s="88"/>
      <c r="T900" s="89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U900" s="20" t="s">
        <v>93</v>
      </c>
    </row>
    <row r="901" s="2" customFormat="1">
      <c r="A901" s="42"/>
      <c r="B901" s="43"/>
      <c r="C901" s="44"/>
      <c r="D901" s="238" t="s">
        <v>278</v>
      </c>
      <c r="E901" s="44"/>
      <c r="F901" s="269" t="s">
        <v>872</v>
      </c>
      <c r="G901" s="44"/>
      <c r="H901" s="44"/>
      <c r="I901" s="44"/>
      <c r="J901" s="44"/>
      <c r="K901" s="44"/>
      <c r="L901" s="48"/>
      <c r="M901" s="234"/>
      <c r="N901" s="235"/>
      <c r="O901" s="88"/>
      <c r="P901" s="88"/>
      <c r="Q901" s="88"/>
      <c r="R901" s="88"/>
      <c r="S901" s="88"/>
      <c r="T901" s="89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U901" s="20" t="s">
        <v>93</v>
      </c>
    </row>
    <row r="902" s="2" customFormat="1">
      <c r="A902" s="42"/>
      <c r="B902" s="43"/>
      <c r="C902" s="44"/>
      <c r="D902" s="238" t="s">
        <v>278</v>
      </c>
      <c r="E902" s="44"/>
      <c r="F902" s="270" t="s">
        <v>873</v>
      </c>
      <c r="G902" s="44"/>
      <c r="H902" s="271">
        <v>0</v>
      </c>
      <c r="I902" s="44"/>
      <c r="J902" s="44"/>
      <c r="K902" s="44"/>
      <c r="L902" s="48"/>
      <c r="M902" s="234"/>
      <c r="N902" s="235"/>
      <c r="O902" s="88"/>
      <c r="P902" s="88"/>
      <c r="Q902" s="88"/>
      <c r="R902" s="88"/>
      <c r="S902" s="88"/>
      <c r="T902" s="89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U902" s="20" t="s">
        <v>93</v>
      </c>
    </row>
    <row r="903" s="2" customFormat="1">
      <c r="A903" s="42"/>
      <c r="B903" s="43"/>
      <c r="C903" s="44"/>
      <c r="D903" s="238" t="s">
        <v>278</v>
      </c>
      <c r="E903" s="44"/>
      <c r="F903" s="270" t="s">
        <v>874</v>
      </c>
      <c r="G903" s="44"/>
      <c r="H903" s="271">
        <v>149.94999999999999</v>
      </c>
      <c r="I903" s="44"/>
      <c r="J903" s="44"/>
      <c r="K903" s="44"/>
      <c r="L903" s="48"/>
      <c r="M903" s="234"/>
      <c r="N903" s="235"/>
      <c r="O903" s="88"/>
      <c r="P903" s="88"/>
      <c r="Q903" s="88"/>
      <c r="R903" s="88"/>
      <c r="S903" s="88"/>
      <c r="T903" s="89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U903" s="20" t="s">
        <v>93</v>
      </c>
    </row>
    <row r="904" s="2" customFormat="1">
      <c r="A904" s="42"/>
      <c r="B904" s="43"/>
      <c r="C904" s="44"/>
      <c r="D904" s="238" t="s">
        <v>278</v>
      </c>
      <c r="E904" s="44"/>
      <c r="F904" s="270" t="s">
        <v>875</v>
      </c>
      <c r="G904" s="44"/>
      <c r="H904" s="271">
        <v>97.721999999999994</v>
      </c>
      <c r="I904" s="44"/>
      <c r="J904" s="44"/>
      <c r="K904" s="44"/>
      <c r="L904" s="48"/>
      <c r="M904" s="234"/>
      <c r="N904" s="235"/>
      <c r="O904" s="88"/>
      <c r="P904" s="88"/>
      <c r="Q904" s="88"/>
      <c r="R904" s="88"/>
      <c r="S904" s="88"/>
      <c r="T904" s="89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U904" s="20" t="s">
        <v>93</v>
      </c>
    </row>
    <row r="905" s="2" customFormat="1">
      <c r="A905" s="42"/>
      <c r="B905" s="43"/>
      <c r="C905" s="44"/>
      <c r="D905" s="238" t="s">
        <v>278</v>
      </c>
      <c r="E905" s="44"/>
      <c r="F905" s="270" t="s">
        <v>310</v>
      </c>
      <c r="G905" s="44"/>
      <c r="H905" s="271">
        <v>247.672</v>
      </c>
      <c r="I905" s="44"/>
      <c r="J905" s="44"/>
      <c r="K905" s="44"/>
      <c r="L905" s="48"/>
      <c r="M905" s="234"/>
      <c r="N905" s="235"/>
      <c r="O905" s="88"/>
      <c r="P905" s="88"/>
      <c r="Q905" s="88"/>
      <c r="R905" s="88"/>
      <c r="S905" s="88"/>
      <c r="T905" s="89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U905" s="20" t="s">
        <v>93</v>
      </c>
    </row>
    <row r="906" s="2" customFormat="1">
      <c r="A906" s="42"/>
      <c r="B906" s="43"/>
      <c r="C906" s="44"/>
      <c r="D906" s="238" t="s">
        <v>278</v>
      </c>
      <c r="E906" s="44"/>
      <c r="F906" s="269" t="s">
        <v>917</v>
      </c>
      <c r="G906" s="44"/>
      <c r="H906" s="44"/>
      <c r="I906" s="44"/>
      <c r="J906" s="44"/>
      <c r="K906" s="44"/>
      <c r="L906" s="48"/>
      <c r="M906" s="234"/>
      <c r="N906" s="235"/>
      <c r="O906" s="88"/>
      <c r="P906" s="88"/>
      <c r="Q906" s="88"/>
      <c r="R906" s="88"/>
      <c r="S906" s="88"/>
      <c r="T906" s="89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U906" s="20" t="s">
        <v>93</v>
      </c>
    </row>
    <row r="907" s="2" customFormat="1">
      <c r="A907" s="42"/>
      <c r="B907" s="43"/>
      <c r="C907" s="44"/>
      <c r="D907" s="238" t="s">
        <v>278</v>
      </c>
      <c r="E907" s="44"/>
      <c r="F907" s="270" t="s">
        <v>834</v>
      </c>
      <c r="G907" s="44"/>
      <c r="H907" s="271">
        <v>0</v>
      </c>
      <c r="I907" s="44"/>
      <c r="J907" s="44"/>
      <c r="K907" s="44"/>
      <c r="L907" s="48"/>
      <c r="M907" s="234"/>
      <c r="N907" s="235"/>
      <c r="O907" s="88"/>
      <c r="P907" s="88"/>
      <c r="Q907" s="88"/>
      <c r="R907" s="88"/>
      <c r="S907" s="88"/>
      <c r="T907" s="89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U907" s="20" t="s">
        <v>93</v>
      </c>
    </row>
    <row r="908" s="2" customFormat="1">
      <c r="A908" s="42"/>
      <c r="B908" s="43"/>
      <c r="C908" s="44"/>
      <c r="D908" s="238" t="s">
        <v>278</v>
      </c>
      <c r="E908" s="44"/>
      <c r="F908" s="270" t="s">
        <v>918</v>
      </c>
      <c r="G908" s="44"/>
      <c r="H908" s="271">
        <v>40.631999999999998</v>
      </c>
      <c r="I908" s="44"/>
      <c r="J908" s="44"/>
      <c r="K908" s="44"/>
      <c r="L908" s="48"/>
      <c r="M908" s="234"/>
      <c r="N908" s="235"/>
      <c r="O908" s="88"/>
      <c r="P908" s="88"/>
      <c r="Q908" s="88"/>
      <c r="R908" s="88"/>
      <c r="S908" s="88"/>
      <c r="T908" s="89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U908" s="20" t="s">
        <v>93</v>
      </c>
    </row>
    <row r="909" s="2" customFormat="1">
      <c r="A909" s="42"/>
      <c r="B909" s="43"/>
      <c r="C909" s="44"/>
      <c r="D909" s="238" t="s">
        <v>278</v>
      </c>
      <c r="E909" s="44"/>
      <c r="F909" s="270" t="s">
        <v>919</v>
      </c>
      <c r="G909" s="44"/>
      <c r="H909" s="271">
        <v>41.890000000000001</v>
      </c>
      <c r="I909" s="44"/>
      <c r="J909" s="44"/>
      <c r="K909" s="44"/>
      <c r="L909" s="48"/>
      <c r="M909" s="234"/>
      <c r="N909" s="235"/>
      <c r="O909" s="88"/>
      <c r="P909" s="88"/>
      <c r="Q909" s="88"/>
      <c r="R909" s="88"/>
      <c r="S909" s="88"/>
      <c r="T909" s="89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U909" s="20" t="s">
        <v>93</v>
      </c>
    </row>
    <row r="910" s="2" customFormat="1">
      <c r="A910" s="42"/>
      <c r="B910" s="43"/>
      <c r="C910" s="44"/>
      <c r="D910" s="238" t="s">
        <v>278</v>
      </c>
      <c r="E910" s="44"/>
      <c r="F910" s="270" t="s">
        <v>268</v>
      </c>
      <c r="G910" s="44"/>
      <c r="H910" s="271">
        <v>82.522000000000006</v>
      </c>
      <c r="I910" s="44"/>
      <c r="J910" s="44"/>
      <c r="K910" s="44"/>
      <c r="L910" s="48"/>
      <c r="M910" s="234"/>
      <c r="N910" s="235"/>
      <c r="O910" s="88"/>
      <c r="P910" s="88"/>
      <c r="Q910" s="88"/>
      <c r="R910" s="88"/>
      <c r="S910" s="88"/>
      <c r="T910" s="89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U910" s="20" t="s">
        <v>93</v>
      </c>
    </row>
    <row r="911" s="2" customFormat="1">
      <c r="A911" s="42"/>
      <c r="B911" s="43"/>
      <c r="C911" s="44"/>
      <c r="D911" s="238" t="s">
        <v>278</v>
      </c>
      <c r="E911" s="44"/>
      <c r="F911" s="269" t="s">
        <v>920</v>
      </c>
      <c r="G911" s="44"/>
      <c r="H911" s="44"/>
      <c r="I911" s="44"/>
      <c r="J911" s="44"/>
      <c r="K911" s="44"/>
      <c r="L911" s="48"/>
      <c r="M911" s="234"/>
      <c r="N911" s="235"/>
      <c r="O911" s="88"/>
      <c r="P911" s="88"/>
      <c r="Q911" s="88"/>
      <c r="R911" s="88"/>
      <c r="S911" s="88"/>
      <c r="T911" s="89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U911" s="20" t="s">
        <v>93</v>
      </c>
    </row>
    <row r="912" s="2" customFormat="1">
      <c r="A912" s="42"/>
      <c r="B912" s="43"/>
      <c r="C912" s="44"/>
      <c r="D912" s="238" t="s">
        <v>278</v>
      </c>
      <c r="E912" s="44"/>
      <c r="F912" s="270" t="s">
        <v>834</v>
      </c>
      <c r="G912" s="44"/>
      <c r="H912" s="271">
        <v>0</v>
      </c>
      <c r="I912" s="44"/>
      <c r="J912" s="44"/>
      <c r="K912" s="44"/>
      <c r="L912" s="48"/>
      <c r="M912" s="234"/>
      <c r="N912" s="235"/>
      <c r="O912" s="88"/>
      <c r="P912" s="88"/>
      <c r="Q912" s="88"/>
      <c r="R912" s="88"/>
      <c r="S912" s="88"/>
      <c r="T912" s="89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U912" s="20" t="s">
        <v>93</v>
      </c>
    </row>
    <row r="913" s="2" customFormat="1">
      <c r="A913" s="42"/>
      <c r="B913" s="43"/>
      <c r="C913" s="44"/>
      <c r="D913" s="238" t="s">
        <v>278</v>
      </c>
      <c r="E913" s="44"/>
      <c r="F913" s="270" t="s">
        <v>921</v>
      </c>
      <c r="G913" s="44"/>
      <c r="H913" s="271">
        <v>0</v>
      </c>
      <c r="I913" s="44"/>
      <c r="J913" s="44"/>
      <c r="K913" s="44"/>
      <c r="L913" s="48"/>
      <c r="M913" s="234"/>
      <c r="N913" s="235"/>
      <c r="O913" s="88"/>
      <c r="P913" s="88"/>
      <c r="Q913" s="88"/>
      <c r="R913" s="88"/>
      <c r="S913" s="88"/>
      <c r="T913" s="89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U913" s="20" t="s">
        <v>93</v>
      </c>
    </row>
    <row r="914" s="2" customFormat="1">
      <c r="A914" s="42"/>
      <c r="B914" s="43"/>
      <c r="C914" s="44"/>
      <c r="D914" s="238" t="s">
        <v>278</v>
      </c>
      <c r="E914" s="44"/>
      <c r="F914" s="270" t="s">
        <v>922</v>
      </c>
      <c r="G914" s="44"/>
      <c r="H914" s="271">
        <v>231.589</v>
      </c>
      <c r="I914" s="44"/>
      <c r="J914" s="44"/>
      <c r="K914" s="44"/>
      <c r="L914" s="48"/>
      <c r="M914" s="234"/>
      <c r="N914" s="235"/>
      <c r="O914" s="88"/>
      <c r="P914" s="88"/>
      <c r="Q914" s="88"/>
      <c r="R914" s="88"/>
      <c r="S914" s="88"/>
      <c r="T914" s="89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U914" s="20" t="s">
        <v>93</v>
      </c>
    </row>
    <row r="915" s="2" customFormat="1">
      <c r="A915" s="42"/>
      <c r="B915" s="43"/>
      <c r="C915" s="44"/>
      <c r="D915" s="238" t="s">
        <v>278</v>
      </c>
      <c r="E915" s="44"/>
      <c r="F915" s="270" t="s">
        <v>923</v>
      </c>
      <c r="G915" s="44"/>
      <c r="H915" s="271">
        <v>150.92599999999999</v>
      </c>
      <c r="I915" s="44"/>
      <c r="J915" s="44"/>
      <c r="K915" s="44"/>
      <c r="L915" s="48"/>
      <c r="M915" s="234"/>
      <c r="N915" s="235"/>
      <c r="O915" s="88"/>
      <c r="P915" s="88"/>
      <c r="Q915" s="88"/>
      <c r="R915" s="88"/>
      <c r="S915" s="88"/>
      <c r="T915" s="89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U915" s="20" t="s">
        <v>93</v>
      </c>
    </row>
    <row r="916" s="2" customFormat="1">
      <c r="A916" s="42"/>
      <c r="B916" s="43"/>
      <c r="C916" s="44"/>
      <c r="D916" s="238" t="s">
        <v>278</v>
      </c>
      <c r="E916" s="44"/>
      <c r="F916" s="270" t="s">
        <v>310</v>
      </c>
      <c r="G916" s="44"/>
      <c r="H916" s="271">
        <v>382.51499999999999</v>
      </c>
      <c r="I916" s="44"/>
      <c r="J916" s="44"/>
      <c r="K916" s="44"/>
      <c r="L916" s="48"/>
      <c r="M916" s="234"/>
      <c r="N916" s="235"/>
      <c r="O916" s="88"/>
      <c r="P916" s="88"/>
      <c r="Q916" s="88"/>
      <c r="R916" s="88"/>
      <c r="S916" s="88"/>
      <c r="T916" s="89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U916" s="20" t="s">
        <v>93</v>
      </c>
    </row>
    <row r="917" s="2" customFormat="1">
      <c r="A917" s="42"/>
      <c r="B917" s="43"/>
      <c r="C917" s="44"/>
      <c r="D917" s="238" t="s">
        <v>278</v>
      </c>
      <c r="E917" s="44"/>
      <c r="F917" s="269" t="s">
        <v>924</v>
      </c>
      <c r="G917" s="44"/>
      <c r="H917" s="44"/>
      <c r="I917" s="44"/>
      <c r="J917" s="44"/>
      <c r="K917" s="44"/>
      <c r="L917" s="48"/>
      <c r="M917" s="234"/>
      <c r="N917" s="235"/>
      <c r="O917" s="88"/>
      <c r="P917" s="88"/>
      <c r="Q917" s="88"/>
      <c r="R917" s="88"/>
      <c r="S917" s="88"/>
      <c r="T917" s="89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U917" s="20" t="s">
        <v>93</v>
      </c>
    </row>
    <row r="918" s="2" customFormat="1">
      <c r="A918" s="42"/>
      <c r="B918" s="43"/>
      <c r="C918" s="44"/>
      <c r="D918" s="238" t="s">
        <v>278</v>
      </c>
      <c r="E918" s="44"/>
      <c r="F918" s="270" t="s">
        <v>834</v>
      </c>
      <c r="G918" s="44"/>
      <c r="H918" s="271">
        <v>0</v>
      </c>
      <c r="I918" s="44"/>
      <c r="J918" s="44"/>
      <c r="K918" s="44"/>
      <c r="L918" s="48"/>
      <c r="M918" s="234"/>
      <c r="N918" s="235"/>
      <c r="O918" s="88"/>
      <c r="P918" s="88"/>
      <c r="Q918" s="88"/>
      <c r="R918" s="88"/>
      <c r="S918" s="88"/>
      <c r="T918" s="89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U918" s="20" t="s">
        <v>93</v>
      </c>
    </row>
    <row r="919" s="2" customFormat="1">
      <c r="A919" s="42"/>
      <c r="B919" s="43"/>
      <c r="C919" s="44"/>
      <c r="D919" s="238" t="s">
        <v>278</v>
      </c>
      <c r="E919" s="44"/>
      <c r="F919" s="270" t="s">
        <v>925</v>
      </c>
      <c r="G919" s="44"/>
      <c r="H919" s="271">
        <v>66.320999999999998</v>
      </c>
      <c r="I919" s="44"/>
      <c r="J919" s="44"/>
      <c r="K919" s="44"/>
      <c r="L919" s="48"/>
      <c r="M919" s="234"/>
      <c r="N919" s="235"/>
      <c r="O919" s="88"/>
      <c r="P919" s="88"/>
      <c r="Q919" s="88"/>
      <c r="R919" s="88"/>
      <c r="S919" s="88"/>
      <c r="T919" s="89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U919" s="20" t="s">
        <v>93</v>
      </c>
    </row>
    <row r="920" s="2" customFormat="1">
      <c r="A920" s="42"/>
      <c r="B920" s="43"/>
      <c r="C920" s="44"/>
      <c r="D920" s="238" t="s">
        <v>278</v>
      </c>
      <c r="E920" s="44"/>
      <c r="F920" s="270" t="s">
        <v>268</v>
      </c>
      <c r="G920" s="44"/>
      <c r="H920" s="271">
        <v>66.320999999999998</v>
      </c>
      <c r="I920" s="44"/>
      <c r="J920" s="44"/>
      <c r="K920" s="44"/>
      <c r="L920" s="48"/>
      <c r="M920" s="234"/>
      <c r="N920" s="235"/>
      <c r="O920" s="88"/>
      <c r="P920" s="88"/>
      <c r="Q920" s="88"/>
      <c r="R920" s="88"/>
      <c r="S920" s="88"/>
      <c r="T920" s="89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U920" s="20" t="s">
        <v>93</v>
      </c>
    </row>
    <row r="921" s="2" customFormat="1">
      <c r="A921" s="42"/>
      <c r="B921" s="43"/>
      <c r="C921" s="44"/>
      <c r="D921" s="238" t="s">
        <v>278</v>
      </c>
      <c r="E921" s="44"/>
      <c r="F921" s="269" t="s">
        <v>926</v>
      </c>
      <c r="G921" s="44"/>
      <c r="H921" s="44"/>
      <c r="I921" s="44"/>
      <c r="J921" s="44"/>
      <c r="K921" s="44"/>
      <c r="L921" s="48"/>
      <c r="M921" s="234"/>
      <c r="N921" s="235"/>
      <c r="O921" s="88"/>
      <c r="P921" s="88"/>
      <c r="Q921" s="88"/>
      <c r="R921" s="88"/>
      <c r="S921" s="88"/>
      <c r="T921" s="89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U921" s="20" t="s">
        <v>93</v>
      </c>
    </row>
    <row r="922" s="2" customFormat="1">
      <c r="A922" s="42"/>
      <c r="B922" s="43"/>
      <c r="C922" s="44"/>
      <c r="D922" s="238" t="s">
        <v>278</v>
      </c>
      <c r="E922" s="44"/>
      <c r="F922" s="270" t="s">
        <v>927</v>
      </c>
      <c r="G922" s="44"/>
      <c r="H922" s="271">
        <v>18.050000000000001</v>
      </c>
      <c r="I922" s="44"/>
      <c r="J922" s="44"/>
      <c r="K922" s="44"/>
      <c r="L922" s="48"/>
      <c r="M922" s="234"/>
      <c r="N922" s="235"/>
      <c r="O922" s="88"/>
      <c r="P922" s="88"/>
      <c r="Q922" s="88"/>
      <c r="R922" s="88"/>
      <c r="S922" s="88"/>
      <c r="T922" s="89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U922" s="20" t="s">
        <v>93</v>
      </c>
    </row>
    <row r="923" s="2" customFormat="1">
      <c r="A923" s="42"/>
      <c r="B923" s="43"/>
      <c r="C923" s="44"/>
      <c r="D923" s="238" t="s">
        <v>278</v>
      </c>
      <c r="E923" s="44"/>
      <c r="F923" s="269" t="s">
        <v>928</v>
      </c>
      <c r="G923" s="44"/>
      <c r="H923" s="44"/>
      <c r="I923" s="44"/>
      <c r="J923" s="44"/>
      <c r="K923" s="44"/>
      <c r="L923" s="48"/>
      <c r="M923" s="234"/>
      <c r="N923" s="235"/>
      <c r="O923" s="88"/>
      <c r="P923" s="88"/>
      <c r="Q923" s="88"/>
      <c r="R923" s="88"/>
      <c r="S923" s="88"/>
      <c r="T923" s="89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U923" s="20" t="s">
        <v>93</v>
      </c>
    </row>
    <row r="924" s="2" customFormat="1">
      <c r="A924" s="42"/>
      <c r="B924" s="43"/>
      <c r="C924" s="44"/>
      <c r="D924" s="238" t="s">
        <v>278</v>
      </c>
      <c r="E924" s="44"/>
      <c r="F924" s="270" t="s">
        <v>834</v>
      </c>
      <c r="G924" s="44"/>
      <c r="H924" s="271">
        <v>0</v>
      </c>
      <c r="I924" s="44"/>
      <c r="J924" s="44"/>
      <c r="K924" s="44"/>
      <c r="L924" s="48"/>
      <c r="M924" s="234"/>
      <c r="N924" s="235"/>
      <c r="O924" s="88"/>
      <c r="P924" s="88"/>
      <c r="Q924" s="88"/>
      <c r="R924" s="88"/>
      <c r="S924" s="88"/>
      <c r="T924" s="89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U924" s="20" t="s">
        <v>93</v>
      </c>
    </row>
    <row r="925" s="2" customFormat="1">
      <c r="A925" s="42"/>
      <c r="B925" s="43"/>
      <c r="C925" s="44"/>
      <c r="D925" s="238" t="s">
        <v>278</v>
      </c>
      <c r="E925" s="44"/>
      <c r="F925" s="270" t="s">
        <v>929</v>
      </c>
      <c r="G925" s="44"/>
      <c r="H925" s="271">
        <v>15.289999999999999</v>
      </c>
      <c r="I925" s="44"/>
      <c r="J925" s="44"/>
      <c r="K925" s="44"/>
      <c r="L925" s="48"/>
      <c r="M925" s="234"/>
      <c r="N925" s="235"/>
      <c r="O925" s="88"/>
      <c r="P925" s="88"/>
      <c r="Q925" s="88"/>
      <c r="R925" s="88"/>
      <c r="S925" s="88"/>
      <c r="T925" s="89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U925" s="20" t="s">
        <v>93</v>
      </c>
    </row>
    <row r="926" s="2" customFormat="1">
      <c r="A926" s="42"/>
      <c r="B926" s="43"/>
      <c r="C926" s="44"/>
      <c r="D926" s="238" t="s">
        <v>278</v>
      </c>
      <c r="E926" s="44"/>
      <c r="F926" s="270" t="s">
        <v>268</v>
      </c>
      <c r="G926" s="44"/>
      <c r="H926" s="271">
        <v>15.289999999999999</v>
      </c>
      <c r="I926" s="44"/>
      <c r="J926" s="44"/>
      <c r="K926" s="44"/>
      <c r="L926" s="48"/>
      <c r="M926" s="234"/>
      <c r="N926" s="235"/>
      <c r="O926" s="88"/>
      <c r="P926" s="88"/>
      <c r="Q926" s="88"/>
      <c r="R926" s="88"/>
      <c r="S926" s="88"/>
      <c r="T926" s="89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U926" s="20" t="s">
        <v>93</v>
      </c>
    </row>
    <row r="927" s="2" customFormat="1">
      <c r="A927" s="42"/>
      <c r="B927" s="43"/>
      <c r="C927" s="44"/>
      <c r="D927" s="238" t="s">
        <v>278</v>
      </c>
      <c r="E927" s="44"/>
      <c r="F927" s="269" t="s">
        <v>930</v>
      </c>
      <c r="G927" s="44"/>
      <c r="H927" s="44"/>
      <c r="I927" s="44"/>
      <c r="J927" s="44"/>
      <c r="K927" s="44"/>
      <c r="L927" s="48"/>
      <c r="M927" s="234"/>
      <c r="N927" s="235"/>
      <c r="O927" s="88"/>
      <c r="P927" s="88"/>
      <c r="Q927" s="88"/>
      <c r="R927" s="88"/>
      <c r="S927" s="88"/>
      <c r="T927" s="89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U927" s="20" t="s">
        <v>93</v>
      </c>
    </row>
    <row r="928" s="2" customFormat="1">
      <c r="A928" s="42"/>
      <c r="B928" s="43"/>
      <c r="C928" s="44"/>
      <c r="D928" s="238" t="s">
        <v>278</v>
      </c>
      <c r="E928" s="44"/>
      <c r="F928" s="270" t="s">
        <v>912</v>
      </c>
      <c r="G928" s="44"/>
      <c r="H928" s="271">
        <v>13.706</v>
      </c>
      <c r="I928" s="44"/>
      <c r="J928" s="44"/>
      <c r="K928" s="44"/>
      <c r="L928" s="48"/>
      <c r="M928" s="234"/>
      <c r="N928" s="235"/>
      <c r="O928" s="88"/>
      <c r="P928" s="88"/>
      <c r="Q928" s="88"/>
      <c r="R928" s="88"/>
      <c r="S928" s="88"/>
      <c r="T928" s="89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U928" s="20" t="s">
        <v>93</v>
      </c>
    </row>
    <row r="929" s="2" customFormat="1">
      <c r="A929" s="42"/>
      <c r="B929" s="43"/>
      <c r="C929" s="44"/>
      <c r="D929" s="238" t="s">
        <v>278</v>
      </c>
      <c r="E929" s="44"/>
      <c r="F929" s="269" t="s">
        <v>879</v>
      </c>
      <c r="G929" s="44"/>
      <c r="H929" s="44"/>
      <c r="I929" s="44"/>
      <c r="J929" s="44"/>
      <c r="K929" s="44"/>
      <c r="L929" s="48"/>
      <c r="M929" s="234"/>
      <c r="N929" s="235"/>
      <c r="O929" s="88"/>
      <c r="P929" s="88"/>
      <c r="Q929" s="88"/>
      <c r="R929" s="88"/>
      <c r="S929" s="88"/>
      <c r="T929" s="89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U929" s="20" t="s">
        <v>93</v>
      </c>
    </row>
    <row r="930" s="2" customFormat="1">
      <c r="A930" s="42"/>
      <c r="B930" s="43"/>
      <c r="C930" s="44"/>
      <c r="D930" s="238" t="s">
        <v>278</v>
      </c>
      <c r="E930" s="44"/>
      <c r="F930" s="270" t="s">
        <v>880</v>
      </c>
      <c r="G930" s="44"/>
      <c r="H930" s="271">
        <v>96.590000000000003</v>
      </c>
      <c r="I930" s="44"/>
      <c r="J930" s="44"/>
      <c r="K930" s="44"/>
      <c r="L930" s="48"/>
      <c r="M930" s="234"/>
      <c r="N930" s="235"/>
      <c r="O930" s="88"/>
      <c r="P930" s="88"/>
      <c r="Q930" s="88"/>
      <c r="R930" s="88"/>
      <c r="S930" s="88"/>
      <c r="T930" s="89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U930" s="20" t="s">
        <v>93</v>
      </c>
    </row>
    <row r="931" s="2" customFormat="1">
      <c r="A931" s="42"/>
      <c r="B931" s="43"/>
      <c r="C931" s="44"/>
      <c r="D931" s="238" t="s">
        <v>278</v>
      </c>
      <c r="E931" s="44"/>
      <c r="F931" s="269" t="s">
        <v>876</v>
      </c>
      <c r="G931" s="44"/>
      <c r="H931" s="44"/>
      <c r="I931" s="44"/>
      <c r="J931" s="44"/>
      <c r="K931" s="44"/>
      <c r="L931" s="48"/>
      <c r="M931" s="234"/>
      <c r="N931" s="235"/>
      <c r="O931" s="88"/>
      <c r="P931" s="88"/>
      <c r="Q931" s="88"/>
      <c r="R931" s="88"/>
      <c r="S931" s="88"/>
      <c r="T931" s="89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U931" s="20" t="s">
        <v>93</v>
      </c>
    </row>
    <row r="932" s="2" customFormat="1">
      <c r="A932" s="42"/>
      <c r="B932" s="43"/>
      <c r="C932" s="44"/>
      <c r="D932" s="238" t="s">
        <v>278</v>
      </c>
      <c r="E932" s="44"/>
      <c r="F932" s="270" t="s">
        <v>877</v>
      </c>
      <c r="G932" s="44"/>
      <c r="H932" s="271">
        <v>166.61099999999999</v>
      </c>
      <c r="I932" s="44"/>
      <c r="J932" s="44"/>
      <c r="K932" s="44"/>
      <c r="L932" s="48"/>
      <c r="M932" s="234"/>
      <c r="N932" s="235"/>
      <c r="O932" s="88"/>
      <c r="P932" s="88"/>
      <c r="Q932" s="88"/>
      <c r="R932" s="88"/>
      <c r="S932" s="88"/>
      <c r="T932" s="89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U932" s="20" t="s">
        <v>93</v>
      </c>
    </row>
    <row r="933" s="2" customFormat="1">
      <c r="A933" s="42"/>
      <c r="B933" s="43"/>
      <c r="C933" s="44"/>
      <c r="D933" s="238" t="s">
        <v>278</v>
      </c>
      <c r="E933" s="44"/>
      <c r="F933" s="270" t="s">
        <v>878</v>
      </c>
      <c r="G933" s="44"/>
      <c r="H933" s="271">
        <v>108.58</v>
      </c>
      <c r="I933" s="44"/>
      <c r="J933" s="44"/>
      <c r="K933" s="44"/>
      <c r="L933" s="48"/>
      <c r="M933" s="234"/>
      <c r="N933" s="235"/>
      <c r="O933" s="88"/>
      <c r="P933" s="88"/>
      <c r="Q933" s="88"/>
      <c r="R933" s="88"/>
      <c r="S933" s="88"/>
      <c r="T933" s="89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U933" s="20" t="s">
        <v>93</v>
      </c>
    </row>
    <row r="934" s="2" customFormat="1">
      <c r="A934" s="42"/>
      <c r="B934" s="43"/>
      <c r="C934" s="44"/>
      <c r="D934" s="238" t="s">
        <v>278</v>
      </c>
      <c r="E934" s="44"/>
      <c r="F934" s="270" t="s">
        <v>268</v>
      </c>
      <c r="G934" s="44"/>
      <c r="H934" s="271">
        <v>275.19099999999997</v>
      </c>
      <c r="I934" s="44"/>
      <c r="J934" s="44"/>
      <c r="K934" s="44"/>
      <c r="L934" s="48"/>
      <c r="M934" s="234"/>
      <c r="N934" s="235"/>
      <c r="O934" s="88"/>
      <c r="P934" s="88"/>
      <c r="Q934" s="88"/>
      <c r="R934" s="88"/>
      <c r="S934" s="88"/>
      <c r="T934" s="89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U934" s="20" t="s">
        <v>93</v>
      </c>
    </row>
    <row r="935" s="2" customFormat="1" ht="16.5" customHeight="1">
      <c r="A935" s="42"/>
      <c r="B935" s="43"/>
      <c r="C935" s="285" t="s">
        <v>422</v>
      </c>
      <c r="D935" s="285" t="s">
        <v>376</v>
      </c>
      <c r="E935" s="286" t="s">
        <v>931</v>
      </c>
      <c r="F935" s="287" t="s">
        <v>932</v>
      </c>
      <c r="G935" s="288" t="s">
        <v>528</v>
      </c>
      <c r="H935" s="289">
        <v>4109.268</v>
      </c>
      <c r="I935" s="290"/>
      <c r="J935" s="291">
        <f>ROUND(I935*H935,2)</f>
        <v>0</v>
      </c>
      <c r="K935" s="287" t="s">
        <v>260</v>
      </c>
      <c r="L935" s="292"/>
      <c r="M935" s="293" t="s">
        <v>48</v>
      </c>
      <c r="N935" s="294" t="s">
        <v>56</v>
      </c>
      <c r="O935" s="88"/>
      <c r="P935" s="227">
        <f>O935*H935</f>
        <v>0</v>
      </c>
      <c r="Q935" s="227">
        <v>1</v>
      </c>
      <c r="R935" s="227">
        <f>Q935*H935</f>
        <v>4109.268</v>
      </c>
      <c r="S935" s="227">
        <v>0</v>
      </c>
      <c r="T935" s="228">
        <f>S935*H935</f>
        <v>0</v>
      </c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R935" s="229" t="s">
        <v>303</v>
      </c>
      <c r="AT935" s="229" t="s">
        <v>376</v>
      </c>
      <c r="AU935" s="229" t="s">
        <v>93</v>
      </c>
      <c r="AY935" s="20" t="s">
        <v>254</v>
      </c>
      <c r="BE935" s="230">
        <f>IF(N935="základní",J935,0)</f>
        <v>0</v>
      </c>
      <c r="BF935" s="230">
        <f>IF(N935="snížená",J935,0)</f>
        <v>0</v>
      </c>
      <c r="BG935" s="230">
        <f>IF(N935="zákl. přenesená",J935,0)</f>
        <v>0</v>
      </c>
      <c r="BH935" s="230">
        <f>IF(N935="sníž. přenesená",J935,0)</f>
        <v>0</v>
      </c>
      <c r="BI935" s="230">
        <f>IF(N935="nulová",J935,0)</f>
        <v>0</v>
      </c>
      <c r="BJ935" s="20" t="s">
        <v>23</v>
      </c>
      <c r="BK935" s="230">
        <f>ROUND(I935*H935,2)</f>
        <v>0</v>
      </c>
      <c r="BL935" s="20" t="s">
        <v>261</v>
      </c>
      <c r="BM935" s="229" t="s">
        <v>933</v>
      </c>
    </row>
    <row r="936" s="13" customFormat="1">
      <c r="A936" s="13"/>
      <c r="B936" s="236"/>
      <c r="C936" s="237"/>
      <c r="D936" s="238" t="s">
        <v>265</v>
      </c>
      <c r="E936" s="239" t="s">
        <v>48</v>
      </c>
      <c r="F936" s="240" t="s">
        <v>934</v>
      </c>
      <c r="G936" s="237"/>
      <c r="H936" s="241">
        <v>4109.268</v>
      </c>
      <c r="I936" s="242"/>
      <c r="J936" s="237"/>
      <c r="K936" s="237"/>
      <c r="L936" s="243"/>
      <c r="M936" s="244"/>
      <c r="N936" s="245"/>
      <c r="O936" s="245"/>
      <c r="P936" s="245"/>
      <c r="Q936" s="245"/>
      <c r="R936" s="245"/>
      <c r="S936" s="245"/>
      <c r="T936" s="246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7" t="s">
        <v>265</v>
      </c>
      <c r="AU936" s="247" t="s">
        <v>93</v>
      </c>
      <c r="AV936" s="13" t="s">
        <v>93</v>
      </c>
      <c r="AW936" s="13" t="s">
        <v>46</v>
      </c>
      <c r="AX936" s="13" t="s">
        <v>85</v>
      </c>
      <c r="AY936" s="247" t="s">
        <v>254</v>
      </c>
    </row>
    <row r="937" s="14" customFormat="1">
      <c r="A937" s="14"/>
      <c r="B937" s="248"/>
      <c r="C937" s="249"/>
      <c r="D937" s="238" t="s">
        <v>265</v>
      </c>
      <c r="E937" s="250" t="s">
        <v>48</v>
      </c>
      <c r="F937" s="251" t="s">
        <v>268</v>
      </c>
      <c r="G937" s="249"/>
      <c r="H937" s="252">
        <v>4109.268</v>
      </c>
      <c r="I937" s="253"/>
      <c r="J937" s="249"/>
      <c r="K937" s="249"/>
      <c r="L937" s="254"/>
      <c r="M937" s="255"/>
      <c r="N937" s="256"/>
      <c r="O937" s="256"/>
      <c r="P937" s="256"/>
      <c r="Q937" s="256"/>
      <c r="R937" s="256"/>
      <c r="S937" s="256"/>
      <c r="T937" s="257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8" t="s">
        <v>265</v>
      </c>
      <c r="AU937" s="258" t="s">
        <v>93</v>
      </c>
      <c r="AV937" s="14" t="s">
        <v>261</v>
      </c>
      <c r="AW937" s="14" t="s">
        <v>46</v>
      </c>
      <c r="AX937" s="14" t="s">
        <v>23</v>
      </c>
      <c r="AY937" s="258" t="s">
        <v>254</v>
      </c>
    </row>
    <row r="938" s="2" customFormat="1">
      <c r="A938" s="42"/>
      <c r="B938" s="43"/>
      <c r="C938" s="44"/>
      <c r="D938" s="238" t="s">
        <v>278</v>
      </c>
      <c r="E938" s="44"/>
      <c r="F938" s="269" t="s">
        <v>850</v>
      </c>
      <c r="G938" s="44"/>
      <c r="H938" s="44"/>
      <c r="I938" s="44"/>
      <c r="J938" s="44"/>
      <c r="K938" s="44"/>
      <c r="L938" s="48"/>
      <c r="M938" s="234"/>
      <c r="N938" s="235"/>
      <c r="O938" s="88"/>
      <c r="P938" s="88"/>
      <c r="Q938" s="88"/>
      <c r="R938" s="88"/>
      <c r="S938" s="88"/>
      <c r="T938" s="89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U938" s="20" t="s">
        <v>93</v>
      </c>
    </row>
    <row r="939" s="2" customFormat="1">
      <c r="A939" s="42"/>
      <c r="B939" s="43"/>
      <c r="C939" s="44"/>
      <c r="D939" s="238" t="s">
        <v>278</v>
      </c>
      <c r="E939" s="44"/>
      <c r="F939" s="270" t="s">
        <v>851</v>
      </c>
      <c r="G939" s="44"/>
      <c r="H939" s="271">
        <v>0</v>
      </c>
      <c r="I939" s="44"/>
      <c r="J939" s="44"/>
      <c r="K939" s="44"/>
      <c r="L939" s="48"/>
      <c r="M939" s="234"/>
      <c r="N939" s="235"/>
      <c r="O939" s="88"/>
      <c r="P939" s="88"/>
      <c r="Q939" s="88"/>
      <c r="R939" s="88"/>
      <c r="S939" s="88"/>
      <c r="T939" s="89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U939" s="20" t="s">
        <v>93</v>
      </c>
    </row>
    <row r="940" s="2" customFormat="1">
      <c r="A940" s="42"/>
      <c r="B940" s="43"/>
      <c r="C940" s="44"/>
      <c r="D940" s="238" t="s">
        <v>278</v>
      </c>
      <c r="E940" s="44"/>
      <c r="F940" s="270" t="s">
        <v>679</v>
      </c>
      <c r="G940" s="44"/>
      <c r="H940" s="271">
        <v>3892.7489999999998</v>
      </c>
      <c r="I940" s="44"/>
      <c r="J940" s="44"/>
      <c r="K940" s="44"/>
      <c r="L940" s="48"/>
      <c r="M940" s="234"/>
      <c r="N940" s="235"/>
      <c r="O940" s="88"/>
      <c r="P940" s="88"/>
      <c r="Q940" s="88"/>
      <c r="R940" s="88"/>
      <c r="S940" s="88"/>
      <c r="T940" s="89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U940" s="20" t="s">
        <v>93</v>
      </c>
    </row>
    <row r="941" s="2" customFormat="1">
      <c r="A941" s="42"/>
      <c r="B941" s="43"/>
      <c r="C941" s="44"/>
      <c r="D941" s="238" t="s">
        <v>278</v>
      </c>
      <c r="E941" s="44"/>
      <c r="F941" s="270" t="s">
        <v>852</v>
      </c>
      <c r="G941" s="44"/>
      <c r="H941" s="271">
        <v>18.800000000000001</v>
      </c>
      <c r="I941" s="44"/>
      <c r="J941" s="44"/>
      <c r="K941" s="44"/>
      <c r="L941" s="48"/>
      <c r="M941" s="234"/>
      <c r="N941" s="235"/>
      <c r="O941" s="88"/>
      <c r="P941" s="88"/>
      <c r="Q941" s="88"/>
      <c r="R941" s="88"/>
      <c r="S941" s="88"/>
      <c r="T941" s="89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U941" s="20" t="s">
        <v>93</v>
      </c>
    </row>
    <row r="942" s="2" customFormat="1">
      <c r="A942" s="42"/>
      <c r="B942" s="43"/>
      <c r="C942" s="44"/>
      <c r="D942" s="238" t="s">
        <v>278</v>
      </c>
      <c r="E942" s="44"/>
      <c r="F942" s="270" t="s">
        <v>853</v>
      </c>
      <c r="G942" s="44"/>
      <c r="H942" s="271">
        <v>0</v>
      </c>
      <c r="I942" s="44"/>
      <c r="J942" s="44"/>
      <c r="K942" s="44"/>
      <c r="L942" s="48"/>
      <c r="M942" s="234"/>
      <c r="N942" s="235"/>
      <c r="O942" s="88"/>
      <c r="P942" s="88"/>
      <c r="Q942" s="88"/>
      <c r="R942" s="88"/>
      <c r="S942" s="88"/>
      <c r="T942" s="89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U942" s="20" t="s">
        <v>93</v>
      </c>
    </row>
    <row r="943" s="2" customFormat="1">
      <c r="A943" s="42"/>
      <c r="B943" s="43"/>
      <c r="C943" s="44"/>
      <c r="D943" s="238" t="s">
        <v>278</v>
      </c>
      <c r="E943" s="44"/>
      <c r="F943" s="270" t="s">
        <v>854</v>
      </c>
      <c r="G943" s="44"/>
      <c r="H943" s="271">
        <v>-137.52099999999999</v>
      </c>
      <c r="I943" s="44"/>
      <c r="J943" s="44"/>
      <c r="K943" s="44"/>
      <c r="L943" s="48"/>
      <c r="M943" s="234"/>
      <c r="N943" s="235"/>
      <c r="O943" s="88"/>
      <c r="P943" s="88"/>
      <c r="Q943" s="88"/>
      <c r="R943" s="88"/>
      <c r="S943" s="88"/>
      <c r="T943" s="89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U943" s="20" t="s">
        <v>93</v>
      </c>
    </row>
    <row r="944" s="2" customFormat="1">
      <c r="A944" s="42"/>
      <c r="B944" s="43"/>
      <c r="C944" s="44"/>
      <c r="D944" s="238" t="s">
        <v>278</v>
      </c>
      <c r="E944" s="44"/>
      <c r="F944" s="270" t="s">
        <v>855</v>
      </c>
      <c r="G944" s="44"/>
      <c r="H944" s="271">
        <v>-106.577</v>
      </c>
      <c r="I944" s="44"/>
      <c r="J944" s="44"/>
      <c r="K944" s="44"/>
      <c r="L944" s="48"/>
      <c r="M944" s="234"/>
      <c r="N944" s="235"/>
      <c r="O944" s="88"/>
      <c r="P944" s="88"/>
      <c r="Q944" s="88"/>
      <c r="R944" s="88"/>
      <c r="S944" s="88"/>
      <c r="T944" s="89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U944" s="20" t="s">
        <v>93</v>
      </c>
    </row>
    <row r="945" s="2" customFormat="1">
      <c r="A945" s="42"/>
      <c r="B945" s="43"/>
      <c r="C945" s="44"/>
      <c r="D945" s="238" t="s">
        <v>278</v>
      </c>
      <c r="E945" s="44"/>
      <c r="F945" s="270" t="s">
        <v>856</v>
      </c>
      <c r="G945" s="44"/>
      <c r="H945" s="271">
        <v>-247.672</v>
      </c>
      <c r="I945" s="44"/>
      <c r="J945" s="44"/>
      <c r="K945" s="44"/>
      <c r="L945" s="48"/>
      <c r="M945" s="234"/>
      <c r="N945" s="235"/>
      <c r="O945" s="88"/>
      <c r="P945" s="88"/>
      <c r="Q945" s="88"/>
      <c r="R945" s="88"/>
      <c r="S945" s="88"/>
      <c r="T945" s="89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U945" s="20" t="s">
        <v>93</v>
      </c>
    </row>
    <row r="946" s="2" customFormat="1">
      <c r="A946" s="42"/>
      <c r="B946" s="43"/>
      <c r="C946" s="44"/>
      <c r="D946" s="238" t="s">
        <v>278</v>
      </c>
      <c r="E946" s="44"/>
      <c r="F946" s="270" t="s">
        <v>857</v>
      </c>
      <c r="G946" s="44"/>
      <c r="H946" s="271">
        <v>-82.522000000000006</v>
      </c>
      <c r="I946" s="44"/>
      <c r="J946" s="44"/>
      <c r="K946" s="44"/>
      <c r="L946" s="48"/>
      <c r="M946" s="234"/>
      <c r="N946" s="235"/>
      <c r="O946" s="88"/>
      <c r="P946" s="88"/>
      <c r="Q946" s="88"/>
      <c r="R946" s="88"/>
      <c r="S946" s="88"/>
      <c r="T946" s="89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U946" s="20" t="s">
        <v>93</v>
      </c>
    </row>
    <row r="947" s="2" customFormat="1">
      <c r="A947" s="42"/>
      <c r="B947" s="43"/>
      <c r="C947" s="44"/>
      <c r="D947" s="238" t="s">
        <v>278</v>
      </c>
      <c r="E947" s="44"/>
      <c r="F947" s="270" t="s">
        <v>858</v>
      </c>
      <c r="G947" s="44"/>
      <c r="H947" s="271">
        <v>-167.43100000000001</v>
      </c>
      <c r="I947" s="44"/>
      <c r="J947" s="44"/>
      <c r="K947" s="44"/>
      <c r="L947" s="48"/>
      <c r="M947" s="234"/>
      <c r="N947" s="235"/>
      <c r="O947" s="88"/>
      <c r="P947" s="88"/>
      <c r="Q947" s="88"/>
      <c r="R947" s="88"/>
      <c r="S947" s="88"/>
      <c r="T947" s="89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U947" s="20" t="s">
        <v>93</v>
      </c>
    </row>
    <row r="948" s="2" customFormat="1">
      <c r="A948" s="42"/>
      <c r="B948" s="43"/>
      <c r="C948" s="44"/>
      <c r="D948" s="238" t="s">
        <v>278</v>
      </c>
      <c r="E948" s="44"/>
      <c r="F948" s="270" t="s">
        <v>859</v>
      </c>
      <c r="G948" s="44"/>
      <c r="H948" s="271">
        <v>-382.51499999999999</v>
      </c>
      <c r="I948" s="44"/>
      <c r="J948" s="44"/>
      <c r="K948" s="44"/>
      <c r="L948" s="48"/>
      <c r="M948" s="234"/>
      <c r="N948" s="235"/>
      <c r="O948" s="88"/>
      <c r="P948" s="88"/>
      <c r="Q948" s="88"/>
      <c r="R948" s="88"/>
      <c r="S948" s="88"/>
      <c r="T948" s="89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U948" s="20" t="s">
        <v>93</v>
      </c>
    </row>
    <row r="949" s="2" customFormat="1">
      <c r="A949" s="42"/>
      <c r="B949" s="43"/>
      <c r="C949" s="44"/>
      <c r="D949" s="238" t="s">
        <v>278</v>
      </c>
      <c r="E949" s="44"/>
      <c r="F949" s="270" t="s">
        <v>860</v>
      </c>
      <c r="G949" s="44"/>
      <c r="H949" s="271">
        <v>-66.320999999999998</v>
      </c>
      <c r="I949" s="44"/>
      <c r="J949" s="44"/>
      <c r="K949" s="44"/>
      <c r="L949" s="48"/>
      <c r="M949" s="234"/>
      <c r="N949" s="235"/>
      <c r="O949" s="88"/>
      <c r="P949" s="88"/>
      <c r="Q949" s="88"/>
      <c r="R949" s="88"/>
      <c r="S949" s="88"/>
      <c r="T949" s="89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U949" s="20" t="s">
        <v>93</v>
      </c>
    </row>
    <row r="950" s="2" customFormat="1">
      <c r="A950" s="42"/>
      <c r="B950" s="43"/>
      <c r="C950" s="44"/>
      <c r="D950" s="238" t="s">
        <v>278</v>
      </c>
      <c r="E950" s="44"/>
      <c r="F950" s="270" t="s">
        <v>861</v>
      </c>
      <c r="G950" s="44"/>
      <c r="H950" s="271">
        <v>-55.037999999999997</v>
      </c>
      <c r="I950" s="44"/>
      <c r="J950" s="44"/>
      <c r="K950" s="44"/>
      <c r="L950" s="48"/>
      <c r="M950" s="234"/>
      <c r="N950" s="235"/>
      <c r="O950" s="88"/>
      <c r="P950" s="88"/>
      <c r="Q950" s="88"/>
      <c r="R950" s="88"/>
      <c r="S950" s="88"/>
      <c r="T950" s="89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U950" s="20" t="s">
        <v>93</v>
      </c>
    </row>
    <row r="951" s="2" customFormat="1">
      <c r="A951" s="42"/>
      <c r="B951" s="43"/>
      <c r="C951" s="44"/>
      <c r="D951" s="238" t="s">
        <v>278</v>
      </c>
      <c r="E951" s="44"/>
      <c r="F951" s="270" t="s">
        <v>862</v>
      </c>
      <c r="G951" s="44"/>
      <c r="H951" s="271">
        <v>-18.050000000000001</v>
      </c>
      <c r="I951" s="44"/>
      <c r="J951" s="44"/>
      <c r="K951" s="44"/>
      <c r="L951" s="48"/>
      <c r="M951" s="234"/>
      <c r="N951" s="235"/>
      <c r="O951" s="88"/>
      <c r="P951" s="88"/>
      <c r="Q951" s="88"/>
      <c r="R951" s="88"/>
      <c r="S951" s="88"/>
      <c r="T951" s="89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U951" s="20" t="s">
        <v>93</v>
      </c>
    </row>
    <row r="952" s="2" customFormat="1">
      <c r="A952" s="42"/>
      <c r="B952" s="43"/>
      <c r="C952" s="44"/>
      <c r="D952" s="238" t="s">
        <v>278</v>
      </c>
      <c r="E952" s="44"/>
      <c r="F952" s="270" t="s">
        <v>863</v>
      </c>
      <c r="G952" s="44"/>
      <c r="H952" s="271">
        <v>-2.294</v>
      </c>
      <c r="I952" s="44"/>
      <c r="J952" s="44"/>
      <c r="K952" s="44"/>
      <c r="L952" s="48"/>
      <c r="M952" s="234"/>
      <c r="N952" s="235"/>
      <c r="O952" s="88"/>
      <c r="P952" s="88"/>
      <c r="Q952" s="88"/>
      <c r="R952" s="88"/>
      <c r="S952" s="88"/>
      <c r="T952" s="89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U952" s="20" t="s">
        <v>93</v>
      </c>
    </row>
    <row r="953" s="2" customFormat="1">
      <c r="A953" s="42"/>
      <c r="B953" s="43"/>
      <c r="C953" s="44"/>
      <c r="D953" s="238" t="s">
        <v>278</v>
      </c>
      <c r="E953" s="44"/>
      <c r="F953" s="270" t="s">
        <v>864</v>
      </c>
      <c r="G953" s="44"/>
      <c r="H953" s="271">
        <v>-13.706</v>
      </c>
      <c r="I953" s="44"/>
      <c r="J953" s="44"/>
      <c r="K953" s="44"/>
      <c r="L953" s="48"/>
      <c r="M953" s="234"/>
      <c r="N953" s="235"/>
      <c r="O953" s="88"/>
      <c r="P953" s="88"/>
      <c r="Q953" s="88"/>
      <c r="R953" s="88"/>
      <c r="S953" s="88"/>
      <c r="T953" s="89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U953" s="20" t="s">
        <v>93</v>
      </c>
    </row>
    <row r="954" s="2" customFormat="1">
      <c r="A954" s="42"/>
      <c r="B954" s="43"/>
      <c r="C954" s="44"/>
      <c r="D954" s="238" t="s">
        <v>278</v>
      </c>
      <c r="E954" s="44"/>
      <c r="F954" s="270" t="s">
        <v>865</v>
      </c>
      <c r="G954" s="44"/>
      <c r="H954" s="271">
        <v>-96.590000000000003</v>
      </c>
      <c r="I954" s="44"/>
      <c r="J954" s="44"/>
      <c r="K954" s="44"/>
      <c r="L954" s="48"/>
      <c r="M954" s="234"/>
      <c r="N954" s="235"/>
      <c r="O954" s="88"/>
      <c r="P954" s="88"/>
      <c r="Q954" s="88"/>
      <c r="R954" s="88"/>
      <c r="S954" s="88"/>
      <c r="T954" s="89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U954" s="20" t="s">
        <v>93</v>
      </c>
    </row>
    <row r="955" s="2" customFormat="1">
      <c r="A955" s="42"/>
      <c r="B955" s="43"/>
      <c r="C955" s="44"/>
      <c r="D955" s="238" t="s">
        <v>278</v>
      </c>
      <c r="E955" s="44"/>
      <c r="F955" s="270" t="s">
        <v>866</v>
      </c>
      <c r="G955" s="44"/>
      <c r="H955" s="271">
        <v>-82.557000000000002</v>
      </c>
      <c r="I955" s="44"/>
      <c r="J955" s="44"/>
      <c r="K955" s="44"/>
      <c r="L955" s="48"/>
      <c r="M955" s="234"/>
      <c r="N955" s="235"/>
      <c r="O955" s="88"/>
      <c r="P955" s="88"/>
      <c r="Q955" s="88"/>
      <c r="R955" s="88"/>
      <c r="S955" s="88"/>
      <c r="T955" s="89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U955" s="20" t="s">
        <v>93</v>
      </c>
    </row>
    <row r="956" s="2" customFormat="1">
      <c r="A956" s="42"/>
      <c r="B956" s="43"/>
      <c r="C956" s="44"/>
      <c r="D956" s="238" t="s">
        <v>278</v>
      </c>
      <c r="E956" s="44"/>
      <c r="F956" s="270" t="s">
        <v>867</v>
      </c>
      <c r="G956" s="44"/>
      <c r="H956" s="271">
        <v>0</v>
      </c>
      <c r="I956" s="44"/>
      <c r="J956" s="44"/>
      <c r="K956" s="44"/>
      <c r="L956" s="48"/>
      <c r="M956" s="234"/>
      <c r="N956" s="235"/>
      <c r="O956" s="88"/>
      <c r="P956" s="88"/>
      <c r="Q956" s="88"/>
      <c r="R956" s="88"/>
      <c r="S956" s="88"/>
      <c r="T956" s="89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U956" s="20" t="s">
        <v>93</v>
      </c>
    </row>
    <row r="957" s="2" customFormat="1">
      <c r="A957" s="42"/>
      <c r="B957" s="43"/>
      <c r="C957" s="44"/>
      <c r="D957" s="238" t="s">
        <v>278</v>
      </c>
      <c r="E957" s="44"/>
      <c r="F957" s="270" t="s">
        <v>868</v>
      </c>
      <c r="G957" s="44"/>
      <c r="H957" s="271">
        <v>0</v>
      </c>
      <c r="I957" s="44"/>
      <c r="J957" s="44"/>
      <c r="K957" s="44"/>
      <c r="L957" s="48"/>
      <c r="M957" s="234"/>
      <c r="N957" s="235"/>
      <c r="O957" s="88"/>
      <c r="P957" s="88"/>
      <c r="Q957" s="88"/>
      <c r="R957" s="88"/>
      <c r="S957" s="88"/>
      <c r="T957" s="89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U957" s="20" t="s">
        <v>93</v>
      </c>
    </row>
    <row r="958" s="2" customFormat="1">
      <c r="A958" s="42"/>
      <c r="B958" s="43"/>
      <c r="C958" s="44"/>
      <c r="D958" s="238" t="s">
        <v>278</v>
      </c>
      <c r="E958" s="44"/>
      <c r="F958" s="270" t="s">
        <v>869</v>
      </c>
      <c r="G958" s="44"/>
      <c r="H958" s="271">
        <v>-198.875</v>
      </c>
      <c r="I958" s="44"/>
      <c r="J958" s="44"/>
      <c r="K958" s="44"/>
      <c r="L958" s="48"/>
      <c r="M958" s="234"/>
      <c r="N958" s="235"/>
      <c r="O958" s="88"/>
      <c r="P958" s="88"/>
      <c r="Q958" s="88"/>
      <c r="R958" s="88"/>
      <c r="S958" s="88"/>
      <c r="T958" s="89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U958" s="20" t="s">
        <v>93</v>
      </c>
    </row>
    <row r="959" s="2" customFormat="1">
      <c r="A959" s="42"/>
      <c r="B959" s="43"/>
      <c r="C959" s="44"/>
      <c r="D959" s="238" t="s">
        <v>278</v>
      </c>
      <c r="E959" s="44"/>
      <c r="F959" s="270" t="s">
        <v>870</v>
      </c>
      <c r="G959" s="44"/>
      <c r="H959" s="271">
        <v>-219.09700000000001</v>
      </c>
      <c r="I959" s="44"/>
      <c r="J959" s="44"/>
      <c r="K959" s="44"/>
      <c r="L959" s="48"/>
      <c r="M959" s="234"/>
      <c r="N959" s="235"/>
      <c r="O959" s="88"/>
      <c r="P959" s="88"/>
      <c r="Q959" s="88"/>
      <c r="R959" s="88"/>
      <c r="S959" s="88"/>
      <c r="T959" s="89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U959" s="20" t="s">
        <v>93</v>
      </c>
    </row>
    <row r="960" s="2" customFormat="1">
      <c r="A960" s="42"/>
      <c r="B960" s="43"/>
      <c r="C960" s="44"/>
      <c r="D960" s="238" t="s">
        <v>278</v>
      </c>
      <c r="E960" s="44"/>
      <c r="F960" s="270" t="s">
        <v>871</v>
      </c>
      <c r="G960" s="44"/>
      <c r="H960" s="271">
        <v>-34.262999999999998</v>
      </c>
      <c r="I960" s="44"/>
      <c r="J960" s="44"/>
      <c r="K960" s="44"/>
      <c r="L960" s="48"/>
      <c r="M960" s="234"/>
      <c r="N960" s="235"/>
      <c r="O960" s="88"/>
      <c r="P960" s="88"/>
      <c r="Q960" s="88"/>
      <c r="R960" s="88"/>
      <c r="S960" s="88"/>
      <c r="T960" s="89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U960" s="20" t="s">
        <v>93</v>
      </c>
    </row>
    <row r="961" s="2" customFormat="1">
      <c r="A961" s="42"/>
      <c r="B961" s="43"/>
      <c r="C961" s="44"/>
      <c r="D961" s="238" t="s">
        <v>278</v>
      </c>
      <c r="E961" s="44"/>
      <c r="F961" s="270" t="s">
        <v>268</v>
      </c>
      <c r="G961" s="44"/>
      <c r="H961" s="271">
        <v>2000.52</v>
      </c>
      <c r="I961" s="44"/>
      <c r="J961" s="44"/>
      <c r="K961" s="44"/>
      <c r="L961" s="48"/>
      <c r="M961" s="234"/>
      <c r="N961" s="235"/>
      <c r="O961" s="88"/>
      <c r="P961" s="88"/>
      <c r="Q961" s="88"/>
      <c r="R961" s="88"/>
      <c r="S961" s="88"/>
      <c r="T961" s="89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U961" s="20" t="s">
        <v>93</v>
      </c>
    </row>
    <row r="962" s="2" customFormat="1">
      <c r="A962" s="42"/>
      <c r="B962" s="43"/>
      <c r="C962" s="44"/>
      <c r="D962" s="238" t="s">
        <v>278</v>
      </c>
      <c r="E962" s="44"/>
      <c r="F962" s="283" t="s">
        <v>732</v>
      </c>
      <c r="G962" s="44"/>
      <c r="H962" s="44"/>
      <c r="I962" s="44"/>
      <c r="J962" s="44"/>
      <c r="K962" s="44"/>
      <c r="L962" s="48"/>
      <c r="M962" s="234"/>
      <c r="N962" s="235"/>
      <c r="O962" s="88"/>
      <c r="P962" s="88"/>
      <c r="Q962" s="88"/>
      <c r="R962" s="88"/>
      <c r="S962" s="88"/>
      <c r="T962" s="89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U962" s="20" t="s">
        <v>93</v>
      </c>
    </row>
    <row r="963" s="2" customFormat="1">
      <c r="A963" s="42"/>
      <c r="B963" s="43"/>
      <c r="C963" s="44"/>
      <c r="D963" s="238" t="s">
        <v>278</v>
      </c>
      <c r="E963" s="44"/>
      <c r="F963" s="284" t="s">
        <v>733</v>
      </c>
      <c r="G963" s="44"/>
      <c r="H963" s="271">
        <v>0</v>
      </c>
      <c r="I963" s="44"/>
      <c r="J963" s="44"/>
      <c r="K963" s="44"/>
      <c r="L963" s="48"/>
      <c r="M963" s="234"/>
      <c r="N963" s="235"/>
      <c r="O963" s="88"/>
      <c r="P963" s="88"/>
      <c r="Q963" s="88"/>
      <c r="R963" s="88"/>
      <c r="S963" s="88"/>
      <c r="T963" s="89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U963" s="20" t="s">
        <v>93</v>
      </c>
    </row>
    <row r="964" s="2" customFormat="1">
      <c r="A964" s="42"/>
      <c r="B964" s="43"/>
      <c r="C964" s="44"/>
      <c r="D964" s="238" t="s">
        <v>278</v>
      </c>
      <c r="E964" s="44"/>
      <c r="F964" s="284" t="s">
        <v>734</v>
      </c>
      <c r="G964" s="44"/>
      <c r="H964" s="271">
        <v>55.5</v>
      </c>
      <c r="I964" s="44"/>
      <c r="J964" s="44"/>
      <c r="K964" s="44"/>
      <c r="L964" s="48"/>
      <c r="M964" s="234"/>
      <c r="N964" s="235"/>
      <c r="O964" s="88"/>
      <c r="P964" s="88"/>
      <c r="Q964" s="88"/>
      <c r="R964" s="88"/>
      <c r="S964" s="88"/>
      <c r="T964" s="89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U964" s="20" t="s">
        <v>93</v>
      </c>
    </row>
    <row r="965" s="2" customFormat="1">
      <c r="A965" s="42"/>
      <c r="B965" s="43"/>
      <c r="C965" s="44"/>
      <c r="D965" s="238" t="s">
        <v>278</v>
      </c>
      <c r="E965" s="44"/>
      <c r="F965" s="284" t="s">
        <v>735</v>
      </c>
      <c r="G965" s="44"/>
      <c r="H965" s="271">
        <v>490.76999999999998</v>
      </c>
      <c r="I965" s="44"/>
      <c r="J965" s="44"/>
      <c r="K965" s="44"/>
      <c r="L965" s="48"/>
      <c r="M965" s="234"/>
      <c r="N965" s="235"/>
      <c r="O965" s="88"/>
      <c r="P965" s="88"/>
      <c r="Q965" s="88"/>
      <c r="R965" s="88"/>
      <c r="S965" s="88"/>
      <c r="T965" s="89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U965" s="20" t="s">
        <v>93</v>
      </c>
    </row>
    <row r="966" s="2" customFormat="1">
      <c r="A966" s="42"/>
      <c r="B966" s="43"/>
      <c r="C966" s="44"/>
      <c r="D966" s="238" t="s">
        <v>278</v>
      </c>
      <c r="E966" s="44"/>
      <c r="F966" s="284" t="s">
        <v>736</v>
      </c>
      <c r="G966" s="44"/>
      <c r="H966" s="271">
        <v>600.31500000000005</v>
      </c>
      <c r="I966" s="44"/>
      <c r="J966" s="44"/>
      <c r="K966" s="44"/>
      <c r="L966" s="48"/>
      <c r="M966" s="234"/>
      <c r="N966" s="235"/>
      <c r="O966" s="88"/>
      <c r="P966" s="88"/>
      <c r="Q966" s="88"/>
      <c r="R966" s="88"/>
      <c r="S966" s="88"/>
      <c r="T966" s="89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U966" s="20" t="s">
        <v>93</v>
      </c>
    </row>
    <row r="967" s="2" customFormat="1">
      <c r="A967" s="42"/>
      <c r="B967" s="43"/>
      <c r="C967" s="44"/>
      <c r="D967" s="238" t="s">
        <v>278</v>
      </c>
      <c r="E967" s="44"/>
      <c r="F967" s="284" t="s">
        <v>737</v>
      </c>
      <c r="G967" s="44"/>
      <c r="H967" s="271">
        <v>1065.9949999999999</v>
      </c>
      <c r="I967" s="44"/>
      <c r="J967" s="44"/>
      <c r="K967" s="44"/>
      <c r="L967" s="48"/>
      <c r="M967" s="234"/>
      <c r="N967" s="235"/>
      <c r="O967" s="88"/>
      <c r="P967" s="88"/>
      <c r="Q967" s="88"/>
      <c r="R967" s="88"/>
      <c r="S967" s="88"/>
      <c r="T967" s="89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U967" s="20" t="s">
        <v>93</v>
      </c>
    </row>
    <row r="968" s="2" customFormat="1">
      <c r="A968" s="42"/>
      <c r="B968" s="43"/>
      <c r="C968" s="44"/>
      <c r="D968" s="238" t="s">
        <v>278</v>
      </c>
      <c r="E968" s="44"/>
      <c r="F968" s="284" t="s">
        <v>738</v>
      </c>
      <c r="G968" s="44"/>
      <c r="H968" s="271">
        <v>414.67399999999998</v>
      </c>
      <c r="I968" s="44"/>
      <c r="J968" s="44"/>
      <c r="K968" s="44"/>
      <c r="L968" s="48"/>
      <c r="M968" s="234"/>
      <c r="N968" s="235"/>
      <c r="O968" s="88"/>
      <c r="P968" s="88"/>
      <c r="Q968" s="88"/>
      <c r="R968" s="88"/>
      <c r="S968" s="88"/>
      <c r="T968" s="89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U968" s="20" t="s">
        <v>93</v>
      </c>
    </row>
    <row r="969" s="2" customFormat="1">
      <c r="A969" s="42"/>
      <c r="B969" s="43"/>
      <c r="C969" s="44"/>
      <c r="D969" s="238" t="s">
        <v>278</v>
      </c>
      <c r="E969" s="44"/>
      <c r="F969" s="284" t="s">
        <v>739</v>
      </c>
      <c r="G969" s="44"/>
      <c r="H969" s="271">
        <v>801.96500000000003</v>
      </c>
      <c r="I969" s="44"/>
      <c r="J969" s="44"/>
      <c r="K969" s="44"/>
      <c r="L969" s="48"/>
      <c r="M969" s="234"/>
      <c r="N969" s="235"/>
      <c r="O969" s="88"/>
      <c r="P969" s="88"/>
      <c r="Q969" s="88"/>
      <c r="R969" s="88"/>
      <c r="S969" s="88"/>
      <c r="T969" s="89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U969" s="20" t="s">
        <v>93</v>
      </c>
    </row>
    <row r="970" s="2" customFormat="1">
      <c r="A970" s="42"/>
      <c r="B970" s="43"/>
      <c r="C970" s="44"/>
      <c r="D970" s="238" t="s">
        <v>278</v>
      </c>
      <c r="E970" s="44"/>
      <c r="F970" s="284" t="s">
        <v>740</v>
      </c>
      <c r="G970" s="44"/>
      <c r="H970" s="271">
        <v>430.66399999999999</v>
      </c>
      <c r="I970" s="44"/>
      <c r="J970" s="44"/>
      <c r="K970" s="44"/>
      <c r="L970" s="48"/>
      <c r="M970" s="234"/>
      <c r="N970" s="235"/>
      <c r="O970" s="88"/>
      <c r="P970" s="88"/>
      <c r="Q970" s="88"/>
      <c r="R970" s="88"/>
      <c r="S970" s="88"/>
      <c r="T970" s="89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U970" s="20" t="s">
        <v>93</v>
      </c>
    </row>
    <row r="971" s="2" customFormat="1">
      <c r="A971" s="42"/>
      <c r="B971" s="43"/>
      <c r="C971" s="44"/>
      <c r="D971" s="238" t="s">
        <v>278</v>
      </c>
      <c r="E971" s="44"/>
      <c r="F971" s="284" t="s">
        <v>741</v>
      </c>
      <c r="G971" s="44"/>
      <c r="H971" s="271">
        <v>177.41900000000001</v>
      </c>
      <c r="I971" s="44"/>
      <c r="J971" s="44"/>
      <c r="K971" s="44"/>
      <c r="L971" s="48"/>
      <c r="M971" s="234"/>
      <c r="N971" s="235"/>
      <c r="O971" s="88"/>
      <c r="P971" s="88"/>
      <c r="Q971" s="88"/>
      <c r="R971" s="88"/>
      <c r="S971" s="88"/>
      <c r="T971" s="89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U971" s="20" t="s">
        <v>93</v>
      </c>
    </row>
    <row r="972" s="2" customFormat="1">
      <c r="A972" s="42"/>
      <c r="B972" s="43"/>
      <c r="C972" s="44"/>
      <c r="D972" s="238" t="s">
        <v>278</v>
      </c>
      <c r="E972" s="44"/>
      <c r="F972" s="284" t="s">
        <v>742</v>
      </c>
      <c r="G972" s="44"/>
      <c r="H972" s="271">
        <v>7</v>
      </c>
      <c r="I972" s="44"/>
      <c r="J972" s="44"/>
      <c r="K972" s="44"/>
      <c r="L972" s="48"/>
      <c r="M972" s="234"/>
      <c r="N972" s="235"/>
      <c r="O972" s="88"/>
      <c r="P972" s="88"/>
      <c r="Q972" s="88"/>
      <c r="R972" s="88"/>
      <c r="S972" s="88"/>
      <c r="T972" s="89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U972" s="20" t="s">
        <v>93</v>
      </c>
    </row>
    <row r="973" s="2" customFormat="1">
      <c r="A973" s="42"/>
      <c r="B973" s="43"/>
      <c r="C973" s="44"/>
      <c r="D973" s="238" t="s">
        <v>278</v>
      </c>
      <c r="E973" s="44"/>
      <c r="F973" s="284" t="s">
        <v>743</v>
      </c>
      <c r="G973" s="44"/>
      <c r="H973" s="271">
        <v>42.258000000000003</v>
      </c>
      <c r="I973" s="44"/>
      <c r="J973" s="44"/>
      <c r="K973" s="44"/>
      <c r="L973" s="48"/>
      <c r="M973" s="234"/>
      <c r="N973" s="235"/>
      <c r="O973" s="88"/>
      <c r="P973" s="88"/>
      <c r="Q973" s="88"/>
      <c r="R973" s="88"/>
      <c r="S973" s="88"/>
      <c r="T973" s="89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U973" s="20" t="s">
        <v>93</v>
      </c>
    </row>
    <row r="974" s="2" customFormat="1">
      <c r="A974" s="42"/>
      <c r="B974" s="43"/>
      <c r="C974" s="44"/>
      <c r="D974" s="238" t="s">
        <v>278</v>
      </c>
      <c r="E974" s="44"/>
      <c r="F974" s="284" t="s">
        <v>744</v>
      </c>
      <c r="G974" s="44"/>
      <c r="H974" s="271">
        <v>0</v>
      </c>
      <c r="I974" s="44"/>
      <c r="J974" s="44"/>
      <c r="K974" s="44"/>
      <c r="L974" s="48"/>
      <c r="M974" s="234"/>
      <c r="N974" s="235"/>
      <c r="O974" s="88"/>
      <c r="P974" s="88"/>
      <c r="Q974" s="88"/>
      <c r="R974" s="88"/>
      <c r="S974" s="88"/>
      <c r="T974" s="89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U974" s="20" t="s">
        <v>93</v>
      </c>
    </row>
    <row r="975" s="2" customFormat="1">
      <c r="A975" s="42"/>
      <c r="B975" s="43"/>
      <c r="C975" s="44"/>
      <c r="D975" s="238" t="s">
        <v>278</v>
      </c>
      <c r="E975" s="44"/>
      <c r="F975" s="284" t="s">
        <v>745</v>
      </c>
      <c r="G975" s="44"/>
      <c r="H975" s="271">
        <v>-40.185000000000002</v>
      </c>
      <c r="I975" s="44"/>
      <c r="J975" s="44"/>
      <c r="K975" s="44"/>
      <c r="L975" s="48"/>
      <c r="M975" s="234"/>
      <c r="N975" s="235"/>
      <c r="O975" s="88"/>
      <c r="P975" s="88"/>
      <c r="Q975" s="88"/>
      <c r="R975" s="88"/>
      <c r="S975" s="88"/>
      <c r="T975" s="89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U975" s="20" t="s">
        <v>93</v>
      </c>
    </row>
    <row r="976" s="2" customFormat="1">
      <c r="A976" s="42"/>
      <c r="B976" s="43"/>
      <c r="C976" s="44"/>
      <c r="D976" s="238" t="s">
        <v>278</v>
      </c>
      <c r="E976" s="44"/>
      <c r="F976" s="284" t="s">
        <v>746</v>
      </c>
      <c r="G976" s="44"/>
      <c r="H976" s="271">
        <v>-10.997999999999999</v>
      </c>
      <c r="I976" s="44"/>
      <c r="J976" s="44"/>
      <c r="K976" s="44"/>
      <c r="L976" s="48"/>
      <c r="M976" s="234"/>
      <c r="N976" s="235"/>
      <c r="O976" s="88"/>
      <c r="P976" s="88"/>
      <c r="Q976" s="88"/>
      <c r="R976" s="88"/>
      <c r="S976" s="88"/>
      <c r="T976" s="89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U976" s="20" t="s">
        <v>93</v>
      </c>
    </row>
    <row r="977" s="2" customFormat="1">
      <c r="A977" s="42"/>
      <c r="B977" s="43"/>
      <c r="C977" s="44"/>
      <c r="D977" s="238" t="s">
        <v>278</v>
      </c>
      <c r="E977" s="44"/>
      <c r="F977" s="284" t="s">
        <v>747</v>
      </c>
      <c r="G977" s="44"/>
      <c r="H977" s="271">
        <v>-6.3520000000000003</v>
      </c>
      <c r="I977" s="44"/>
      <c r="J977" s="44"/>
      <c r="K977" s="44"/>
      <c r="L977" s="48"/>
      <c r="M977" s="234"/>
      <c r="N977" s="235"/>
      <c r="O977" s="88"/>
      <c r="P977" s="88"/>
      <c r="Q977" s="88"/>
      <c r="R977" s="88"/>
      <c r="S977" s="88"/>
      <c r="T977" s="89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U977" s="20" t="s">
        <v>93</v>
      </c>
    </row>
    <row r="978" s="2" customFormat="1">
      <c r="A978" s="42"/>
      <c r="B978" s="43"/>
      <c r="C978" s="44"/>
      <c r="D978" s="238" t="s">
        <v>278</v>
      </c>
      <c r="E978" s="44"/>
      <c r="F978" s="284" t="s">
        <v>748</v>
      </c>
      <c r="G978" s="44"/>
      <c r="H978" s="271">
        <v>-9.5939999999999994</v>
      </c>
      <c r="I978" s="44"/>
      <c r="J978" s="44"/>
      <c r="K978" s="44"/>
      <c r="L978" s="48"/>
      <c r="M978" s="234"/>
      <c r="N978" s="235"/>
      <c r="O978" s="88"/>
      <c r="P978" s="88"/>
      <c r="Q978" s="88"/>
      <c r="R978" s="88"/>
      <c r="S978" s="88"/>
      <c r="T978" s="89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U978" s="20" t="s">
        <v>93</v>
      </c>
    </row>
    <row r="979" s="2" customFormat="1">
      <c r="A979" s="42"/>
      <c r="B979" s="43"/>
      <c r="C979" s="44"/>
      <c r="D979" s="238" t="s">
        <v>278</v>
      </c>
      <c r="E979" s="44"/>
      <c r="F979" s="284" t="s">
        <v>749</v>
      </c>
      <c r="G979" s="44"/>
      <c r="H979" s="271">
        <v>-9.0670000000000002</v>
      </c>
      <c r="I979" s="44"/>
      <c r="J979" s="44"/>
      <c r="K979" s="44"/>
      <c r="L979" s="48"/>
      <c r="M979" s="234"/>
      <c r="N979" s="235"/>
      <c r="O979" s="88"/>
      <c r="P979" s="88"/>
      <c r="Q979" s="88"/>
      <c r="R979" s="88"/>
      <c r="S979" s="88"/>
      <c r="T979" s="89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U979" s="20" t="s">
        <v>93</v>
      </c>
    </row>
    <row r="980" s="2" customFormat="1">
      <c r="A980" s="42"/>
      <c r="B980" s="43"/>
      <c r="C980" s="44"/>
      <c r="D980" s="238" t="s">
        <v>278</v>
      </c>
      <c r="E980" s="44"/>
      <c r="F980" s="284" t="s">
        <v>750</v>
      </c>
      <c r="G980" s="44"/>
      <c r="H980" s="271">
        <v>-35.377000000000002</v>
      </c>
      <c r="I980" s="44"/>
      <c r="J980" s="44"/>
      <c r="K980" s="44"/>
      <c r="L980" s="48"/>
      <c r="M980" s="234"/>
      <c r="N980" s="235"/>
      <c r="O980" s="88"/>
      <c r="P980" s="88"/>
      <c r="Q980" s="88"/>
      <c r="R980" s="88"/>
      <c r="S980" s="88"/>
      <c r="T980" s="89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U980" s="20" t="s">
        <v>93</v>
      </c>
    </row>
    <row r="981" s="2" customFormat="1">
      <c r="A981" s="42"/>
      <c r="B981" s="43"/>
      <c r="C981" s="44"/>
      <c r="D981" s="238" t="s">
        <v>278</v>
      </c>
      <c r="E981" s="44"/>
      <c r="F981" s="284" t="s">
        <v>751</v>
      </c>
      <c r="G981" s="44"/>
      <c r="H981" s="271">
        <v>-13.063000000000001</v>
      </c>
      <c r="I981" s="44"/>
      <c r="J981" s="44"/>
      <c r="K981" s="44"/>
      <c r="L981" s="48"/>
      <c r="M981" s="234"/>
      <c r="N981" s="235"/>
      <c r="O981" s="88"/>
      <c r="P981" s="88"/>
      <c r="Q981" s="88"/>
      <c r="R981" s="88"/>
      <c r="S981" s="88"/>
      <c r="T981" s="89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U981" s="20" t="s">
        <v>93</v>
      </c>
    </row>
    <row r="982" s="2" customFormat="1">
      <c r="A982" s="42"/>
      <c r="B982" s="43"/>
      <c r="C982" s="44"/>
      <c r="D982" s="238" t="s">
        <v>278</v>
      </c>
      <c r="E982" s="44"/>
      <c r="F982" s="284" t="s">
        <v>752</v>
      </c>
      <c r="G982" s="44"/>
      <c r="H982" s="271">
        <v>0</v>
      </c>
      <c r="I982" s="44"/>
      <c r="J982" s="44"/>
      <c r="K982" s="44"/>
      <c r="L982" s="48"/>
      <c r="M982" s="234"/>
      <c r="N982" s="235"/>
      <c r="O982" s="88"/>
      <c r="P982" s="88"/>
      <c r="Q982" s="88"/>
      <c r="R982" s="88"/>
      <c r="S982" s="88"/>
      <c r="T982" s="89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U982" s="20" t="s">
        <v>93</v>
      </c>
    </row>
    <row r="983" s="2" customFormat="1">
      <c r="A983" s="42"/>
      <c r="B983" s="43"/>
      <c r="C983" s="44"/>
      <c r="D983" s="238" t="s">
        <v>278</v>
      </c>
      <c r="E983" s="44"/>
      <c r="F983" s="284" t="s">
        <v>753</v>
      </c>
      <c r="G983" s="44"/>
      <c r="H983" s="271">
        <v>-18.800000000000001</v>
      </c>
      <c r="I983" s="44"/>
      <c r="J983" s="44"/>
      <c r="K983" s="44"/>
      <c r="L983" s="48"/>
      <c r="M983" s="234"/>
      <c r="N983" s="235"/>
      <c r="O983" s="88"/>
      <c r="P983" s="88"/>
      <c r="Q983" s="88"/>
      <c r="R983" s="88"/>
      <c r="S983" s="88"/>
      <c r="T983" s="89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U983" s="20" t="s">
        <v>93</v>
      </c>
    </row>
    <row r="984" s="2" customFormat="1">
      <c r="A984" s="42"/>
      <c r="B984" s="43"/>
      <c r="C984" s="44"/>
      <c r="D984" s="238" t="s">
        <v>278</v>
      </c>
      <c r="E984" s="44"/>
      <c r="F984" s="284" t="s">
        <v>754</v>
      </c>
      <c r="G984" s="44"/>
      <c r="H984" s="271">
        <v>-32.600000000000001</v>
      </c>
      <c r="I984" s="44"/>
      <c r="J984" s="44"/>
      <c r="K984" s="44"/>
      <c r="L984" s="48"/>
      <c r="M984" s="234"/>
      <c r="N984" s="235"/>
      <c r="O984" s="88"/>
      <c r="P984" s="88"/>
      <c r="Q984" s="88"/>
      <c r="R984" s="88"/>
      <c r="S984" s="88"/>
      <c r="T984" s="89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U984" s="20" t="s">
        <v>93</v>
      </c>
    </row>
    <row r="985" s="2" customFormat="1">
      <c r="A985" s="42"/>
      <c r="B985" s="43"/>
      <c r="C985" s="44"/>
      <c r="D985" s="238" t="s">
        <v>278</v>
      </c>
      <c r="E985" s="44"/>
      <c r="F985" s="284" t="s">
        <v>755</v>
      </c>
      <c r="G985" s="44"/>
      <c r="H985" s="271">
        <v>-17.774999999999999</v>
      </c>
      <c r="I985" s="44"/>
      <c r="J985" s="44"/>
      <c r="K985" s="44"/>
      <c r="L985" s="48"/>
      <c r="M985" s="234"/>
      <c r="N985" s="235"/>
      <c r="O985" s="88"/>
      <c r="P985" s="88"/>
      <c r="Q985" s="88"/>
      <c r="R985" s="88"/>
      <c r="S985" s="88"/>
      <c r="T985" s="89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U985" s="20" t="s">
        <v>93</v>
      </c>
    </row>
    <row r="986" s="2" customFormat="1">
      <c r="A986" s="42"/>
      <c r="B986" s="43"/>
      <c r="C986" s="44"/>
      <c r="D986" s="238" t="s">
        <v>278</v>
      </c>
      <c r="E986" s="44"/>
      <c r="F986" s="284" t="s">
        <v>268</v>
      </c>
      <c r="G986" s="44"/>
      <c r="H986" s="271">
        <v>3892.7489999999998</v>
      </c>
      <c r="I986" s="44"/>
      <c r="J986" s="44"/>
      <c r="K986" s="44"/>
      <c r="L986" s="48"/>
      <c r="M986" s="234"/>
      <c r="N986" s="235"/>
      <c r="O986" s="88"/>
      <c r="P986" s="88"/>
      <c r="Q986" s="88"/>
      <c r="R986" s="88"/>
      <c r="S986" s="88"/>
      <c r="T986" s="89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U986" s="20" t="s">
        <v>93</v>
      </c>
    </row>
    <row r="987" s="2" customFormat="1">
      <c r="A987" s="42"/>
      <c r="B987" s="43"/>
      <c r="C987" s="44"/>
      <c r="D987" s="238" t="s">
        <v>278</v>
      </c>
      <c r="E987" s="44"/>
      <c r="F987" s="283" t="s">
        <v>789</v>
      </c>
      <c r="G987" s="44"/>
      <c r="H987" s="44"/>
      <c r="I987" s="44"/>
      <c r="J987" s="44"/>
      <c r="K987" s="44"/>
      <c r="L987" s="48"/>
      <c r="M987" s="234"/>
      <c r="N987" s="235"/>
      <c r="O987" s="88"/>
      <c r="P987" s="88"/>
      <c r="Q987" s="88"/>
      <c r="R987" s="88"/>
      <c r="S987" s="88"/>
      <c r="T987" s="89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U987" s="20" t="s">
        <v>93</v>
      </c>
    </row>
    <row r="988" s="2" customFormat="1">
      <c r="A988" s="42"/>
      <c r="B988" s="43"/>
      <c r="C988" s="44"/>
      <c r="D988" s="238" t="s">
        <v>278</v>
      </c>
      <c r="E988" s="44"/>
      <c r="F988" s="284" t="s">
        <v>752</v>
      </c>
      <c r="G988" s="44"/>
      <c r="H988" s="271">
        <v>0</v>
      </c>
      <c r="I988" s="44"/>
      <c r="J988" s="44"/>
      <c r="K988" s="44"/>
      <c r="L988" s="48"/>
      <c r="M988" s="234"/>
      <c r="N988" s="235"/>
      <c r="O988" s="88"/>
      <c r="P988" s="88"/>
      <c r="Q988" s="88"/>
      <c r="R988" s="88"/>
      <c r="S988" s="88"/>
      <c r="T988" s="89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U988" s="20" t="s">
        <v>93</v>
      </c>
    </row>
    <row r="989" s="2" customFormat="1">
      <c r="A989" s="42"/>
      <c r="B989" s="43"/>
      <c r="C989" s="44"/>
      <c r="D989" s="238" t="s">
        <v>278</v>
      </c>
      <c r="E989" s="44"/>
      <c r="F989" s="284" t="s">
        <v>753</v>
      </c>
      <c r="G989" s="44"/>
      <c r="H989" s="271">
        <v>-18.800000000000001</v>
      </c>
      <c r="I989" s="44"/>
      <c r="J989" s="44"/>
      <c r="K989" s="44"/>
      <c r="L989" s="48"/>
      <c r="M989" s="234"/>
      <c r="N989" s="235"/>
      <c r="O989" s="88"/>
      <c r="P989" s="88"/>
      <c r="Q989" s="88"/>
      <c r="R989" s="88"/>
      <c r="S989" s="88"/>
      <c r="T989" s="89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U989" s="20" t="s">
        <v>93</v>
      </c>
    </row>
    <row r="990" s="2" customFormat="1">
      <c r="A990" s="42"/>
      <c r="B990" s="43"/>
      <c r="C990" s="44"/>
      <c r="D990" s="238" t="s">
        <v>278</v>
      </c>
      <c r="E990" s="44"/>
      <c r="F990" s="283" t="s">
        <v>872</v>
      </c>
      <c r="G990" s="44"/>
      <c r="H990" s="44"/>
      <c r="I990" s="44"/>
      <c r="J990" s="44"/>
      <c r="K990" s="44"/>
      <c r="L990" s="48"/>
      <c r="M990" s="234"/>
      <c r="N990" s="235"/>
      <c r="O990" s="88"/>
      <c r="P990" s="88"/>
      <c r="Q990" s="88"/>
      <c r="R990" s="88"/>
      <c r="S990" s="88"/>
      <c r="T990" s="89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U990" s="20" t="s">
        <v>93</v>
      </c>
    </row>
    <row r="991" s="2" customFormat="1">
      <c r="A991" s="42"/>
      <c r="B991" s="43"/>
      <c r="C991" s="44"/>
      <c r="D991" s="238" t="s">
        <v>278</v>
      </c>
      <c r="E991" s="44"/>
      <c r="F991" s="284" t="s">
        <v>873</v>
      </c>
      <c r="G991" s="44"/>
      <c r="H991" s="271">
        <v>0</v>
      </c>
      <c r="I991" s="44"/>
      <c r="J991" s="44"/>
      <c r="K991" s="44"/>
      <c r="L991" s="48"/>
      <c r="M991" s="234"/>
      <c r="N991" s="235"/>
      <c r="O991" s="88"/>
      <c r="P991" s="88"/>
      <c r="Q991" s="88"/>
      <c r="R991" s="88"/>
      <c r="S991" s="88"/>
      <c r="T991" s="89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U991" s="20" t="s">
        <v>93</v>
      </c>
    </row>
    <row r="992" s="2" customFormat="1">
      <c r="A992" s="42"/>
      <c r="B992" s="43"/>
      <c r="C992" s="44"/>
      <c r="D992" s="238" t="s">
        <v>278</v>
      </c>
      <c r="E992" s="44"/>
      <c r="F992" s="284" t="s">
        <v>874</v>
      </c>
      <c r="G992" s="44"/>
      <c r="H992" s="271">
        <v>149.94999999999999</v>
      </c>
      <c r="I992" s="44"/>
      <c r="J992" s="44"/>
      <c r="K992" s="44"/>
      <c r="L992" s="48"/>
      <c r="M992" s="234"/>
      <c r="N992" s="235"/>
      <c r="O992" s="88"/>
      <c r="P992" s="88"/>
      <c r="Q992" s="88"/>
      <c r="R992" s="88"/>
      <c r="S992" s="88"/>
      <c r="T992" s="89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U992" s="20" t="s">
        <v>93</v>
      </c>
    </row>
    <row r="993" s="2" customFormat="1">
      <c r="A993" s="42"/>
      <c r="B993" s="43"/>
      <c r="C993" s="44"/>
      <c r="D993" s="238" t="s">
        <v>278</v>
      </c>
      <c r="E993" s="44"/>
      <c r="F993" s="284" t="s">
        <v>875</v>
      </c>
      <c r="G993" s="44"/>
      <c r="H993" s="271">
        <v>97.721999999999994</v>
      </c>
      <c r="I993" s="44"/>
      <c r="J993" s="44"/>
      <c r="K993" s="44"/>
      <c r="L993" s="48"/>
      <c r="M993" s="234"/>
      <c r="N993" s="235"/>
      <c r="O993" s="88"/>
      <c r="P993" s="88"/>
      <c r="Q993" s="88"/>
      <c r="R993" s="88"/>
      <c r="S993" s="88"/>
      <c r="T993" s="89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U993" s="20" t="s">
        <v>93</v>
      </c>
    </row>
    <row r="994" s="2" customFormat="1">
      <c r="A994" s="42"/>
      <c r="B994" s="43"/>
      <c r="C994" s="44"/>
      <c r="D994" s="238" t="s">
        <v>278</v>
      </c>
      <c r="E994" s="44"/>
      <c r="F994" s="284" t="s">
        <v>310</v>
      </c>
      <c r="G994" s="44"/>
      <c r="H994" s="271">
        <v>247.672</v>
      </c>
      <c r="I994" s="44"/>
      <c r="J994" s="44"/>
      <c r="K994" s="44"/>
      <c r="L994" s="48"/>
      <c r="M994" s="234"/>
      <c r="N994" s="235"/>
      <c r="O994" s="88"/>
      <c r="P994" s="88"/>
      <c r="Q994" s="88"/>
      <c r="R994" s="88"/>
      <c r="S994" s="88"/>
      <c r="T994" s="89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U994" s="20" t="s">
        <v>93</v>
      </c>
    </row>
    <row r="995" s="2" customFormat="1">
      <c r="A995" s="42"/>
      <c r="B995" s="43"/>
      <c r="C995" s="44"/>
      <c r="D995" s="238" t="s">
        <v>278</v>
      </c>
      <c r="E995" s="44"/>
      <c r="F995" s="301" t="s">
        <v>846</v>
      </c>
      <c r="G995" s="44"/>
      <c r="H995" s="44"/>
      <c r="I995" s="44"/>
      <c r="J995" s="44"/>
      <c r="K995" s="44"/>
      <c r="L995" s="48"/>
      <c r="M995" s="234"/>
      <c r="N995" s="235"/>
      <c r="O995" s="88"/>
      <c r="P995" s="88"/>
      <c r="Q995" s="88"/>
      <c r="R995" s="88"/>
      <c r="S995" s="88"/>
      <c r="T995" s="89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U995" s="20" t="s">
        <v>93</v>
      </c>
    </row>
    <row r="996" s="2" customFormat="1">
      <c r="A996" s="42"/>
      <c r="B996" s="43"/>
      <c r="C996" s="44"/>
      <c r="D996" s="238" t="s">
        <v>278</v>
      </c>
      <c r="E996" s="44"/>
      <c r="F996" s="302" t="s">
        <v>847</v>
      </c>
      <c r="G996" s="44"/>
      <c r="H996" s="271">
        <v>21.09</v>
      </c>
      <c r="I996" s="44"/>
      <c r="J996" s="44"/>
      <c r="K996" s="44"/>
      <c r="L996" s="48"/>
      <c r="M996" s="234"/>
      <c r="N996" s="235"/>
      <c r="O996" s="88"/>
      <c r="P996" s="88"/>
      <c r="Q996" s="88"/>
      <c r="R996" s="88"/>
      <c r="S996" s="88"/>
      <c r="T996" s="89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U996" s="20" t="s">
        <v>93</v>
      </c>
    </row>
    <row r="997" s="2" customFormat="1">
      <c r="A997" s="42"/>
      <c r="B997" s="43"/>
      <c r="C997" s="44"/>
      <c r="D997" s="238" t="s">
        <v>278</v>
      </c>
      <c r="E997" s="44"/>
      <c r="F997" s="301" t="s">
        <v>848</v>
      </c>
      <c r="G997" s="44"/>
      <c r="H997" s="44"/>
      <c r="I997" s="44"/>
      <c r="J997" s="44"/>
      <c r="K997" s="44"/>
      <c r="L997" s="48"/>
      <c r="M997" s="234"/>
      <c r="N997" s="235"/>
      <c r="O997" s="88"/>
      <c r="P997" s="88"/>
      <c r="Q997" s="88"/>
      <c r="R997" s="88"/>
      <c r="S997" s="88"/>
      <c r="T997" s="89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U997" s="20" t="s">
        <v>93</v>
      </c>
    </row>
    <row r="998" s="2" customFormat="1">
      <c r="A998" s="42"/>
      <c r="B998" s="43"/>
      <c r="C998" s="44"/>
      <c r="D998" s="238" t="s">
        <v>278</v>
      </c>
      <c r="E998" s="44"/>
      <c r="F998" s="302" t="s">
        <v>849</v>
      </c>
      <c r="G998" s="44"/>
      <c r="H998" s="271">
        <v>12.199999999999999</v>
      </c>
      <c r="I998" s="44"/>
      <c r="J998" s="44"/>
      <c r="K998" s="44"/>
      <c r="L998" s="48"/>
      <c r="M998" s="234"/>
      <c r="N998" s="235"/>
      <c r="O998" s="88"/>
      <c r="P998" s="88"/>
      <c r="Q998" s="88"/>
      <c r="R998" s="88"/>
      <c r="S998" s="88"/>
      <c r="T998" s="89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U998" s="20" t="s">
        <v>93</v>
      </c>
    </row>
    <row r="999" s="2" customFormat="1">
      <c r="A999" s="42"/>
      <c r="B999" s="43"/>
      <c r="C999" s="44"/>
      <c r="D999" s="238" t="s">
        <v>278</v>
      </c>
      <c r="E999" s="44"/>
      <c r="F999" s="283" t="s">
        <v>876</v>
      </c>
      <c r="G999" s="44"/>
      <c r="H999" s="44"/>
      <c r="I999" s="44"/>
      <c r="J999" s="44"/>
      <c r="K999" s="44"/>
      <c r="L999" s="48"/>
      <c r="M999" s="234"/>
      <c r="N999" s="235"/>
      <c r="O999" s="88"/>
      <c r="P999" s="88"/>
      <c r="Q999" s="88"/>
      <c r="R999" s="88"/>
      <c r="S999" s="88"/>
      <c r="T999" s="89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U999" s="20" t="s">
        <v>93</v>
      </c>
    </row>
    <row r="1000" s="2" customFormat="1">
      <c r="A1000" s="42"/>
      <c r="B1000" s="43"/>
      <c r="C1000" s="44"/>
      <c r="D1000" s="238" t="s">
        <v>278</v>
      </c>
      <c r="E1000" s="44"/>
      <c r="F1000" s="284" t="s">
        <v>877</v>
      </c>
      <c r="G1000" s="44"/>
      <c r="H1000" s="271">
        <v>166.61099999999999</v>
      </c>
      <c r="I1000" s="44"/>
      <c r="J1000" s="44"/>
      <c r="K1000" s="44"/>
      <c r="L1000" s="48"/>
      <c r="M1000" s="234"/>
      <c r="N1000" s="235"/>
      <c r="O1000" s="88"/>
      <c r="P1000" s="88"/>
      <c r="Q1000" s="88"/>
      <c r="R1000" s="88"/>
      <c r="S1000" s="88"/>
      <c r="T1000" s="89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U1000" s="20" t="s">
        <v>93</v>
      </c>
    </row>
    <row r="1001" s="2" customFormat="1">
      <c r="A1001" s="42"/>
      <c r="B1001" s="43"/>
      <c r="C1001" s="44"/>
      <c r="D1001" s="238" t="s">
        <v>278</v>
      </c>
      <c r="E1001" s="44"/>
      <c r="F1001" s="284" t="s">
        <v>878</v>
      </c>
      <c r="G1001" s="44"/>
      <c r="H1001" s="271">
        <v>108.58</v>
      </c>
      <c r="I1001" s="44"/>
      <c r="J1001" s="44"/>
      <c r="K1001" s="44"/>
      <c r="L1001" s="48"/>
      <c r="M1001" s="234"/>
      <c r="N1001" s="235"/>
      <c r="O1001" s="88"/>
      <c r="P1001" s="88"/>
      <c r="Q1001" s="88"/>
      <c r="R1001" s="88"/>
      <c r="S1001" s="88"/>
      <c r="T1001" s="89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U1001" s="20" t="s">
        <v>93</v>
      </c>
    </row>
    <row r="1002" s="2" customFormat="1">
      <c r="A1002" s="42"/>
      <c r="B1002" s="43"/>
      <c r="C1002" s="44"/>
      <c r="D1002" s="238" t="s">
        <v>278</v>
      </c>
      <c r="E1002" s="44"/>
      <c r="F1002" s="284" t="s">
        <v>268</v>
      </c>
      <c r="G1002" s="44"/>
      <c r="H1002" s="271">
        <v>275.19099999999997</v>
      </c>
      <c r="I1002" s="44"/>
      <c r="J1002" s="44"/>
      <c r="K1002" s="44"/>
      <c r="L1002" s="48"/>
      <c r="M1002" s="234"/>
      <c r="N1002" s="235"/>
      <c r="O1002" s="88"/>
      <c r="P1002" s="88"/>
      <c r="Q1002" s="88"/>
      <c r="R1002" s="88"/>
      <c r="S1002" s="88"/>
      <c r="T1002" s="89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U1002" s="20" t="s">
        <v>93</v>
      </c>
    </row>
    <row r="1003" s="2" customFormat="1" ht="37.8" customHeight="1">
      <c r="A1003" s="42"/>
      <c r="B1003" s="43"/>
      <c r="C1003" s="218" t="s">
        <v>427</v>
      </c>
      <c r="D1003" s="218" t="s">
        <v>256</v>
      </c>
      <c r="E1003" s="219" t="s">
        <v>935</v>
      </c>
      <c r="F1003" s="220" t="s">
        <v>936</v>
      </c>
      <c r="G1003" s="221" t="s">
        <v>314</v>
      </c>
      <c r="H1003" s="222">
        <v>96.590000000000003</v>
      </c>
      <c r="I1003" s="223"/>
      <c r="J1003" s="224">
        <f>ROUND(I1003*H1003,2)</f>
        <v>0</v>
      </c>
      <c r="K1003" s="220" t="s">
        <v>260</v>
      </c>
      <c r="L1003" s="48"/>
      <c r="M1003" s="225" t="s">
        <v>48</v>
      </c>
      <c r="N1003" s="226" t="s">
        <v>56</v>
      </c>
      <c r="O1003" s="88"/>
      <c r="P1003" s="227">
        <f>O1003*H1003</f>
        <v>0</v>
      </c>
      <c r="Q1003" s="227">
        <v>0</v>
      </c>
      <c r="R1003" s="227">
        <f>Q1003*H1003</f>
        <v>0</v>
      </c>
      <c r="S1003" s="227">
        <v>0</v>
      </c>
      <c r="T1003" s="228">
        <f>S1003*H1003</f>
        <v>0</v>
      </c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R1003" s="229" t="s">
        <v>261</v>
      </c>
      <c r="AT1003" s="229" t="s">
        <v>256</v>
      </c>
      <c r="AU1003" s="229" t="s">
        <v>93</v>
      </c>
      <c r="AY1003" s="20" t="s">
        <v>254</v>
      </c>
      <c r="BE1003" s="230">
        <f>IF(N1003="základní",J1003,0)</f>
        <v>0</v>
      </c>
      <c r="BF1003" s="230">
        <f>IF(N1003="snížená",J1003,0)</f>
        <v>0</v>
      </c>
      <c r="BG1003" s="230">
        <f>IF(N1003="zákl. přenesená",J1003,0)</f>
        <v>0</v>
      </c>
      <c r="BH1003" s="230">
        <f>IF(N1003="sníž. přenesená",J1003,0)</f>
        <v>0</v>
      </c>
      <c r="BI1003" s="230">
        <f>IF(N1003="nulová",J1003,0)</f>
        <v>0</v>
      </c>
      <c r="BJ1003" s="20" t="s">
        <v>23</v>
      </c>
      <c r="BK1003" s="230">
        <f>ROUND(I1003*H1003,2)</f>
        <v>0</v>
      </c>
      <c r="BL1003" s="20" t="s">
        <v>261</v>
      </c>
      <c r="BM1003" s="229" t="s">
        <v>937</v>
      </c>
    </row>
    <row r="1004" s="2" customFormat="1">
      <c r="A1004" s="42"/>
      <c r="B1004" s="43"/>
      <c r="C1004" s="44"/>
      <c r="D1004" s="231" t="s">
        <v>263</v>
      </c>
      <c r="E1004" s="44"/>
      <c r="F1004" s="232" t="s">
        <v>938</v>
      </c>
      <c r="G1004" s="44"/>
      <c r="H1004" s="44"/>
      <c r="I1004" s="233"/>
      <c r="J1004" s="44"/>
      <c r="K1004" s="44"/>
      <c r="L1004" s="48"/>
      <c r="M1004" s="234"/>
      <c r="N1004" s="235"/>
      <c r="O1004" s="88"/>
      <c r="P1004" s="88"/>
      <c r="Q1004" s="88"/>
      <c r="R1004" s="88"/>
      <c r="S1004" s="88"/>
      <c r="T1004" s="89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T1004" s="20" t="s">
        <v>263</v>
      </c>
      <c r="AU1004" s="20" t="s">
        <v>93</v>
      </c>
    </row>
    <row r="1005" s="13" customFormat="1">
      <c r="A1005" s="13"/>
      <c r="B1005" s="236"/>
      <c r="C1005" s="237"/>
      <c r="D1005" s="238" t="s">
        <v>265</v>
      </c>
      <c r="E1005" s="239" t="s">
        <v>651</v>
      </c>
      <c r="F1005" s="240" t="s">
        <v>880</v>
      </c>
      <c r="G1005" s="237"/>
      <c r="H1005" s="241">
        <v>96.590000000000003</v>
      </c>
      <c r="I1005" s="242"/>
      <c r="J1005" s="237"/>
      <c r="K1005" s="237"/>
      <c r="L1005" s="243"/>
      <c r="M1005" s="244"/>
      <c r="N1005" s="245"/>
      <c r="O1005" s="245"/>
      <c r="P1005" s="245"/>
      <c r="Q1005" s="245"/>
      <c r="R1005" s="245"/>
      <c r="S1005" s="245"/>
      <c r="T1005" s="246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7" t="s">
        <v>265</v>
      </c>
      <c r="AU1005" s="247" t="s">
        <v>93</v>
      </c>
      <c r="AV1005" s="13" t="s">
        <v>93</v>
      </c>
      <c r="AW1005" s="13" t="s">
        <v>46</v>
      </c>
      <c r="AX1005" s="13" t="s">
        <v>23</v>
      </c>
      <c r="AY1005" s="247" t="s">
        <v>254</v>
      </c>
    </row>
    <row r="1006" s="2" customFormat="1">
      <c r="A1006" s="42"/>
      <c r="B1006" s="43"/>
      <c r="C1006" s="44"/>
      <c r="D1006" s="238" t="s">
        <v>278</v>
      </c>
      <c r="E1006" s="44"/>
      <c r="F1006" s="269" t="s">
        <v>842</v>
      </c>
      <c r="G1006" s="44"/>
      <c r="H1006" s="44"/>
      <c r="I1006" s="44"/>
      <c r="J1006" s="44"/>
      <c r="K1006" s="44"/>
      <c r="L1006" s="48"/>
      <c r="M1006" s="234"/>
      <c r="N1006" s="235"/>
      <c r="O1006" s="88"/>
      <c r="P1006" s="88"/>
      <c r="Q1006" s="88"/>
      <c r="R1006" s="88"/>
      <c r="S1006" s="88"/>
      <c r="T1006" s="89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U1006" s="20" t="s">
        <v>93</v>
      </c>
    </row>
    <row r="1007" s="2" customFormat="1">
      <c r="A1007" s="42"/>
      <c r="B1007" s="43"/>
      <c r="C1007" s="44"/>
      <c r="D1007" s="238" t="s">
        <v>278</v>
      </c>
      <c r="E1007" s="44"/>
      <c r="F1007" s="270" t="s">
        <v>843</v>
      </c>
      <c r="G1007" s="44"/>
      <c r="H1007" s="271">
        <v>17.309999999999999</v>
      </c>
      <c r="I1007" s="44"/>
      <c r="J1007" s="44"/>
      <c r="K1007" s="44"/>
      <c r="L1007" s="48"/>
      <c r="M1007" s="234"/>
      <c r="N1007" s="235"/>
      <c r="O1007" s="88"/>
      <c r="P1007" s="88"/>
      <c r="Q1007" s="88"/>
      <c r="R1007" s="88"/>
      <c r="S1007" s="88"/>
      <c r="T1007" s="89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U1007" s="20" t="s">
        <v>93</v>
      </c>
    </row>
    <row r="1008" s="2" customFormat="1" ht="16.5" customHeight="1">
      <c r="A1008" s="42"/>
      <c r="B1008" s="43"/>
      <c r="C1008" s="285" t="s">
        <v>432</v>
      </c>
      <c r="D1008" s="285" t="s">
        <v>376</v>
      </c>
      <c r="E1008" s="286" t="s">
        <v>939</v>
      </c>
      <c r="F1008" s="287" t="s">
        <v>940</v>
      </c>
      <c r="G1008" s="288" t="s">
        <v>528</v>
      </c>
      <c r="H1008" s="289">
        <v>198.40600000000001</v>
      </c>
      <c r="I1008" s="290"/>
      <c r="J1008" s="291">
        <f>ROUND(I1008*H1008,2)</f>
        <v>0</v>
      </c>
      <c r="K1008" s="287" t="s">
        <v>260</v>
      </c>
      <c r="L1008" s="292"/>
      <c r="M1008" s="293" t="s">
        <v>48</v>
      </c>
      <c r="N1008" s="294" t="s">
        <v>56</v>
      </c>
      <c r="O1008" s="88"/>
      <c r="P1008" s="227">
        <f>O1008*H1008</f>
        <v>0</v>
      </c>
      <c r="Q1008" s="227">
        <v>1</v>
      </c>
      <c r="R1008" s="227">
        <f>Q1008*H1008</f>
        <v>198.40600000000001</v>
      </c>
      <c r="S1008" s="227">
        <v>0</v>
      </c>
      <c r="T1008" s="228">
        <f>S1008*H1008</f>
        <v>0</v>
      </c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R1008" s="229" t="s">
        <v>303</v>
      </c>
      <c r="AT1008" s="229" t="s">
        <v>376</v>
      </c>
      <c r="AU1008" s="229" t="s">
        <v>93</v>
      </c>
      <c r="AY1008" s="20" t="s">
        <v>254</v>
      </c>
      <c r="BE1008" s="230">
        <f>IF(N1008="základní",J1008,0)</f>
        <v>0</v>
      </c>
      <c r="BF1008" s="230">
        <f>IF(N1008="snížená",J1008,0)</f>
        <v>0</v>
      </c>
      <c r="BG1008" s="230">
        <f>IF(N1008="zákl. přenesená",J1008,0)</f>
        <v>0</v>
      </c>
      <c r="BH1008" s="230">
        <f>IF(N1008="sníž. přenesená",J1008,0)</f>
        <v>0</v>
      </c>
      <c r="BI1008" s="230">
        <f>IF(N1008="nulová",J1008,0)</f>
        <v>0</v>
      </c>
      <c r="BJ1008" s="20" t="s">
        <v>23</v>
      </c>
      <c r="BK1008" s="230">
        <f>ROUND(I1008*H1008,2)</f>
        <v>0</v>
      </c>
      <c r="BL1008" s="20" t="s">
        <v>261</v>
      </c>
      <c r="BM1008" s="229" t="s">
        <v>941</v>
      </c>
    </row>
    <row r="1009" s="13" customFormat="1">
      <c r="A1009" s="13"/>
      <c r="B1009" s="236"/>
      <c r="C1009" s="237"/>
      <c r="D1009" s="238" t="s">
        <v>265</v>
      </c>
      <c r="E1009" s="239" t="s">
        <v>48</v>
      </c>
      <c r="F1009" s="240" t="s">
        <v>942</v>
      </c>
      <c r="G1009" s="237"/>
      <c r="H1009" s="241">
        <v>198.40600000000001</v>
      </c>
      <c r="I1009" s="242"/>
      <c r="J1009" s="237"/>
      <c r="K1009" s="237"/>
      <c r="L1009" s="243"/>
      <c r="M1009" s="244"/>
      <c r="N1009" s="245"/>
      <c r="O1009" s="245"/>
      <c r="P1009" s="245"/>
      <c r="Q1009" s="245"/>
      <c r="R1009" s="245"/>
      <c r="S1009" s="245"/>
      <c r="T1009" s="246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7" t="s">
        <v>265</v>
      </c>
      <c r="AU1009" s="247" t="s">
        <v>93</v>
      </c>
      <c r="AV1009" s="13" t="s">
        <v>93</v>
      </c>
      <c r="AW1009" s="13" t="s">
        <v>46</v>
      </c>
      <c r="AX1009" s="13" t="s">
        <v>23</v>
      </c>
      <c r="AY1009" s="247" t="s">
        <v>254</v>
      </c>
    </row>
    <row r="1010" s="2" customFormat="1">
      <c r="A1010" s="42"/>
      <c r="B1010" s="43"/>
      <c r="C1010" s="44"/>
      <c r="D1010" s="238" t="s">
        <v>278</v>
      </c>
      <c r="E1010" s="44"/>
      <c r="F1010" s="269" t="s">
        <v>879</v>
      </c>
      <c r="G1010" s="44"/>
      <c r="H1010" s="44"/>
      <c r="I1010" s="44"/>
      <c r="J1010" s="44"/>
      <c r="K1010" s="44"/>
      <c r="L1010" s="48"/>
      <c r="M1010" s="234"/>
      <c r="N1010" s="235"/>
      <c r="O1010" s="88"/>
      <c r="P1010" s="88"/>
      <c r="Q1010" s="88"/>
      <c r="R1010" s="88"/>
      <c r="S1010" s="88"/>
      <c r="T1010" s="89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U1010" s="20" t="s">
        <v>93</v>
      </c>
    </row>
    <row r="1011" s="2" customFormat="1">
      <c r="A1011" s="42"/>
      <c r="B1011" s="43"/>
      <c r="C1011" s="44"/>
      <c r="D1011" s="238" t="s">
        <v>278</v>
      </c>
      <c r="E1011" s="44"/>
      <c r="F1011" s="270" t="s">
        <v>880</v>
      </c>
      <c r="G1011" s="44"/>
      <c r="H1011" s="271">
        <v>96.590000000000003</v>
      </c>
      <c r="I1011" s="44"/>
      <c r="J1011" s="44"/>
      <c r="K1011" s="44"/>
      <c r="L1011" s="48"/>
      <c r="M1011" s="234"/>
      <c r="N1011" s="235"/>
      <c r="O1011" s="88"/>
      <c r="P1011" s="88"/>
      <c r="Q1011" s="88"/>
      <c r="R1011" s="88"/>
      <c r="S1011" s="88"/>
      <c r="T1011" s="89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U1011" s="20" t="s">
        <v>93</v>
      </c>
    </row>
    <row r="1012" s="2" customFormat="1">
      <c r="A1012" s="42"/>
      <c r="B1012" s="43"/>
      <c r="C1012" s="44"/>
      <c r="D1012" s="238" t="s">
        <v>278</v>
      </c>
      <c r="E1012" s="44"/>
      <c r="F1012" s="283" t="s">
        <v>842</v>
      </c>
      <c r="G1012" s="44"/>
      <c r="H1012" s="44"/>
      <c r="I1012" s="44"/>
      <c r="J1012" s="44"/>
      <c r="K1012" s="44"/>
      <c r="L1012" s="48"/>
      <c r="M1012" s="234"/>
      <c r="N1012" s="235"/>
      <c r="O1012" s="88"/>
      <c r="P1012" s="88"/>
      <c r="Q1012" s="88"/>
      <c r="R1012" s="88"/>
      <c r="S1012" s="88"/>
      <c r="T1012" s="89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U1012" s="20" t="s">
        <v>93</v>
      </c>
    </row>
    <row r="1013" s="2" customFormat="1">
      <c r="A1013" s="42"/>
      <c r="B1013" s="43"/>
      <c r="C1013" s="44"/>
      <c r="D1013" s="238" t="s">
        <v>278</v>
      </c>
      <c r="E1013" s="44"/>
      <c r="F1013" s="284" t="s">
        <v>843</v>
      </c>
      <c r="G1013" s="44"/>
      <c r="H1013" s="271">
        <v>17.309999999999999</v>
      </c>
      <c r="I1013" s="44"/>
      <c r="J1013" s="44"/>
      <c r="K1013" s="44"/>
      <c r="L1013" s="48"/>
      <c r="M1013" s="234"/>
      <c r="N1013" s="235"/>
      <c r="O1013" s="88"/>
      <c r="P1013" s="88"/>
      <c r="Q1013" s="88"/>
      <c r="R1013" s="88"/>
      <c r="S1013" s="88"/>
      <c r="T1013" s="89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U1013" s="20" t="s">
        <v>93</v>
      </c>
    </row>
    <row r="1014" s="12" customFormat="1" ht="22.8" customHeight="1">
      <c r="A1014" s="12"/>
      <c r="B1014" s="202"/>
      <c r="C1014" s="203"/>
      <c r="D1014" s="204" t="s">
        <v>84</v>
      </c>
      <c r="E1014" s="216" t="s">
        <v>93</v>
      </c>
      <c r="F1014" s="216" t="s">
        <v>404</v>
      </c>
      <c r="G1014" s="203"/>
      <c r="H1014" s="203"/>
      <c r="I1014" s="206"/>
      <c r="J1014" s="217">
        <f>BK1014</f>
        <v>0</v>
      </c>
      <c r="K1014" s="203"/>
      <c r="L1014" s="208"/>
      <c r="M1014" s="209"/>
      <c r="N1014" s="210"/>
      <c r="O1014" s="210"/>
      <c r="P1014" s="211">
        <f>SUM(P1015:P1040)</f>
        <v>0</v>
      </c>
      <c r="Q1014" s="210"/>
      <c r="R1014" s="211">
        <f>SUM(R1015:R1040)</f>
        <v>93.881913740000002</v>
      </c>
      <c r="S1014" s="210"/>
      <c r="T1014" s="212">
        <f>SUM(T1015:T1040)</f>
        <v>0</v>
      </c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R1014" s="213" t="s">
        <v>23</v>
      </c>
      <c r="AT1014" s="214" t="s">
        <v>84</v>
      </c>
      <c r="AU1014" s="214" t="s">
        <v>23</v>
      </c>
      <c r="AY1014" s="213" t="s">
        <v>254</v>
      </c>
      <c r="BK1014" s="215">
        <f>SUM(BK1015:BK1040)</f>
        <v>0</v>
      </c>
    </row>
    <row r="1015" s="2" customFormat="1" ht="33" customHeight="1">
      <c r="A1015" s="42"/>
      <c r="B1015" s="43"/>
      <c r="C1015" s="218" t="s">
        <v>437</v>
      </c>
      <c r="D1015" s="218" t="s">
        <v>256</v>
      </c>
      <c r="E1015" s="219" t="s">
        <v>943</v>
      </c>
      <c r="F1015" s="220" t="s">
        <v>944</v>
      </c>
      <c r="G1015" s="221" t="s">
        <v>192</v>
      </c>
      <c r="H1015" s="222">
        <v>83.140000000000001</v>
      </c>
      <c r="I1015" s="223"/>
      <c r="J1015" s="224">
        <f>ROUND(I1015*H1015,2)</f>
        <v>0</v>
      </c>
      <c r="K1015" s="220" t="s">
        <v>260</v>
      </c>
      <c r="L1015" s="48"/>
      <c r="M1015" s="225" t="s">
        <v>48</v>
      </c>
      <c r="N1015" s="226" t="s">
        <v>56</v>
      </c>
      <c r="O1015" s="88"/>
      <c r="P1015" s="227">
        <f>O1015*H1015</f>
        <v>0</v>
      </c>
      <c r="Q1015" s="227">
        <v>1.1286799999999999</v>
      </c>
      <c r="R1015" s="227">
        <f>Q1015*H1015</f>
        <v>93.838455199999999</v>
      </c>
      <c r="S1015" s="227">
        <v>0</v>
      </c>
      <c r="T1015" s="228">
        <f>S1015*H1015</f>
        <v>0</v>
      </c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R1015" s="229" t="s">
        <v>261</v>
      </c>
      <c r="AT1015" s="229" t="s">
        <v>256</v>
      </c>
      <c r="AU1015" s="229" t="s">
        <v>93</v>
      </c>
      <c r="AY1015" s="20" t="s">
        <v>254</v>
      </c>
      <c r="BE1015" s="230">
        <f>IF(N1015="základní",J1015,0)</f>
        <v>0</v>
      </c>
      <c r="BF1015" s="230">
        <f>IF(N1015="snížená",J1015,0)</f>
        <v>0</v>
      </c>
      <c r="BG1015" s="230">
        <f>IF(N1015="zákl. přenesená",J1015,0)</f>
        <v>0</v>
      </c>
      <c r="BH1015" s="230">
        <f>IF(N1015="sníž. přenesená",J1015,0)</f>
        <v>0</v>
      </c>
      <c r="BI1015" s="230">
        <f>IF(N1015="nulová",J1015,0)</f>
        <v>0</v>
      </c>
      <c r="BJ1015" s="20" t="s">
        <v>23</v>
      </c>
      <c r="BK1015" s="230">
        <f>ROUND(I1015*H1015,2)</f>
        <v>0</v>
      </c>
      <c r="BL1015" s="20" t="s">
        <v>261</v>
      </c>
      <c r="BM1015" s="229" t="s">
        <v>945</v>
      </c>
    </row>
    <row r="1016" s="2" customFormat="1">
      <c r="A1016" s="42"/>
      <c r="B1016" s="43"/>
      <c r="C1016" s="44"/>
      <c r="D1016" s="231" t="s">
        <v>263</v>
      </c>
      <c r="E1016" s="44"/>
      <c r="F1016" s="232" t="s">
        <v>946</v>
      </c>
      <c r="G1016" s="44"/>
      <c r="H1016" s="44"/>
      <c r="I1016" s="233"/>
      <c r="J1016" s="44"/>
      <c r="K1016" s="44"/>
      <c r="L1016" s="48"/>
      <c r="M1016" s="234"/>
      <c r="N1016" s="235"/>
      <c r="O1016" s="88"/>
      <c r="P1016" s="88"/>
      <c r="Q1016" s="88"/>
      <c r="R1016" s="88"/>
      <c r="S1016" s="88"/>
      <c r="T1016" s="89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T1016" s="20" t="s">
        <v>263</v>
      </c>
      <c r="AU1016" s="20" t="s">
        <v>93</v>
      </c>
    </row>
    <row r="1017" s="15" customFormat="1">
      <c r="A1017" s="15"/>
      <c r="B1017" s="259"/>
      <c r="C1017" s="260"/>
      <c r="D1017" s="238" t="s">
        <v>265</v>
      </c>
      <c r="E1017" s="261" t="s">
        <v>48</v>
      </c>
      <c r="F1017" s="262" t="s">
        <v>947</v>
      </c>
      <c r="G1017" s="260"/>
      <c r="H1017" s="261" t="s">
        <v>48</v>
      </c>
      <c r="I1017" s="263"/>
      <c r="J1017" s="260"/>
      <c r="K1017" s="260"/>
      <c r="L1017" s="264"/>
      <c r="M1017" s="265"/>
      <c r="N1017" s="266"/>
      <c r="O1017" s="266"/>
      <c r="P1017" s="266"/>
      <c r="Q1017" s="266"/>
      <c r="R1017" s="266"/>
      <c r="S1017" s="266"/>
      <c r="T1017" s="267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68" t="s">
        <v>265</v>
      </c>
      <c r="AU1017" s="268" t="s">
        <v>93</v>
      </c>
      <c r="AV1017" s="15" t="s">
        <v>23</v>
      </c>
      <c r="AW1017" s="15" t="s">
        <v>46</v>
      </c>
      <c r="AX1017" s="15" t="s">
        <v>85</v>
      </c>
      <c r="AY1017" s="268" t="s">
        <v>254</v>
      </c>
    </row>
    <row r="1018" s="15" customFormat="1">
      <c r="A1018" s="15"/>
      <c r="B1018" s="259"/>
      <c r="C1018" s="260"/>
      <c r="D1018" s="238" t="s">
        <v>265</v>
      </c>
      <c r="E1018" s="261" t="s">
        <v>48</v>
      </c>
      <c r="F1018" s="262" t="s">
        <v>948</v>
      </c>
      <c r="G1018" s="260"/>
      <c r="H1018" s="261" t="s">
        <v>48</v>
      </c>
      <c r="I1018" s="263"/>
      <c r="J1018" s="260"/>
      <c r="K1018" s="260"/>
      <c r="L1018" s="264"/>
      <c r="M1018" s="265"/>
      <c r="N1018" s="266"/>
      <c r="O1018" s="266"/>
      <c r="P1018" s="266"/>
      <c r="Q1018" s="266"/>
      <c r="R1018" s="266"/>
      <c r="S1018" s="266"/>
      <c r="T1018" s="267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68" t="s">
        <v>265</v>
      </c>
      <c r="AU1018" s="268" t="s">
        <v>93</v>
      </c>
      <c r="AV1018" s="15" t="s">
        <v>23</v>
      </c>
      <c r="AW1018" s="15" t="s">
        <v>46</v>
      </c>
      <c r="AX1018" s="15" t="s">
        <v>85</v>
      </c>
      <c r="AY1018" s="268" t="s">
        <v>254</v>
      </c>
    </row>
    <row r="1019" s="13" customFormat="1">
      <c r="A1019" s="13"/>
      <c r="B1019" s="236"/>
      <c r="C1019" s="237"/>
      <c r="D1019" s="238" t="s">
        <v>265</v>
      </c>
      <c r="E1019" s="239" t="s">
        <v>48</v>
      </c>
      <c r="F1019" s="240" t="s">
        <v>949</v>
      </c>
      <c r="G1019" s="237"/>
      <c r="H1019" s="241">
        <v>83.140000000000001</v>
      </c>
      <c r="I1019" s="242"/>
      <c r="J1019" s="237"/>
      <c r="K1019" s="237"/>
      <c r="L1019" s="243"/>
      <c r="M1019" s="244"/>
      <c r="N1019" s="245"/>
      <c r="O1019" s="245"/>
      <c r="P1019" s="245"/>
      <c r="Q1019" s="245"/>
      <c r="R1019" s="245"/>
      <c r="S1019" s="245"/>
      <c r="T1019" s="246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7" t="s">
        <v>265</v>
      </c>
      <c r="AU1019" s="247" t="s">
        <v>93</v>
      </c>
      <c r="AV1019" s="13" t="s">
        <v>93</v>
      </c>
      <c r="AW1019" s="13" t="s">
        <v>46</v>
      </c>
      <c r="AX1019" s="13" t="s">
        <v>85</v>
      </c>
      <c r="AY1019" s="247" t="s">
        <v>254</v>
      </c>
    </row>
    <row r="1020" s="14" customFormat="1">
      <c r="A1020" s="14"/>
      <c r="B1020" s="248"/>
      <c r="C1020" s="249"/>
      <c r="D1020" s="238" t="s">
        <v>265</v>
      </c>
      <c r="E1020" s="250" t="s">
        <v>48</v>
      </c>
      <c r="F1020" s="251" t="s">
        <v>268</v>
      </c>
      <c r="G1020" s="249"/>
      <c r="H1020" s="252">
        <v>83.140000000000001</v>
      </c>
      <c r="I1020" s="253"/>
      <c r="J1020" s="249"/>
      <c r="K1020" s="249"/>
      <c r="L1020" s="254"/>
      <c r="M1020" s="255"/>
      <c r="N1020" s="256"/>
      <c r="O1020" s="256"/>
      <c r="P1020" s="256"/>
      <c r="Q1020" s="256"/>
      <c r="R1020" s="256"/>
      <c r="S1020" s="256"/>
      <c r="T1020" s="257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8" t="s">
        <v>265</v>
      </c>
      <c r="AU1020" s="258" t="s">
        <v>93</v>
      </c>
      <c r="AV1020" s="14" t="s">
        <v>261</v>
      </c>
      <c r="AW1020" s="14" t="s">
        <v>46</v>
      </c>
      <c r="AX1020" s="14" t="s">
        <v>23</v>
      </c>
      <c r="AY1020" s="258" t="s">
        <v>254</v>
      </c>
    </row>
    <row r="1021" s="2" customFormat="1" ht="24.15" customHeight="1">
      <c r="A1021" s="42"/>
      <c r="B1021" s="43"/>
      <c r="C1021" s="218" t="s">
        <v>442</v>
      </c>
      <c r="D1021" s="218" t="s">
        <v>256</v>
      </c>
      <c r="E1021" s="219" t="s">
        <v>950</v>
      </c>
      <c r="F1021" s="220" t="s">
        <v>951</v>
      </c>
      <c r="G1021" s="221" t="s">
        <v>259</v>
      </c>
      <c r="H1021" s="222">
        <v>160.78200000000001</v>
      </c>
      <c r="I1021" s="223"/>
      <c r="J1021" s="224">
        <f>ROUND(I1021*H1021,2)</f>
        <v>0</v>
      </c>
      <c r="K1021" s="220" t="s">
        <v>260</v>
      </c>
      <c r="L1021" s="48"/>
      <c r="M1021" s="225" t="s">
        <v>48</v>
      </c>
      <c r="N1021" s="226" t="s">
        <v>56</v>
      </c>
      <c r="O1021" s="88"/>
      <c r="P1021" s="227">
        <f>O1021*H1021</f>
        <v>0</v>
      </c>
      <c r="Q1021" s="227">
        <v>0.00013999999999999999</v>
      </c>
      <c r="R1021" s="227">
        <f>Q1021*H1021</f>
        <v>0.022509479999999998</v>
      </c>
      <c r="S1021" s="227">
        <v>0</v>
      </c>
      <c r="T1021" s="228">
        <f>S1021*H1021</f>
        <v>0</v>
      </c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R1021" s="229" t="s">
        <v>261</v>
      </c>
      <c r="AT1021" s="229" t="s">
        <v>256</v>
      </c>
      <c r="AU1021" s="229" t="s">
        <v>93</v>
      </c>
      <c r="AY1021" s="20" t="s">
        <v>254</v>
      </c>
      <c r="BE1021" s="230">
        <f>IF(N1021="základní",J1021,0)</f>
        <v>0</v>
      </c>
      <c r="BF1021" s="230">
        <f>IF(N1021="snížená",J1021,0)</f>
        <v>0</v>
      </c>
      <c r="BG1021" s="230">
        <f>IF(N1021="zákl. přenesená",J1021,0)</f>
        <v>0</v>
      </c>
      <c r="BH1021" s="230">
        <f>IF(N1021="sníž. přenesená",J1021,0)</f>
        <v>0</v>
      </c>
      <c r="BI1021" s="230">
        <f>IF(N1021="nulová",J1021,0)</f>
        <v>0</v>
      </c>
      <c r="BJ1021" s="20" t="s">
        <v>23</v>
      </c>
      <c r="BK1021" s="230">
        <f>ROUND(I1021*H1021,2)</f>
        <v>0</v>
      </c>
      <c r="BL1021" s="20" t="s">
        <v>261</v>
      </c>
      <c r="BM1021" s="229" t="s">
        <v>952</v>
      </c>
    </row>
    <row r="1022" s="2" customFormat="1">
      <c r="A1022" s="42"/>
      <c r="B1022" s="43"/>
      <c r="C1022" s="44"/>
      <c r="D1022" s="231" t="s">
        <v>263</v>
      </c>
      <c r="E1022" s="44"/>
      <c r="F1022" s="232" t="s">
        <v>953</v>
      </c>
      <c r="G1022" s="44"/>
      <c r="H1022" s="44"/>
      <c r="I1022" s="233"/>
      <c r="J1022" s="44"/>
      <c r="K1022" s="44"/>
      <c r="L1022" s="48"/>
      <c r="M1022" s="234"/>
      <c r="N1022" s="235"/>
      <c r="O1022" s="88"/>
      <c r="P1022" s="88"/>
      <c r="Q1022" s="88"/>
      <c r="R1022" s="88"/>
      <c r="S1022" s="88"/>
      <c r="T1022" s="89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T1022" s="20" t="s">
        <v>263</v>
      </c>
      <c r="AU1022" s="20" t="s">
        <v>93</v>
      </c>
    </row>
    <row r="1023" s="15" customFormat="1">
      <c r="A1023" s="15"/>
      <c r="B1023" s="259"/>
      <c r="C1023" s="260"/>
      <c r="D1023" s="238" t="s">
        <v>265</v>
      </c>
      <c r="E1023" s="261" t="s">
        <v>48</v>
      </c>
      <c r="F1023" s="262" t="s">
        <v>954</v>
      </c>
      <c r="G1023" s="260"/>
      <c r="H1023" s="261" t="s">
        <v>48</v>
      </c>
      <c r="I1023" s="263"/>
      <c r="J1023" s="260"/>
      <c r="K1023" s="260"/>
      <c r="L1023" s="264"/>
      <c r="M1023" s="265"/>
      <c r="N1023" s="266"/>
      <c r="O1023" s="266"/>
      <c r="P1023" s="266"/>
      <c r="Q1023" s="266"/>
      <c r="R1023" s="266"/>
      <c r="S1023" s="266"/>
      <c r="T1023" s="267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68" t="s">
        <v>265</v>
      </c>
      <c r="AU1023" s="268" t="s">
        <v>93</v>
      </c>
      <c r="AV1023" s="15" t="s">
        <v>23</v>
      </c>
      <c r="AW1023" s="15" t="s">
        <v>46</v>
      </c>
      <c r="AX1023" s="15" t="s">
        <v>85</v>
      </c>
      <c r="AY1023" s="268" t="s">
        <v>254</v>
      </c>
    </row>
    <row r="1024" s="13" customFormat="1">
      <c r="A1024" s="13"/>
      <c r="B1024" s="236"/>
      <c r="C1024" s="237"/>
      <c r="D1024" s="238" t="s">
        <v>265</v>
      </c>
      <c r="E1024" s="239" t="s">
        <v>48</v>
      </c>
      <c r="F1024" s="240" t="s">
        <v>955</v>
      </c>
      <c r="G1024" s="237"/>
      <c r="H1024" s="241">
        <v>160.78200000000001</v>
      </c>
      <c r="I1024" s="242"/>
      <c r="J1024" s="237"/>
      <c r="K1024" s="237"/>
      <c r="L1024" s="243"/>
      <c r="M1024" s="244"/>
      <c r="N1024" s="245"/>
      <c r="O1024" s="245"/>
      <c r="P1024" s="245"/>
      <c r="Q1024" s="245"/>
      <c r="R1024" s="245"/>
      <c r="S1024" s="245"/>
      <c r="T1024" s="246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7" t="s">
        <v>265</v>
      </c>
      <c r="AU1024" s="247" t="s">
        <v>93</v>
      </c>
      <c r="AV1024" s="13" t="s">
        <v>93</v>
      </c>
      <c r="AW1024" s="13" t="s">
        <v>46</v>
      </c>
      <c r="AX1024" s="13" t="s">
        <v>85</v>
      </c>
      <c r="AY1024" s="247" t="s">
        <v>254</v>
      </c>
    </row>
    <row r="1025" s="14" customFormat="1">
      <c r="A1025" s="14"/>
      <c r="B1025" s="248"/>
      <c r="C1025" s="249"/>
      <c r="D1025" s="238" t="s">
        <v>265</v>
      </c>
      <c r="E1025" s="250" t="s">
        <v>632</v>
      </c>
      <c r="F1025" s="251" t="s">
        <v>268</v>
      </c>
      <c r="G1025" s="249"/>
      <c r="H1025" s="252">
        <v>160.78200000000001</v>
      </c>
      <c r="I1025" s="253"/>
      <c r="J1025" s="249"/>
      <c r="K1025" s="249"/>
      <c r="L1025" s="254"/>
      <c r="M1025" s="255"/>
      <c r="N1025" s="256"/>
      <c r="O1025" s="256"/>
      <c r="P1025" s="256"/>
      <c r="Q1025" s="256"/>
      <c r="R1025" s="256"/>
      <c r="S1025" s="256"/>
      <c r="T1025" s="257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8" t="s">
        <v>265</v>
      </c>
      <c r="AU1025" s="258" t="s">
        <v>93</v>
      </c>
      <c r="AV1025" s="14" t="s">
        <v>261</v>
      </c>
      <c r="AW1025" s="14" t="s">
        <v>46</v>
      </c>
      <c r="AX1025" s="14" t="s">
        <v>23</v>
      </c>
      <c r="AY1025" s="258" t="s">
        <v>254</v>
      </c>
    </row>
    <row r="1026" s="2" customFormat="1">
      <c r="A1026" s="42"/>
      <c r="B1026" s="43"/>
      <c r="C1026" s="44"/>
      <c r="D1026" s="238" t="s">
        <v>278</v>
      </c>
      <c r="E1026" s="44"/>
      <c r="F1026" s="269" t="s">
        <v>842</v>
      </c>
      <c r="G1026" s="44"/>
      <c r="H1026" s="44"/>
      <c r="I1026" s="44"/>
      <c r="J1026" s="44"/>
      <c r="K1026" s="44"/>
      <c r="L1026" s="48"/>
      <c r="M1026" s="234"/>
      <c r="N1026" s="235"/>
      <c r="O1026" s="88"/>
      <c r="P1026" s="88"/>
      <c r="Q1026" s="88"/>
      <c r="R1026" s="88"/>
      <c r="S1026" s="88"/>
      <c r="T1026" s="89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U1026" s="20" t="s">
        <v>93</v>
      </c>
    </row>
    <row r="1027" s="2" customFormat="1">
      <c r="A1027" s="42"/>
      <c r="B1027" s="43"/>
      <c r="C1027" s="44"/>
      <c r="D1027" s="238" t="s">
        <v>278</v>
      </c>
      <c r="E1027" s="44"/>
      <c r="F1027" s="270" t="s">
        <v>843</v>
      </c>
      <c r="G1027" s="44"/>
      <c r="H1027" s="271">
        <v>17.309999999999999</v>
      </c>
      <c r="I1027" s="44"/>
      <c r="J1027" s="44"/>
      <c r="K1027" s="44"/>
      <c r="L1027" s="48"/>
      <c r="M1027" s="234"/>
      <c r="N1027" s="235"/>
      <c r="O1027" s="88"/>
      <c r="P1027" s="88"/>
      <c r="Q1027" s="88"/>
      <c r="R1027" s="88"/>
      <c r="S1027" s="88"/>
      <c r="T1027" s="89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U1027" s="20" t="s">
        <v>93</v>
      </c>
    </row>
    <row r="1028" s="2" customFormat="1">
      <c r="A1028" s="42"/>
      <c r="B1028" s="43"/>
      <c r="C1028" s="44"/>
      <c r="D1028" s="238" t="s">
        <v>278</v>
      </c>
      <c r="E1028" s="44"/>
      <c r="F1028" s="269" t="s">
        <v>844</v>
      </c>
      <c r="G1028" s="44"/>
      <c r="H1028" s="44"/>
      <c r="I1028" s="44"/>
      <c r="J1028" s="44"/>
      <c r="K1028" s="44"/>
      <c r="L1028" s="48"/>
      <c r="M1028" s="234"/>
      <c r="N1028" s="235"/>
      <c r="O1028" s="88"/>
      <c r="P1028" s="88"/>
      <c r="Q1028" s="88"/>
      <c r="R1028" s="88"/>
      <c r="S1028" s="88"/>
      <c r="T1028" s="89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U1028" s="20" t="s">
        <v>93</v>
      </c>
    </row>
    <row r="1029" s="2" customFormat="1">
      <c r="A1029" s="42"/>
      <c r="B1029" s="43"/>
      <c r="C1029" s="44"/>
      <c r="D1029" s="238" t="s">
        <v>278</v>
      </c>
      <c r="E1029" s="44"/>
      <c r="F1029" s="270" t="s">
        <v>845</v>
      </c>
      <c r="G1029" s="44"/>
      <c r="H1029" s="271">
        <v>16.789999999999999</v>
      </c>
      <c r="I1029" s="44"/>
      <c r="J1029" s="44"/>
      <c r="K1029" s="44"/>
      <c r="L1029" s="48"/>
      <c r="M1029" s="234"/>
      <c r="N1029" s="235"/>
      <c r="O1029" s="88"/>
      <c r="P1029" s="88"/>
      <c r="Q1029" s="88"/>
      <c r="R1029" s="88"/>
      <c r="S1029" s="88"/>
      <c r="T1029" s="89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U1029" s="20" t="s">
        <v>93</v>
      </c>
    </row>
    <row r="1030" s="2" customFormat="1" ht="16.5" customHeight="1">
      <c r="A1030" s="42"/>
      <c r="B1030" s="43"/>
      <c r="C1030" s="285" t="s">
        <v>447</v>
      </c>
      <c r="D1030" s="285" t="s">
        <v>376</v>
      </c>
      <c r="E1030" s="286" t="s">
        <v>956</v>
      </c>
      <c r="F1030" s="287" t="s">
        <v>957</v>
      </c>
      <c r="G1030" s="288" t="s">
        <v>259</v>
      </c>
      <c r="H1030" s="289">
        <v>190.446</v>
      </c>
      <c r="I1030" s="290"/>
      <c r="J1030" s="291">
        <f>ROUND(I1030*H1030,2)</f>
        <v>0</v>
      </c>
      <c r="K1030" s="287" t="s">
        <v>260</v>
      </c>
      <c r="L1030" s="292"/>
      <c r="M1030" s="293" t="s">
        <v>48</v>
      </c>
      <c r="N1030" s="294" t="s">
        <v>56</v>
      </c>
      <c r="O1030" s="88"/>
      <c r="P1030" s="227">
        <f>O1030*H1030</f>
        <v>0</v>
      </c>
      <c r="Q1030" s="227">
        <v>0.00011</v>
      </c>
      <c r="R1030" s="227">
        <f>Q1030*H1030</f>
        <v>0.020949060000000002</v>
      </c>
      <c r="S1030" s="227">
        <v>0</v>
      </c>
      <c r="T1030" s="228">
        <f>S1030*H1030</f>
        <v>0</v>
      </c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R1030" s="229" t="s">
        <v>303</v>
      </c>
      <c r="AT1030" s="229" t="s">
        <v>376</v>
      </c>
      <c r="AU1030" s="229" t="s">
        <v>93</v>
      </c>
      <c r="AY1030" s="20" t="s">
        <v>254</v>
      </c>
      <c r="BE1030" s="230">
        <f>IF(N1030="základní",J1030,0)</f>
        <v>0</v>
      </c>
      <c r="BF1030" s="230">
        <f>IF(N1030="snížená",J1030,0)</f>
        <v>0</v>
      </c>
      <c r="BG1030" s="230">
        <f>IF(N1030="zákl. přenesená",J1030,0)</f>
        <v>0</v>
      </c>
      <c r="BH1030" s="230">
        <f>IF(N1030="sníž. přenesená",J1030,0)</f>
        <v>0</v>
      </c>
      <c r="BI1030" s="230">
        <f>IF(N1030="nulová",J1030,0)</f>
        <v>0</v>
      </c>
      <c r="BJ1030" s="20" t="s">
        <v>23</v>
      </c>
      <c r="BK1030" s="230">
        <f>ROUND(I1030*H1030,2)</f>
        <v>0</v>
      </c>
      <c r="BL1030" s="20" t="s">
        <v>261</v>
      </c>
      <c r="BM1030" s="229" t="s">
        <v>958</v>
      </c>
    </row>
    <row r="1031" s="13" customFormat="1">
      <c r="A1031" s="13"/>
      <c r="B1031" s="236"/>
      <c r="C1031" s="237"/>
      <c r="D1031" s="238" t="s">
        <v>265</v>
      </c>
      <c r="E1031" s="239" t="s">
        <v>48</v>
      </c>
      <c r="F1031" s="240" t="s">
        <v>959</v>
      </c>
      <c r="G1031" s="237"/>
      <c r="H1031" s="241">
        <v>160.78200000000001</v>
      </c>
      <c r="I1031" s="242"/>
      <c r="J1031" s="237"/>
      <c r="K1031" s="237"/>
      <c r="L1031" s="243"/>
      <c r="M1031" s="244"/>
      <c r="N1031" s="245"/>
      <c r="O1031" s="245"/>
      <c r="P1031" s="245"/>
      <c r="Q1031" s="245"/>
      <c r="R1031" s="245"/>
      <c r="S1031" s="245"/>
      <c r="T1031" s="246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7" t="s">
        <v>265</v>
      </c>
      <c r="AU1031" s="247" t="s">
        <v>93</v>
      </c>
      <c r="AV1031" s="13" t="s">
        <v>93</v>
      </c>
      <c r="AW1031" s="13" t="s">
        <v>46</v>
      </c>
      <c r="AX1031" s="13" t="s">
        <v>23</v>
      </c>
      <c r="AY1031" s="247" t="s">
        <v>254</v>
      </c>
    </row>
    <row r="1032" s="2" customFormat="1">
      <c r="A1032" s="42"/>
      <c r="B1032" s="43"/>
      <c r="C1032" s="44"/>
      <c r="D1032" s="238" t="s">
        <v>278</v>
      </c>
      <c r="E1032" s="44"/>
      <c r="F1032" s="269" t="s">
        <v>960</v>
      </c>
      <c r="G1032" s="44"/>
      <c r="H1032" s="44"/>
      <c r="I1032" s="44"/>
      <c r="J1032" s="44"/>
      <c r="K1032" s="44"/>
      <c r="L1032" s="48"/>
      <c r="M1032" s="234"/>
      <c r="N1032" s="235"/>
      <c r="O1032" s="88"/>
      <c r="P1032" s="88"/>
      <c r="Q1032" s="88"/>
      <c r="R1032" s="88"/>
      <c r="S1032" s="88"/>
      <c r="T1032" s="89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U1032" s="20" t="s">
        <v>93</v>
      </c>
    </row>
    <row r="1033" s="2" customFormat="1">
      <c r="A1033" s="42"/>
      <c r="B1033" s="43"/>
      <c r="C1033" s="44"/>
      <c r="D1033" s="238" t="s">
        <v>278</v>
      </c>
      <c r="E1033" s="44"/>
      <c r="F1033" s="270" t="s">
        <v>954</v>
      </c>
      <c r="G1033" s="44"/>
      <c r="H1033" s="271">
        <v>0</v>
      </c>
      <c r="I1033" s="44"/>
      <c r="J1033" s="44"/>
      <c r="K1033" s="44"/>
      <c r="L1033" s="48"/>
      <c r="M1033" s="234"/>
      <c r="N1033" s="235"/>
      <c r="O1033" s="88"/>
      <c r="P1033" s="88"/>
      <c r="Q1033" s="88"/>
      <c r="R1033" s="88"/>
      <c r="S1033" s="88"/>
      <c r="T1033" s="89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U1033" s="20" t="s">
        <v>93</v>
      </c>
    </row>
    <row r="1034" s="2" customFormat="1">
      <c r="A1034" s="42"/>
      <c r="B1034" s="43"/>
      <c r="C1034" s="44"/>
      <c r="D1034" s="238" t="s">
        <v>278</v>
      </c>
      <c r="E1034" s="44"/>
      <c r="F1034" s="270" t="s">
        <v>955</v>
      </c>
      <c r="G1034" s="44"/>
      <c r="H1034" s="271">
        <v>160.78200000000001</v>
      </c>
      <c r="I1034" s="44"/>
      <c r="J1034" s="44"/>
      <c r="K1034" s="44"/>
      <c r="L1034" s="48"/>
      <c r="M1034" s="234"/>
      <c r="N1034" s="235"/>
      <c r="O1034" s="88"/>
      <c r="P1034" s="88"/>
      <c r="Q1034" s="88"/>
      <c r="R1034" s="88"/>
      <c r="S1034" s="88"/>
      <c r="T1034" s="89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U1034" s="20" t="s">
        <v>93</v>
      </c>
    </row>
    <row r="1035" s="2" customFormat="1">
      <c r="A1035" s="42"/>
      <c r="B1035" s="43"/>
      <c r="C1035" s="44"/>
      <c r="D1035" s="238" t="s">
        <v>278</v>
      </c>
      <c r="E1035" s="44"/>
      <c r="F1035" s="270" t="s">
        <v>268</v>
      </c>
      <c r="G1035" s="44"/>
      <c r="H1035" s="271">
        <v>160.78200000000001</v>
      </c>
      <c r="I1035" s="44"/>
      <c r="J1035" s="44"/>
      <c r="K1035" s="44"/>
      <c r="L1035" s="48"/>
      <c r="M1035" s="234"/>
      <c r="N1035" s="235"/>
      <c r="O1035" s="88"/>
      <c r="P1035" s="88"/>
      <c r="Q1035" s="88"/>
      <c r="R1035" s="88"/>
      <c r="S1035" s="88"/>
      <c r="T1035" s="89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U1035" s="20" t="s">
        <v>93</v>
      </c>
    </row>
    <row r="1036" s="2" customFormat="1">
      <c r="A1036" s="42"/>
      <c r="B1036" s="43"/>
      <c r="C1036" s="44"/>
      <c r="D1036" s="238" t="s">
        <v>278</v>
      </c>
      <c r="E1036" s="44"/>
      <c r="F1036" s="283" t="s">
        <v>842</v>
      </c>
      <c r="G1036" s="44"/>
      <c r="H1036" s="44"/>
      <c r="I1036" s="44"/>
      <c r="J1036" s="44"/>
      <c r="K1036" s="44"/>
      <c r="L1036" s="48"/>
      <c r="M1036" s="234"/>
      <c r="N1036" s="235"/>
      <c r="O1036" s="88"/>
      <c r="P1036" s="88"/>
      <c r="Q1036" s="88"/>
      <c r="R1036" s="88"/>
      <c r="S1036" s="88"/>
      <c r="T1036" s="89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U1036" s="20" t="s">
        <v>93</v>
      </c>
    </row>
    <row r="1037" s="2" customFormat="1">
      <c r="A1037" s="42"/>
      <c r="B1037" s="43"/>
      <c r="C1037" s="44"/>
      <c r="D1037" s="238" t="s">
        <v>278</v>
      </c>
      <c r="E1037" s="44"/>
      <c r="F1037" s="284" t="s">
        <v>843</v>
      </c>
      <c r="G1037" s="44"/>
      <c r="H1037" s="271">
        <v>17.309999999999999</v>
      </c>
      <c r="I1037" s="44"/>
      <c r="J1037" s="44"/>
      <c r="K1037" s="44"/>
      <c r="L1037" s="48"/>
      <c r="M1037" s="234"/>
      <c r="N1037" s="235"/>
      <c r="O1037" s="88"/>
      <c r="P1037" s="88"/>
      <c r="Q1037" s="88"/>
      <c r="R1037" s="88"/>
      <c r="S1037" s="88"/>
      <c r="T1037" s="89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U1037" s="20" t="s">
        <v>93</v>
      </c>
    </row>
    <row r="1038" s="2" customFormat="1">
      <c r="A1038" s="42"/>
      <c r="B1038" s="43"/>
      <c r="C1038" s="44"/>
      <c r="D1038" s="238" t="s">
        <v>278</v>
      </c>
      <c r="E1038" s="44"/>
      <c r="F1038" s="283" t="s">
        <v>844</v>
      </c>
      <c r="G1038" s="44"/>
      <c r="H1038" s="44"/>
      <c r="I1038" s="44"/>
      <c r="J1038" s="44"/>
      <c r="K1038" s="44"/>
      <c r="L1038" s="48"/>
      <c r="M1038" s="234"/>
      <c r="N1038" s="235"/>
      <c r="O1038" s="88"/>
      <c r="P1038" s="88"/>
      <c r="Q1038" s="88"/>
      <c r="R1038" s="88"/>
      <c r="S1038" s="88"/>
      <c r="T1038" s="89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U1038" s="20" t="s">
        <v>93</v>
      </c>
    </row>
    <row r="1039" s="2" customFormat="1">
      <c r="A1039" s="42"/>
      <c r="B1039" s="43"/>
      <c r="C1039" s="44"/>
      <c r="D1039" s="238" t="s">
        <v>278</v>
      </c>
      <c r="E1039" s="44"/>
      <c r="F1039" s="284" t="s">
        <v>845</v>
      </c>
      <c r="G1039" s="44"/>
      <c r="H1039" s="271">
        <v>16.789999999999999</v>
      </c>
      <c r="I1039" s="44"/>
      <c r="J1039" s="44"/>
      <c r="K1039" s="44"/>
      <c r="L1039" s="48"/>
      <c r="M1039" s="234"/>
      <c r="N1039" s="235"/>
      <c r="O1039" s="88"/>
      <c r="P1039" s="88"/>
      <c r="Q1039" s="88"/>
      <c r="R1039" s="88"/>
      <c r="S1039" s="88"/>
      <c r="T1039" s="89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U1039" s="20" t="s">
        <v>93</v>
      </c>
    </row>
    <row r="1040" s="13" customFormat="1">
      <c r="A1040" s="13"/>
      <c r="B1040" s="236"/>
      <c r="C1040" s="237"/>
      <c r="D1040" s="238" t="s">
        <v>265</v>
      </c>
      <c r="E1040" s="237"/>
      <c r="F1040" s="240" t="s">
        <v>961</v>
      </c>
      <c r="G1040" s="237"/>
      <c r="H1040" s="241">
        <v>190.446</v>
      </c>
      <c r="I1040" s="242"/>
      <c r="J1040" s="237"/>
      <c r="K1040" s="237"/>
      <c r="L1040" s="243"/>
      <c r="M1040" s="244"/>
      <c r="N1040" s="245"/>
      <c r="O1040" s="245"/>
      <c r="P1040" s="245"/>
      <c r="Q1040" s="245"/>
      <c r="R1040" s="245"/>
      <c r="S1040" s="245"/>
      <c r="T1040" s="246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7" t="s">
        <v>265</v>
      </c>
      <c r="AU1040" s="247" t="s">
        <v>93</v>
      </c>
      <c r="AV1040" s="13" t="s">
        <v>93</v>
      </c>
      <c r="AW1040" s="13" t="s">
        <v>4</v>
      </c>
      <c r="AX1040" s="13" t="s">
        <v>23</v>
      </c>
      <c r="AY1040" s="247" t="s">
        <v>254</v>
      </c>
    </row>
    <row r="1041" s="12" customFormat="1" ht="22.8" customHeight="1">
      <c r="A1041" s="12"/>
      <c r="B1041" s="202"/>
      <c r="C1041" s="203"/>
      <c r="D1041" s="204" t="s">
        <v>84</v>
      </c>
      <c r="E1041" s="216" t="s">
        <v>104</v>
      </c>
      <c r="F1041" s="216" t="s">
        <v>962</v>
      </c>
      <c r="G1041" s="203"/>
      <c r="H1041" s="203"/>
      <c r="I1041" s="206"/>
      <c r="J1041" s="217">
        <f>BK1041</f>
        <v>0</v>
      </c>
      <c r="K1041" s="203"/>
      <c r="L1041" s="208"/>
      <c r="M1041" s="209"/>
      <c r="N1041" s="210"/>
      <c r="O1041" s="210"/>
      <c r="P1041" s="211">
        <f>SUM(P1042:P1081)</f>
        <v>0</v>
      </c>
      <c r="Q1041" s="210"/>
      <c r="R1041" s="211">
        <f>SUM(R1042:R1081)</f>
        <v>80.594910587300006</v>
      </c>
      <c r="S1041" s="210"/>
      <c r="T1041" s="212">
        <f>SUM(T1042:T1081)</f>
        <v>0</v>
      </c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R1041" s="213" t="s">
        <v>23</v>
      </c>
      <c r="AT1041" s="214" t="s">
        <v>84</v>
      </c>
      <c r="AU1041" s="214" t="s">
        <v>23</v>
      </c>
      <c r="AY1041" s="213" t="s">
        <v>254</v>
      </c>
      <c r="BK1041" s="215">
        <f>SUM(BK1042:BK1081)</f>
        <v>0</v>
      </c>
    </row>
    <row r="1042" s="2" customFormat="1" ht="16.5" customHeight="1">
      <c r="A1042" s="42"/>
      <c r="B1042" s="43"/>
      <c r="C1042" s="218" t="s">
        <v>453</v>
      </c>
      <c r="D1042" s="218" t="s">
        <v>256</v>
      </c>
      <c r="E1042" s="219" t="s">
        <v>963</v>
      </c>
      <c r="F1042" s="220" t="s">
        <v>964</v>
      </c>
      <c r="G1042" s="221" t="s">
        <v>314</v>
      </c>
      <c r="H1042" s="222">
        <v>18.050000000000001</v>
      </c>
      <c r="I1042" s="223"/>
      <c r="J1042" s="224">
        <f>ROUND(I1042*H1042,2)</f>
        <v>0</v>
      </c>
      <c r="K1042" s="220" t="s">
        <v>260</v>
      </c>
      <c r="L1042" s="48"/>
      <c r="M1042" s="225" t="s">
        <v>48</v>
      </c>
      <c r="N1042" s="226" t="s">
        <v>56</v>
      </c>
      <c r="O1042" s="88"/>
      <c r="P1042" s="227">
        <f>O1042*H1042</f>
        <v>0</v>
      </c>
      <c r="Q1042" s="227">
        <v>2.4300000000000002</v>
      </c>
      <c r="R1042" s="227">
        <f>Q1042*H1042</f>
        <v>43.861500000000007</v>
      </c>
      <c r="S1042" s="227">
        <v>0</v>
      </c>
      <c r="T1042" s="228">
        <f>S1042*H1042</f>
        <v>0</v>
      </c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R1042" s="229" t="s">
        <v>261</v>
      </c>
      <c r="AT1042" s="229" t="s">
        <v>256</v>
      </c>
      <c r="AU1042" s="229" t="s">
        <v>93</v>
      </c>
      <c r="AY1042" s="20" t="s">
        <v>254</v>
      </c>
      <c r="BE1042" s="230">
        <f>IF(N1042="základní",J1042,0)</f>
        <v>0</v>
      </c>
      <c r="BF1042" s="230">
        <f>IF(N1042="snížená",J1042,0)</f>
        <v>0</v>
      </c>
      <c r="BG1042" s="230">
        <f>IF(N1042="zákl. přenesená",J1042,0)</f>
        <v>0</v>
      </c>
      <c r="BH1042" s="230">
        <f>IF(N1042="sníž. přenesená",J1042,0)</f>
        <v>0</v>
      </c>
      <c r="BI1042" s="230">
        <f>IF(N1042="nulová",J1042,0)</f>
        <v>0</v>
      </c>
      <c r="BJ1042" s="20" t="s">
        <v>23</v>
      </c>
      <c r="BK1042" s="230">
        <f>ROUND(I1042*H1042,2)</f>
        <v>0</v>
      </c>
      <c r="BL1042" s="20" t="s">
        <v>261</v>
      </c>
      <c r="BM1042" s="229" t="s">
        <v>965</v>
      </c>
    </row>
    <row r="1043" s="2" customFormat="1">
      <c r="A1043" s="42"/>
      <c r="B1043" s="43"/>
      <c r="C1043" s="44"/>
      <c r="D1043" s="231" t="s">
        <v>263</v>
      </c>
      <c r="E1043" s="44"/>
      <c r="F1043" s="232" t="s">
        <v>966</v>
      </c>
      <c r="G1043" s="44"/>
      <c r="H1043" s="44"/>
      <c r="I1043" s="233"/>
      <c r="J1043" s="44"/>
      <c r="K1043" s="44"/>
      <c r="L1043" s="48"/>
      <c r="M1043" s="234"/>
      <c r="N1043" s="235"/>
      <c r="O1043" s="88"/>
      <c r="P1043" s="88"/>
      <c r="Q1043" s="88"/>
      <c r="R1043" s="88"/>
      <c r="S1043" s="88"/>
      <c r="T1043" s="89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T1043" s="20" t="s">
        <v>263</v>
      </c>
      <c r="AU1043" s="20" t="s">
        <v>93</v>
      </c>
    </row>
    <row r="1044" s="13" customFormat="1">
      <c r="A1044" s="13"/>
      <c r="B1044" s="236"/>
      <c r="C1044" s="237"/>
      <c r="D1044" s="238" t="s">
        <v>265</v>
      </c>
      <c r="E1044" s="239" t="s">
        <v>641</v>
      </c>
      <c r="F1044" s="240" t="s">
        <v>927</v>
      </c>
      <c r="G1044" s="237"/>
      <c r="H1044" s="241">
        <v>18.050000000000001</v>
      </c>
      <c r="I1044" s="242"/>
      <c r="J1044" s="237"/>
      <c r="K1044" s="237"/>
      <c r="L1044" s="243"/>
      <c r="M1044" s="244"/>
      <c r="N1044" s="245"/>
      <c r="O1044" s="245"/>
      <c r="P1044" s="245"/>
      <c r="Q1044" s="245"/>
      <c r="R1044" s="245"/>
      <c r="S1044" s="245"/>
      <c r="T1044" s="246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7" t="s">
        <v>265</v>
      </c>
      <c r="AU1044" s="247" t="s">
        <v>93</v>
      </c>
      <c r="AV1044" s="13" t="s">
        <v>93</v>
      </c>
      <c r="AW1044" s="13" t="s">
        <v>46</v>
      </c>
      <c r="AX1044" s="13" t="s">
        <v>23</v>
      </c>
      <c r="AY1044" s="247" t="s">
        <v>254</v>
      </c>
    </row>
    <row r="1045" s="2" customFormat="1" ht="37.8" customHeight="1">
      <c r="A1045" s="42"/>
      <c r="B1045" s="43"/>
      <c r="C1045" s="218" t="s">
        <v>458</v>
      </c>
      <c r="D1045" s="218" t="s">
        <v>256</v>
      </c>
      <c r="E1045" s="219" t="s">
        <v>967</v>
      </c>
      <c r="F1045" s="220" t="s">
        <v>968</v>
      </c>
      <c r="G1045" s="221" t="s">
        <v>259</v>
      </c>
      <c r="H1045" s="222">
        <v>850.67399999999998</v>
      </c>
      <c r="I1045" s="223"/>
      <c r="J1045" s="224">
        <f>ROUND(I1045*H1045,2)</f>
        <v>0</v>
      </c>
      <c r="K1045" s="220" t="s">
        <v>260</v>
      </c>
      <c r="L1045" s="48"/>
      <c r="M1045" s="225" t="s">
        <v>48</v>
      </c>
      <c r="N1045" s="226" t="s">
        <v>56</v>
      </c>
      <c r="O1045" s="88"/>
      <c r="P1045" s="227">
        <f>O1045*H1045</f>
        <v>0</v>
      </c>
      <c r="Q1045" s="227">
        <v>0.0086499999999999997</v>
      </c>
      <c r="R1045" s="227">
        <f>Q1045*H1045</f>
        <v>7.3583300999999999</v>
      </c>
      <c r="S1045" s="227">
        <v>0</v>
      </c>
      <c r="T1045" s="228">
        <f>S1045*H1045</f>
        <v>0</v>
      </c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R1045" s="229" t="s">
        <v>261</v>
      </c>
      <c r="AT1045" s="229" t="s">
        <v>256</v>
      </c>
      <c r="AU1045" s="229" t="s">
        <v>93</v>
      </c>
      <c r="AY1045" s="20" t="s">
        <v>254</v>
      </c>
      <c r="BE1045" s="230">
        <f>IF(N1045="základní",J1045,0)</f>
        <v>0</v>
      </c>
      <c r="BF1045" s="230">
        <f>IF(N1045="snížená",J1045,0)</f>
        <v>0</v>
      </c>
      <c r="BG1045" s="230">
        <f>IF(N1045="zákl. přenesená",J1045,0)</f>
        <v>0</v>
      </c>
      <c r="BH1045" s="230">
        <f>IF(N1045="sníž. přenesená",J1045,0)</f>
        <v>0</v>
      </c>
      <c r="BI1045" s="230">
        <f>IF(N1045="nulová",J1045,0)</f>
        <v>0</v>
      </c>
      <c r="BJ1045" s="20" t="s">
        <v>23</v>
      </c>
      <c r="BK1045" s="230">
        <f>ROUND(I1045*H1045,2)</f>
        <v>0</v>
      </c>
      <c r="BL1045" s="20" t="s">
        <v>261</v>
      </c>
      <c r="BM1045" s="229" t="s">
        <v>969</v>
      </c>
    </row>
    <row r="1046" s="2" customFormat="1">
      <c r="A1046" s="42"/>
      <c r="B1046" s="43"/>
      <c r="C1046" s="44"/>
      <c r="D1046" s="231" t="s">
        <v>263</v>
      </c>
      <c r="E1046" s="44"/>
      <c r="F1046" s="232" t="s">
        <v>970</v>
      </c>
      <c r="G1046" s="44"/>
      <c r="H1046" s="44"/>
      <c r="I1046" s="233"/>
      <c r="J1046" s="44"/>
      <c r="K1046" s="44"/>
      <c r="L1046" s="48"/>
      <c r="M1046" s="234"/>
      <c r="N1046" s="235"/>
      <c r="O1046" s="88"/>
      <c r="P1046" s="88"/>
      <c r="Q1046" s="88"/>
      <c r="R1046" s="88"/>
      <c r="S1046" s="88"/>
      <c r="T1046" s="89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T1046" s="20" t="s">
        <v>263</v>
      </c>
      <c r="AU1046" s="20" t="s">
        <v>93</v>
      </c>
    </row>
    <row r="1047" s="15" customFormat="1">
      <c r="A1047" s="15"/>
      <c r="B1047" s="259"/>
      <c r="C1047" s="260"/>
      <c r="D1047" s="238" t="s">
        <v>265</v>
      </c>
      <c r="E1047" s="261" t="s">
        <v>48</v>
      </c>
      <c r="F1047" s="262" t="s">
        <v>834</v>
      </c>
      <c r="G1047" s="260"/>
      <c r="H1047" s="261" t="s">
        <v>48</v>
      </c>
      <c r="I1047" s="263"/>
      <c r="J1047" s="260"/>
      <c r="K1047" s="260"/>
      <c r="L1047" s="264"/>
      <c r="M1047" s="265"/>
      <c r="N1047" s="266"/>
      <c r="O1047" s="266"/>
      <c r="P1047" s="266"/>
      <c r="Q1047" s="266"/>
      <c r="R1047" s="266"/>
      <c r="S1047" s="266"/>
      <c r="T1047" s="267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68" t="s">
        <v>265</v>
      </c>
      <c r="AU1047" s="268" t="s">
        <v>93</v>
      </c>
      <c r="AV1047" s="15" t="s">
        <v>23</v>
      </c>
      <c r="AW1047" s="15" t="s">
        <v>46</v>
      </c>
      <c r="AX1047" s="15" t="s">
        <v>85</v>
      </c>
      <c r="AY1047" s="268" t="s">
        <v>254</v>
      </c>
    </row>
    <row r="1048" s="13" customFormat="1">
      <c r="A1048" s="13"/>
      <c r="B1048" s="236"/>
      <c r="C1048" s="237"/>
      <c r="D1048" s="238" t="s">
        <v>265</v>
      </c>
      <c r="E1048" s="239" t="s">
        <v>48</v>
      </c>
      <c r="F1048" s="240" t="s">
        <v>971</v>
      </c>
      <c r="G1048" s="237"/>
      <c r="H1048" s="241">
        <v>72.900000000000006</v>
      </c>
      <c r="I1048" s="242"/>
      <c r="J1048" s="237"/>
      <c r="K1048" s="237"/>
      <c r="L1048" s="243"/>
      <c r="M1048" s="244"/>
      <c r="N1048" s="245"/>
      <c r="O1048" s="245"/>
      <c r="P1048" s="245"/>
      <c r="Q1048" s="245"/>
      <c r="R1048" s="245"/>
      <c r="S1048" s="245"/>
      <c r="T1048" s="246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7" t="s">
        <v>265</v>
      </c>
      <c r="AU1048" s="247" t="s">
        <v>93</v>
      </c>
      <c r="AV1048" s="13" t="s">
        <v>93</v>
      </c>
      <c r="AW1048" s="13" t="s">
        <v>46</v>
      </c>
      <c r="AX1048" s="13" t="s">
        <v>85</v>
      </c>
      <c r="AY1048" s="247" t="s">
        <v>254</v>
      </c>
    </row>
    <row r="1049" s="13" customFormat="1">
      <c r="A1049" s="13"/>
      <c r="B1049" s="236"/>
      <c r="C1049" s="237"/>
      <c r="D1049" s="238" t="s">
        <v>265</v>
      </c>
      <c r="E1049" s="239" t="s">
        <v>48</v>
      </c>
      <c r="F1049" s="240" t="s">
        <v>972</v>
      </c>
      <c r="G1049" s="237"/>
      <c r="H1049" s="241">
        <v>205.477</v>
      </c>
      <c r="I1049" s="242"/>
      <c r="J1049" s="237"/>
      <c r="K1049" s="237"/>
      <c r="L1049" s="243"/>
      <c r="M1049" s="244"/>
      <c r="N1049" s="245"/>
      <c r="O1049" s="245"/>
      <c r="P1049" s="245"/>
      <c r="Q1049" s="245"/>
      <c r="R1049" s="245"/>
      <c r="S1049" s="245"/>
      <c r="T1049" s="246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7" t="s">
        <v>265</v>
      </c>
      <c r="AU1049" s="247" t="s">
        <v>93</v>
      </c>
      <c r="AV1049" s="13" t="s">
        <v>93</v>
      </c>
      <c r="AW1049" s="13" t="s">
        <v>46</v>
      </c>
      <c r="AX1049" s="13" t="s">
        <v>85</v>
      </c>
      <c r="AY1049" s="247" t="s">
        <v>254</v>
      </c>
    </row>
    <row r="1050" s="13" customFormat="1">
      <c r="A1050" s="13"/>
      <c r="B1050" s="236"/>
      <c r="C1050" s="237"/>
      <c r="D1050" s="238" t="s">
        <v>265</v>
      </c>
      <c r="E1050" s="239" t="s">
        <v>48</v>
      </c>
      <c r="F1050" s="240" t="s">
        <v>973</v>
      </c>
      <c r="G1050" s="237"/>
      <c r="H1050" s="241">
        <v>225.517</v>
      </c>
      <c r="I1050" s="242"/>
      <c r="J1050" s="237"/>
      <c r="K1050" s="237"/>
      <c r="L1050" s="243"/>
      <c r="M1050" s="244"/>
      <c r="N1050" s="245"/>
      <c r="O1050" s="245"/>
      <c r="P1050" s="245"/>
      <c r="Q1050" s="245"/>
      <c r="R1050" s="245"/>
      <c r="S1050" s="245"/>
      <c r="T1050" s="246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7" t="s">
        <v>265</v>
      </c>
      <c r="AU1050" s="247" t="s">
        <v>93</v>
      </c>
      <c r="AV1050" s="13" t="s">
        <v>93</v>
      </c>
      <c r="AW1050" s="13" t="s">
        <v>46</v>
      </c>
      <c r="AX1050" s="13" t="s">
        <v>85</v>
      </c>
      <c r="AY1050" s="247" t="s">
        <v>254</v>
      </c>
    </row>
    <row r="1051" s="13" customFormat="1">
      <c r="A1051" s="13"/>
      <c r="B1051" s="236"/>
      <c r="C1051" s="237"/>
      <c r="D1051" s="238" t="s">
        <v>265</v>
      </c>
      <c r="E1051" s="239" t="s">
        <v>48</v>
      </c>
      <c r="F1051" s="240" t="s">
        <v>974</v>
      </c>
      <c r="G1051" s="237"/>
      <c r="H1051" s="241">
        <v>82.620000000000005</v>
      </c>
      <c r="I1051" s="242"/>
      <c r="J1051" s="237"/>
      <c r="K1051" s="237"/>
      <c r="L1051" s="243"/>
      <c r="M1051" s="244"/>
      <c r="N1051" s="245"/>
      <c r="O1051" s="245"/>
      <c r="P1051" s="245"/>
      <c r="Q1051" s="245"/>
      <c r="R1051" s="245"/>
      <c r="S1051" s="245"/>
      <c r="T1051" s="246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7" t="s">
        <v>265</v>
      </c>
      <c r="AU1051" s="247" t="s">
        <v>93</v>
      </c>
      <c r="AV1051" s="13" t="s">
        <v>93</v>
      </c>
      <c r="AW1051" s="13" t="s">
        <v>46</v>
      </c>
      <c r="AX1051" s="13" t="s">
        <v>85</v>
      </c>
      <c r="AY1051" s="247" t="s">
        <v>254</v>
      </c>
    </row>
    <row r="1052" s="13" customFormat="1">
      <c r="A1052" s="13"/>
      <c r="B1052" s="236"/>
      <c r="C1052" s="237"/>
      <c r="D1052" s="238" t="s">
        <v>265</v>
      </c>
      <c r="E1052" s="239" t="s">
        <v>48</v>
      </c>
      <c r="F1052" s="240" t="s">
        <v>975</v>
      </c>
      <c r="G1052" s="237"/>
      <c r="H1052" s="241">
        <v>183.59999999999999</v>
      </c>
      <c r="I1052" s="242"/>
      <c r="J1052" s="237"/>
      <c r="K1052" s="237"/>
      <c r="L1052" s="243"/>
      <c r="M1052" s="244"/>
      <c r="N1052" s="245"/>
      <c r="O1052" s="245"/>
      <c r="P1052" s="245"/>
      <c r="Q1052" s="245"/>
      <c r="R1052" s="245"/>
      <c r="S1052" s="245"/>
      <c r="T1052" s="246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7" t="s">
        <v>265</v>
      </c>
      <c r="AU1052" s="247" t="s">
        <v>93</v>
      </c>
      <c r="AV1052" s="13" t="s">
        <v>93</v>
      </c>
      <c r="AW1052" s="13" t="s">
        <v>46</v>
      </c>
      <c r="AX1052" s="13" t="s">
        <v>85</v>
      </c>
      <c r="AY1052" s="247" t="s">
        <v>254</v>
      </c>
    </row>
    <row r="1053" s="13" customFormat="1">
      <c r="A1053" s="13"/>
      <c r="B1053" s="236"/>
      <c r="C1053" s="237"/>
      <c r="D1053" s="238" t="s">
        <v>265</v>
      </c>
      <c r="E1053" s="239" t="s">
        <v>610</v>
      </c>
      <c r="F1053" s="240" t="s">
        <v>976</v>
      </c>
      <c r="G1053" s="237"/>
      <c r="H1053" s="241">
        <v>80.560000000000002</v>
      </c>
      <c r="I1053" s="242"/>
      <c r="J1053" s="237"/>
      <c r="K1053" s="237"/>
      <c r="L1053" s="243"/>
      <c r="M1053" s="244"/>
      <c r="N1053" s="245"/>
      <c r="O1053" s="245"/>
      <c r="P1053" s="245"/>
      <c r="Q1053" s="245"/>
      <c r="R1053" s="245"/>
      <c r="S1053" s="245"/>
      <c r="T1053" s="246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7" t="s">
        <v>265</v>
      </c>
      <c r="AU1053" s="247" t="s">
        <v>93</v>
      </c>
      <c r="AV1053" s="13" t="s">
        <v>93</v>
      </c>
      <c r="AW1053" s="13" t="s">
        <v>46</v>
      </c>
      <c r="AX1053" s="13" t="s">
        <v>85</v>
      </c>
      <c r="AY1053" s="247" t="s">
        <v>254</v>
      </c>
    </row>
    <row r="1054" s="14" customFormat="1">
      <c r="A1054" s="14"/>
      <c r="B1054" s="248"/>
      <c r="C1054" s="249"/>
      <c r="D1054" s="238" t="s">
        <v>265</v>
      </c>
      <c r="E1054" s="250" t="s">
        <v>608</v>
      </c>
      <c r="F1054" s="251" t="s">
        <v>268</v>
      </c>
      <c r="G1054" s="249"/>
      <c r="H1054" s="252">
        <v>850.67399999999998</v>
      </c>
      <c r="I1054" s="253"/>
      <c r="J1054" s="249"/>
      <c r="K1054" s="249"/>
      <c r="L1054" s="254"/>
      <c r="M1054" s="255"/>
      <c r="N1054" s="256"/>
      <c r="O1054" s="256"/>
      <c r="P1054" s="256"/>
      <c r="Q1054" s="256"/>
      <c r="R1054" s="256"/>
      <c r="S1054" s="256"/>
      <c r="T1054" s="257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8" t="s">
        <v>265</v>
      </c>
      <c r="AU1054" s="258" t="s">
        <v>93</v>
      </c>
      <c r="AV1054" s="14" t="s">
        <v>261</v>
      </c>
      <c r="AW1054" s="14" t="s">
        <v>46</v>
      </c>
      <c r="AX1054" s="14" t="s">
        <v>23</v>
      </c>
      <c r="AY1054" s="258" t="s">
        <v>254</v>
      </c>
    </row>
    <row r="1055" s="2" customFormat="1" ht="37.8" customHeight="1">
      <c r="A1055" s="42"/>
      <c r="B1055" s="43"/>
      <c r="C1055" s="218" t="s">
        <v>464</v>
      </c>
      <c r="D1055" s="218" t="s">
        <v>256</v>
      </c>
      <c r="E1055" s="219" t="s">
        <v>977</v>
      </c>
      <c r="F1055" s="220" t="s">
        <v>978</v>
      </c>
      <c r="G1055" s="221" t="s">
        <v>259</v>
      </c>
      <c r="H1055" s="222">
        <v>850.67399999999998</v>
      </c>
      <c r="I1055" s="223"/>
      <c r="J1055" s="224">
        <f>ROUND(I1055*H1055,2)</f>
        <v>0</v>
      </c>
      <c r="K1055" s="220" t="s">
        <v>260</v>
      </c>
      <c r="L1055" s="48"/>
      <c r="M1055" s="225" t="s">
        <v>48</v>
      </c>
      <c r="N1055" s="226" t="s">
        <v>56</v>
      </c>
      <c r="O1055" s="88"/>
      <c r="P1055" s="227">
        <f>O1055*H1055</f>
        <v>0</v>
      </c>
      <c r="Q1055" s="227">
        <v>0</v>
      </c>
      <c r="R1055" s="227">
        <f>Q1055*H1055</f>
        <v>0</v>
      </c>
      <c r="S1055" s="227">
        <v>0</v>
      </c>
      <c r="T1055" s="228">
        <f>S1055*H1055</f>
        <v>0</v>
      </c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R1055" s="229" t="s">
        <v>261</v>
      </c>
      <c r="AT1055" s="229" t="s">
        <v>256</v>
      </c>
      <c r="AU1055" s="229" t="s">
        <v>93</v>
      </c>
      <c r="AY1055" s="20" t="s">
        <v>254</v>
      </c>
      <c r="BE1055" s="230">
        <f>IF(N1055="základní",J1055,0)</f>
        <v>0</v>
      </c>
      <c r="BF1055" s="230">
        <f>IF(N1055="snížená",J1055,0)</f>
        <v>0</v>
      </c>
      <c r="BG1055" s="230">
        <f>IF(N1055="zákl. přenesená",J1055,0)</f>
        <v>0</v>
      </c>
      <c r="BH1055" s="230">
        <f>IF(N1055="sníž. přenesená",J1055,0)</f>
        <v>0</v>
      </c>
      <c r="BI1055" s="230">
        <f>IF(N1055="nulová",J1055,0)</f>
        <v>0</v>
      </c>
      <c r="BJ1055" s="20" t="s">
        <v>23</v>
      </c>
      <c r="BK1055" s="230">
        <f>ROUND(I1055*H1055,2)</f>
        <v>0</v>
      </c>
      <c r="BL1055" s="20" t="s">
        <v>261</v>
      </c>
      <c r="BM1055" s="229" t="s">
        <v>979</v>
      </c>
    </row>
    <row r="1056" s="2" customFormat="1">
      <c r="A1056" s="42"/>
      <c r="B1056" s="43"/>
      <c r="C1056" s="44"/>
      <c r="D1056" s="231" t="s">
        <v>263</v>
      </c>
      <c r="E1056" s="44"/>
      <c r="F1056" s="232" t="s">
        <v>980</v>
      </c>
      <c r="G1056" s="44"/>
      <c r="H1056" s="44"/>
      <c r="I1056" s="233"/>
      <c r="J1056" s="44"/>
      <c r="K1056" s="44"/>
      <c r="L1056" s="48"/>
      <c r="M1056" s="234"/>
      <c r="N1056" s="235"/>
      <c r="O1056" s="88"/>
      <c r="P1056" s="88"/>
      <c r="Q1056" s="88"/>
      <c r="R1056" s="88"/>
      <c r="S1056" s="88"/>
      <c r="T1056" s="89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T1056" s="20" t="s">
        <v>263</v>
      </c>
      <c r="AU1056" s="20" t="s">
        <v>93</v>
      </c>
    </row>
    <row r="1057" s="13" customFormat="1">
      <c r="A1057" s="13"/>
      <c r="B1057" s="236"/>
      <c r="C1057" s="237"/>
      <c r="D1057" s="238" t="s">
        <v>265</v>
      </c>
      <c r="E1057" s="239" t="s">
        <v>48</v>
      </c>
      <c r="F1057" s="240" t="s">
        <v>608</v>
      </c>
      <c r="G1057" s="237"/>
      <c r="H1057" s="241">
        <v>850.67399999999998</v>
      </c>
      <c r="I1057" s="242"/>
      <c r="J1057" s="237"/>
      <c r="K1057" s="237"/>
      <c r="L1057" s="243"/>
      <c r="M1057" s="244"/>
      <c r="N1057" s="245"/>
      <c r="O1057" s="245"/>
      <c r="P1057" s="245"/>
      <c r="Q1057" s="245"/>
      <c r="R1057" s="245"/>
      <c r="S1057" s="245"/>
      <c r="T1057" s="246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7" t="s">
        <v>265</v>
      </c>
      <c r="AU1057" s="247" t="s">
        <v>93</v>
      </c>
      <c r="AV1057" s="13" t="s">
        <v>93</v>
      </c>
      <c r="AW1057" s="13" t="s">
        <v>46</v>
      </c>
      <c r="AX1057" s="13" t="s">
        <v>23</v>
      </c>
      <c r="AY1057" s="247" t="s">
        <v>254</v>
      </c>
    </row>
    <row r="1058" s="2" customFormat="1">
      <c r="A1058" s="42"/>
      <c r="B1058" s="43"/>
      <c r="C1058" s="44"/>
      <c r="D1058" s="238" t="s">
        <v>278</v>
      </c>
      <c r="E1058" s="44"/>
      <c r="F1058" s="269" t="s">
        <v>981</v>
      </c>
      <c r="G1058" s="44"/>
      <c r="H1058" s="44"/>
      <c r="I1058" s="44"/>
      <c r="J1058" s="44"/>
      <c r="K1058" s="44"/>
      <c r="L1058" s="48"/>
      <c r="M1058" s="234"/>
      <c r="N1058" s="235"/>
      <c r="O1058" s="88"/>
      <c r="P1058" s="88"/>
      <c r="Q1058" s="88"/>
      <c r="R1058" s="88"/>
      <c r="S1058" s="88"/>
      <c r="T1058" s="89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U1058" s="20" t="s">
        <v>93</v>
      </c>
    </row>
    <row r="1059" s="2" customFormat="1">
      <c r="A1059" s="42"/>
      <c r="B1059" s="43"/>
      <c r="C1059" s="44"/>
      <c r="D1059" s="238" t="s">
        <v>278</v>
      </c>
      <c r="E1059" s="44"/>
      <c r="F1059" s="270" t="s">
        <v>834</v>
      </c>
      <c r="G1059" s="44"/>
      <c r="H1059" s="271">
        <v>0</v>
      </c>
      <c r="I1059" s="44"/>
      <c r="J1059" s="44"/>
      <c r="K1059" s="44"/>
      <c r="L1059" s="48"/>
      <c r="M1059" s="234"/>
      <c r="N1059" s="235"/>
      <c r="O1059" s="88"/>
      <c r="P1059" s="88"/>
      <c r="Q1059" s="88"/>
      <c r="R1059" s="88"/>
      <c r="S1059" s="88"/>
      <c r="T1059" s="89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U1059" s="20" t="s">
        <v>93</v>
      </c>
    </row>
    <row r="1060" s="2" customFormat="1">
      <c r="A1060" s="42"/>
      <c r="B1060" s="43"/>
      <c r="C1060" s="44"/>
      <c r="D1060" s="238" t="s">
        <v>278</v>
      </c>
      <c r="E1060" s="44"/>
      <c r="F1060" s="270" t="s">
        <v>971</v>
      </c>
      <c r="G1060" s="44"/>
      <c r="H1060" s="271">
        <v>72.900000000000006</v>
      </c>
      <c r="I1060" s="44"/>
      <c r="J1060" s="44"/>
      <c r="K1060" s="44"/>
      <c r="L1060" s="48"/>
      <c r="M1060" s="234"/>
      <c r="N1060" s="235"/>
      <c r="O1060" s="88"/>
      <c r="P1060" s="88"/>
      <c r="Q1060" s="88"/>
      <c r="R1060" s="88"/>
      <c r="S1060" s="88"/>
      <c r="T1060" s="89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U1060" s="20" t="s">
        <v>93</v>
      </c>
    </row>
    <row r="1061" s="2" customFormat="1">
      <c r="A1061" s="42"/>
      <c r="B1061" s="43"/>
      <c r="C1061" s="44"/>
      <c r="D1061" s="238" t="s">
        <v>278</v>
      </c>
      <c r="E1061" s="44"/>
      <c r="F1061" s="270" t="s">
        <v>972</v>
      </c>
      <c r="G1061" s="44"/>
      <c r="H1061" s="271">
        <v>205.477</v>
      </c>
      <c r="I1061" s="44"/>
      <c r="J1061" s="44"/>
      <c r="K1061" s="44"/>
      <c r="L1061" s="48"/>
      <c r="M1061" s="234"/>
      <c r="N1061" s="235"/>
      <c r="O1061" s="88"/>
      <c r="P1061" s="88"/>
      <c r="Q1061" s="88"/>
      <c r="R1061" s="88"/>
      <c r="S1061" s="88"/>
      <c r="T1061" s="89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U1061" s="20" t="s">
        <v>93</v>
      </c>
    </row>
    <row r="1062" s="2" customFormat="1">
      <c r="A1062" s="42"/>
      <c r="B1062" s="43"/>
      <c r="C1062" s="44"/>
      <c r="D1062" s="238" t="s">
        <v>278</v>
      </c>
      <c r="E1062" s="44"/>
      <c r="F1062" s="270" t="s">
        <v>973</v>
      </c>
      <c r="G1062" s="44"/>
      <c r="H1062" s="271">
        <v>225.517</v>
      </c>
      <c r="I1062" s="44"/>
      <c r="J1062" s="44"/>
      <c r="K1062" s="44"/>
      <c r="L1062" s="48"/>
      <c r="M1062" s="234"/>
      <c r="N1062" s="235"/>
      <c r="O1062" s="88"/>
      <c r="P1062" s="88"/>
      <c r="Q1062" s="88"/>
      <c r="R1062" s="88"/>
      <c r="S1062" s="88"/>
      <c r="T1062" s="89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U1062" s="20" t="s">
        <v>93</v>
      </c>
    </row>
    <row r="1063" s="2" customFormat="1">
      <c r="A1063" s="42"/>
      <c r="B1063" s="43"/>
      <c r="C1063" s="44"/>
      <c r="D1063" s="238" t="s">
        <v>278</v>
      </c>
      <c r="E1063" s="44"/>
      <c r="F1063" s="270" t="s">
        <v>974</v>
      </c>
      <c r="G1063" s="44"/>
      <c r="H1063" s="271">
        <v>82.620000000000005</v>
      </c>
      <c r="I1063" s="44"/>
      <c r="J1063" s="44"/>
      <c r="K1063" s="44"/>
      <c r="L1063" s="48"/>
      <c r="M1063" s="234"/>
      <c r="N1063" s="235"/>
      <c r="O1063" s="88"/>
      <c r="P1063" s="88"/>
      <c r="Q1063" s="88"/>
      <c r="R1063" s="88"/>
      <c r="S1063" s="88"/>
      <c r="T1063" s="89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U1063" s="20" t="s">
        <v>93</v>
      </c>
    </row>
    <row r="1064" s="2" customFormat="1">
      <c r="A1064" s="42"/>
      <c r="B1064" s="43"/>
      <c r="C1064" s="44"/>
      <c r="D1064" s="238" t="s">
        <v>278</v>
      </c>
      <c r="E1064" s="44"/>
      <c r="F1064" s="270" t="s">
        <v>975</v>
      </c>
      <c r="G1064" s="44"/>
      <c r="H1064" s="271">
        <v>183.59999999999999</v>
      </c>
      <c r="I1064" s="44"/>
      <c r="J1064" s="44"/>
      <c r="K1064" s="44"/>
      <c r="L1064" s="48"/>
      <c r="M1064" s="234"/>
      <c r="N1064" s="235"/>
      <c r="O1064" s="88"/>
      <c r="P1064" s="88"/>
      <c r="Q1064" s="88"/>
      <c r="R1064" s="88"/>
      <c r="S1064" s="88"/>
      <c r="T1064" s="89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U1064" s="20" t="s">
        <v>93</v>
      </c>
    </row>
    <row r="1065" s="2" customFormat="1">
      <c r="A1065" s="42"/>
      <c r="B1065" s="43"/>
      <c r="C1065" s="44"/>
      <c r="D1065" s="238" t="s">
        <v>278</v>
      </c>
      <c r="E1065" s="44"/>
      <c r="F1065" s="270" t="s">
        <v>976</v>
      </c>
      <c r="G1065" s="44"/>
      <c r="H1065" s="271">
        <v>80.560000000000002</v>
      </c>
      <c r="I1065" s="44"/>
      <c r="J1065" s="44"/>
      <c r="K1065" s="44"/>
      <c r="L1065" s="48"/>
      <c r="M1065" s="234"/>
      <c r="N1065" s="235"/>
      <c r="O1065" s="88"/>
      <c r="P1065" s="88"/>
      <c r="Q1065" s="88"/>
      <c r="R1065" s="88"/>
      <c r="S1065" s="88"/>
      <c r="T1065" s="89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U1065" s="20" t="s">
        <v>93</v>
      </c>
    </row>
    <row r="1066" s="2" customFormat="1">
      <c r="A1066" s="42"/>
      <c r="B1066" s="43"/>
      <c r="C1066" s="44"/>
      <c r="D1066" s="238" t="s">
        <v>278</v>
      </c>
      <c r="E1066" s="44"/>
      <c r="F1066" s="270" t="s">
        <v>268</v>
      </c>
      <c r="G1066" s="44"/>
      <c r="H1066" s="271">
        <v>850.67399999999998</v>
      </c>
      <c r="I1066" s="44"/>
      <c r="J1066" s="44"/>
      <c r="K1066" s="44"/>
      <c r="L1066" s="48"/>
      <c r="M1066" s="234"/>
      <c r="N1066" s="235"/>
      <c r="O1066" s="88"/>
      <c r="P1066" s="88"/>
      <c r="Q1066" s="88"/>
      <c r="R1066" s="88"/>
      <c r="S1066" s="88"/>
      <c r="T1066" s="89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U1066" s="20" t="s">
        <v>93</v>
      </c>
    </row>
    <row r="1067" s="2" customFormat="1" ht="16.5" customHeight="1">
      <c r="A1067" s="42"/>
      <c r="B1067" s="43"/>
      <c r="C1067" s="218" t="s">
        <v>469</v>
      </c>
      <c r="D1067" s="218" t="s">
        <v>256</v>
      </c>
      <c r="E1067" s="219" t="s">
        <v>982</v>
      </c>
      <c r="F1067" s="220" t="s">
        <v>983</v>
      </c>
      <c r="G1067" s="221" t="s">
        <v>314</v>
      </c>
      <c r="H1067" s="222">
        <v>9.1099999999999994</v>
      </c>
      <c r="I1067" s="223"/>
      <c r="J1067" s="224">
        <f>ROUND(I1067*H1067,2)</f>
        <v>0</v>
      </c>
      <c r="K1067" s="220" t="s">
        <v>984</v>
      </c>
      <c r="L1067" s="48"/>
      <c r="M1067" s="225" t="s">
        <v>48</v>
      </c>
      <c r="N1067" s="226" t="s">
        <v>56</v>
      </c>
      <c r="O1067" s="88"/>
      <c r="P1067" s="227">
        <f>O1067*H1067</f>
        <v>0</v>
      </c>
      <c r="Q1067" s="227">
        <v>2.2244874299999999</v>
      </c>
      <c r="R1067" s="227">
        <f>Q1067*H1067</f>
        <v>20.265080487299997</v>
      </c>
      <c r="S1067" s="227">
        <v>0</v>
      </c>
      <c r="T1067" s="228">
        <f>S1067*H1067</f>
        <v>0</v>
      </c>
      <c r="U1067" s="42"/>
      <c r="V1067" s="42"/>
      <c r="W1067" s="42"/>
      <c r="X1067" s="42"/>
      <c r="Y1067" s="42"/>
      <c r="Z1067" s="42"/>
      <c r="AA1067" s="42"/>
      <c r="AB1067" s="42"/>
      <c r="AC1067" s="42"/>
      <c r="AD1067" s="42"/>
      <c r="AE1067" s="42"/>
      <c r="AR1067" s="229" t="s">
        <v>261</v>
      </c>
      <c r="AT1067" s="229" t="s">
        <v>256</v>
      </c>
      <c r="AU1067" s="229" t="s">
        <v>93</v>
      </c>
      <c r="AY1067" s="20" t="s">
        <v>254</v>
      </c>
      <c r="BE1067" s="230">
        <f>IF(N1067="základní",J1067,0)</f>
        <v>0</v>
      </c>
      <c r="BF1067" s="230">
        <f>IF(N1067="snížená",J1067,0)</f>
        <v>0</v>
      </c>
      <c r="BG1067" s="230">
        <f>IF(N1067="zákl. přenesená",J1067,0)</f>
        <v>0</v>
      </c>
      <c r="BH1067" s="230">
        <f>IF(N1067="sníž. přenesená",J1067,0)</f>
        <v>0</v>
      </c>
      <c r="BI1067" s="230">
        <f>IF(N1067="nulová",J1067,0)</f>
        <v>0</v>
      </c>
      <c r="BJ1067" s="20" t="s">
        <v>23</v>
      </c>
      <c r="BK1067" s="230">
        <f>ROUND(I1067*H1067,2)</f>
        <v>0</v>
      </c>
      <c r="BL1067" s="20" t="s">
        <v>261</v>
      </c>
      <c r="BM1067" s="229" t="s">
        <v>985</v>
      </c>
    </row>
    <row r="1068" s="15" customFormat="1">
      <c r="A1068" s="15"/>
      <c r="B1068" s="259"/>
      <c r="C1068" s="260"/>
      <c r="D1068" s="238" t="s">
        <v>265</v>
      </c>
      <c r="E1068" s="261" t="s">
        <v>48</v>
      </c>
      <c r="F1068" s="262" t="s">
        <v>834</v>
      </c>
      <c r="G1068" s="260"/>
      <c r="H1068" s="261" t="s">
        <v>48</v>
      </c>
      <c r="I1068" s="263"/>
      <c r="J1068" s="260"/>
      <c r="K1068" s="260"/>
      <c r="L1068" s="264"/>
      <c r="M1068" s="265"/>
      <c r="N1068" s="266"/>
      <c r="O1068" s="266"/>
      <c r="P1068" s="266"/>
      <c r="Q1068" s="266"/>
      <c r="R1068" s="266"/>
      <c r="S1068" s="266"/>
      <c r="T1068" s="267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68" t="s">
        <v>265</v>
      </c>
      <c r="AU1068" s="268" t="s">
        <v>93</v>
      </c>
      <c r="AV1068" s="15" t="s">
        <v>23</v>
      </c>
      <c r="AW1068" s="15" t="s">
        <v>46</v>
      </c>
      <c r="AX1068" s="15" t="s">
        <v>85</v>
      </c>
      <c r="AY1068" s="268" t="s">
        <v>254</v>
      </c>
    </row>
    <row r="1069" s="15" customFormat="1">
      <c r="A1069" s="15"/>
      <c r="B1069" s="259"/>
      <c r="C1069" s="260"/>
      <c r="D1069" s="238" t="s">
        <v>265</v>
      </c>
      <c r="E1069" s="261" t="s">
        <v>48</v>
      </c>
      <c r="F1069" s="262" t="s">
        <v>986</v>
      </c>
      <c r="G1069" s="260"/>
      <c r="H1069" s="261" t="s">
        <v>48</v>
      </c>
      <c r="I1069" s="263"/>
      <c r="J1069" s="260"/>
      <c r="K1069" s="260"/>
      <c r="L1069" s="264"/>
      <c r="M1069" s="265"/>
      <c r="N1069" s="266"/>
      <c r="O1069" s="266"/>
      <c r="P1069" s="266"/>
      <c r="Q1069" s="266"/>
      <c r="R1069" s="266"/>
      <c r="S1069" s="266"/>
      <c r="T1069" s="267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68" t="s">
        <v>265</v>
      </c>
      <c r="AU1069" s="268" t="s">
        <v>93</v>
      </c>
      <c r="AV1069" s="15" t="s">
        <v>23</v>
      </c>
      <c r="AW1069" s="15" t="s">
        <v>46</v>
      </c>
      <c r="AX1069" s="15" t="s">
        <v>85</v>
      </c>
      <c r="AY1069" s="268" t="s">
        <v>254</v>
      </c>
    </row>
    <row r="1070" s="13" customFormat="1">
      <c r="A1070" s="13"/>
      <c r="B1070" s="236"/>
      <c r="C1070" s="237"/>
      <c r="D1070" s="238" t="s">
        <v>265</v>
      </c>
      <c r="E1070" s="239" t="s">
        <v>48</v>
      </c>
      <c r="F1070" s="240" t="s">
        <v>987</v>
      </c>
      <c r="G1070" s="237"/>
      <c r="H1070" s="241">
        <v>9.1099999999999994</v>
      </c>
      <c r="I1070" s="242"/>
      <c r="J1070" s="237"/>
      <c r="K1070" s="237"/>
      <c r="L1070" s="243"/>
      <c r="M1070" s="244"/>
      <c r="N1070" s="245"/>
      <c r="O1070" s="245"/>
      <c r="P1070" s="245"/>
      <c r="Q1070" s="245"/>
      <c r="R1070" s="245"/>
      <c r="S1070" s="245"/>
      <c r="T1070" s="246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7" t="s">
        <v>265</v>
      </c>
      <c r="AU1070" s="247" t="s">
        <v>93</v>
      </c>
      <c r="AV1070" s="13" t="s">
        <v>93</v>
      </c>
      <c r="AW1070" s="13" t="s">
        <v>46</v>
      </c>
      <c r="AX1070" s="13" t="s">
        <v>85</v>
      </c>
      <c r="AY1070" s="247" t="s">
        <v>254</v>
      </c>
    </row>
    <row r="1071" s="14" customFormat="1">
      <c r="A1071" s="14"/>
      <c r="B1071" s="248"/>
      <c r="C1071" s="249"/>
      <c r="D1071" s="238" t="s">
        <v>265</v>
      </c>
      <c r="E1071" s="250" t="s">
        <v>693</v>
      </c>
      <c r="F1071" s="251" t="s">
        <v>268</v>
      </c>
      <c r="G1071" s="249"/>
      <c r="H1071" s="252">
        <v>9.1099999999999994</v>
      </c>
      <c r="I1071" s="253"/>
      <c r="J1071" s="249"/>
      <c r="K1071" s="249"/>
      <c r="L1071" s="254"/>
      <c r="M1071" s="255"/>
      <c r="N1071" s="256"/>
      <c r="O1071" s="256"/>
      <c r="P1071" s="256"/>
      <c r="Q1071" s="256"/>
      <c r="R1071" s="256"/>
      <c r="S1071" s="256"/>
      <c r="T1071" s="257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8" t="s">
        <v>265</v>
      </c>
      <c r="AU1071" s="258" t="s">
        <v>93</v>
      </c>
      <c r="AV1071" s="14" t="s">
        <v>261</v>
      </c>
      <c r="AW1071" s="14" t="s">
        <v>46</v>
      </c>
      <c r="AX1071" s="14" t="s">
        <v>23</v>
      </c>
      <c r="AY1071" s="258" t="s">
        <v>254</v>
      </c>
    </row>
    <row r="1072" s="2" customFormat="1" ht="24.9" customHeight="1">
      <c r="A1072" s="42"/>
      <c r="B1072" s="43"/>
      <c r="C1072" s="285" t="s">
        <v>474</v>
      </c>
      <c r="D1072" s="285" t="s">
        <v>376</v>
      </c>
      <c r="E1072" s="286" t="s">
        <v>988</v>
      </c>
      <c r="F1072" s="287" t="s">
        <v>989</v>
      </c>
      <c r="G1072" s="288" t="s">
        <v>314</v>
      </c>
      <c r="H1072" s="289">
        <v>9.1099999999999994</v>
      </c>
      <c r="I1072" s="290"/>
      <c r="J1072" s="291">
        <f>ROUND(I1072*H1072,2)</f>
        <v>0</v>
      </c>
      <c r="K1072" s="287" t="s">
        <v>984</v>
      </c>
      <c r="L1072" s="292"/>
      <c r="M1072" s="293" t="s">
        <v>48</v>
      </c>
      <c r="N1072" s="294" t="s">
        <v>56</v>
      </c>
      <c r="O1072" s="88"/>
      <c r="P1072" s="227">
        <f>O1072*H1072</f>
        <v>0</v>
      </c>
      <c r="Q1072" s="227">
        <v>1</v>
      </c>
      <c r="R1072" s="227">
        <f>Q1072*H1072</f>
        <v>9.1099999999999994</v>
      </c>
      <c r="S1072" s="227">
        <v>0</v>
      </c>
      <c r="T1072" s="228">
        <f>S1072*H1072</f>
        <v>0</v>
      </c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R1072" s="229" t="s">
        <v>303</v>
      </c>
      <c r="AT1072" s="229" t="s">
        <v>376</v>
      </c>
      <c r="AU1072" s="229" t="s">
        <v>93</v>
      </c>
      <c r="AY1072" s="20" t="s">
        <v>254</v>
      </c>
      <c r="BE1072" s="230">
        <f>IF(N1072="základní",J1072,0)</f>
        <v>0</v>
      </c>
      <c r="BF1072" s="230">
        <f>IF(N1072="snížená",J1072,0)</f>
        <v>0</v>
      </c>
      <c r="BG1072" s="230">
        <f>IF(N1072="zákl. přenesená",J1072,0)</f>
        <v>0</v>
      </c>
      <c r="BH1072" s="230">
        <f>IF(N1072="sníž. přenesená",J1072,0)</f>
        <v>0</v>
      </c>
      <c r="BI1072" s="230">
        <f>IF(N1072="nulová",J1072,0)</f>
        <v>0</v>
      </c>
      <c r="BJ1072" s="20" t="s">
        <v>23</v>
      </c>
      <c r="BK1072" s="230">
        <f>ROUND(I1072*H1072,2)</f>
        <v>0</v>
      </c>
      <c r="BL1072" s="20" t="s">
        <v>261</v>
      </c>
      <c r="BM1072" s="229" t="s">
        <v>990</v>
      </c>
    </row>
    <row r="1073" s="13" customFormat="1">
      <c r="A1073" s="13"/>
      <c r="B1073" s="236"/>
      <c r="C1073" s="237"/>
      <c r="D1073" s="238" t="s">
        <v>265</v>
      </c>
      <c r="E1073" s="239" t="s">
        <v>48</v>
      </c>
      <c r="F1073" s="240" t="s">
        <v>693</v>
      </c>
      <c r="G1073" s="237"/>
      <c r="H1073" s="241">
        <v>9.1099999999999994</v>
      </c>
      <c r="I1073" s="242"/>
      <c r="J1073" s="237"/>
      <c r="K1073" s="237"/>
      <c r="L1073" s="243"/>
      <c r="M1073" s="244"/>
      <c r="N1073" s="245"/>
      <c r="O1073" s="245"/>
      <c r="P1073" s="245"/>
      <c r="Q1073" s="245"/>
      <c r="R1073" s="245"/>
      <c r="S1073" s="245"/>
      <c r="T1073" s="246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7" t="s">
        <v>265</v>
      </c>
      <c r="AU1073" s="247" t="s">
        <v>93</v>
      </c>
      <c r="AV1073" s="13" t="s">
        <v>93</v>
      </c>
      <c r="AW1073" s="13" t="s">
        <v>46</v>
      </c>
      <c r="AX1073" s="13" t="s">
        <v>23</v>
      </c>
      <c r="AY1073" s="247" t="s">
        <v>254</v>
      </c>
    </row>
    <row r="1074" s="2" customFormat="1">
      <c r="A1074" s="42"/>
      <c r="B1074" s="43"/>
      <c r="C1074" s="44"/>
      <c r="D1074" s="238" t="s">
        <v>278</v>
      </c>
      <c r="E1074" s="44"/>
      <c r="F1074" s="269" t="s">
        <v>991</v>
      </c>
      <c r="G1074" s="44"/>
      <c r="H1074" s="44"/>
      <c r="I1074" s="44"/>
      <c r="J1074" s="44"/>
      <c r="K1074" s="44"/>
      <c r="L1074" s="48"/>
      <c r="M1074" s="234"/>
      <c r="N1074" s="235"/>
      <c r="O1074" s="88"/>
      <c r="P1074" s="88"/>
      <c r="Q1074" s="88"/>
      <c r="R1074" s="88"/>
      <c r="S1074" s="88"/>
      <c r="T1074" s="89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U1074" s="20" t="s">
        <v>93</v>
      </c>
    </row>
    <row r="1075" s="2" customFormat="1">
      <c r="A1075" s="42"/>
      <c r="B1075" s="43"/>
      <c r="C1075" s="44"/>
      <c r="D1075" s="238" t="s">
        <v>278</v>
      </c>
      <c r="E1075" s="44"/>
      <c r="F1075" s="270" t="s">
        <v>834</v>
      </c>
      <c r="G1075" s="44"/>
      <c r="H1075" s="271">
        <v>0</v>
      </c>
      <c r="I1075" s="44"/>
      <c r="J1075" s="44"/>
      <c r="K1075" s="44"/>
      <c r="L1075" s="48"/>
      <c r="M1075" s="234"/>
      <c r="N1075" s="235"/>
      <c r="O1075" s="88"/>
      <c r="P1075" s="88"/>
      <c r="Q1075" s="88"/>
      <c r="R1075" s="88"/>
      <c r="S1075" s="88"/>
      <c r="T1075" s="89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U1075" s="20" t="s">
        <v>93</v>
      </c>
    </row>
    <row r="1076" s="2" customFormat="1">
      <c r="A1076" s="42"/>
      <c r="B1076" s="43"/>
      <c r="C1076" s="44"/>
      <c r="D1076" s="238" t="s">
        <v>278</v>
      </c>
      <c r="E1076" s="44"/>
      <c r="F1076" s="270" t="s">
        <v>986</v>
      </c>
      <c r="G1076" s="44"/>
      <c r="H1076" s="271">
        <v>0</v>
      </c>
      <c r="I1076" s="44"/>
      <c r="J1076" s="44"/>
      <c r="K1076" s="44"/>
      <c r="L1076" s="48"/>
      <c r="M1076" s="234"/>
      <c r="N1076" s="235"/>
      <c r="O1076" s="88"/>
      <c r="P1076" s="88"/>
      <c r="Q1076" s="88"/>
      <c r="R1076" s="88"/>
      <c r="S1076" s="88"/>
      <c r="T1076" s="89"/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U1076" s="20" t="s">
        <v>93</v>
      </c>
    </row>
    <row r="1077" s="2" customFormat="1">
      <c r="A1077" s="42"/>
      <c r="B1077" s="43"/>
      <c r="C1077" s="44"/>
      <c r="D1077" s="238" t="s">
        <v>278</v>
      </c>
      <c r="E1077" s="44"/>
      <c r="F1077" s="270" t="s">
        <v>987</v>
      </c>
      <c r="G1077" s="44"/>
      <c r="H1077" s="271">
        <v>9.1099999999999994</v>
      </c>
      <c r="I1077" s="44"/>
      <c r="J1077" s="44"/>
      <c r="K1077" s="44"/>
      <c r="L1077" s="48"/>
      <c r="M1077" s="234"/>
      <c r="N1077" s="235"/>
      <c r="O1077" s="88"/>
      <c r="P1077" s="88"/>
      <c r="Q1077" s="88"/>
      <c r="R1077" s="88"/>
      <c r="S1077" s="88"/>
      <c r="T1077" s="89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U1077" s="20" t="s">
        <v>93</v>
      </c>
    </row>
    <row r="1078" s="2" customFormat="1">
      <c r="A1078" s="42"/>
      <c r="B1078" s="43"/>
      <c r="C1078" s="44"/>
      <c r="D1078" s="238" t="s">
        <v>278</v>
      </c>
      <c r="E1078" s="44"/>
      <c r="F1078" s="270" t="s">
        <v>268</v>
      </c>
      <c r="G1078" s="44"/>
      <c r="H1078" s="271">
        <v>9.1099999999999994</v>
      </c>
      <c r="I1078" s="44"/>
      <c r="J1078" s="44"/>
      <c r="K1078" s="44"/>
      <c r="L1078" s="48"/>
      <c r="M1078" s="234"/>
      <c r="N1078" s="235"/>
      <c r="O1078" s="88"/>
      <c r="P1078" s="88"/>
      <c r="Q1078" s="88"/>
      <c r="R1078" s="88"/>
      <c r="S1078" s="88"/>
      <c r="T1078" s="89"/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U1078" s="20" t="s">
        <v>93</v>
      </c>
    </row>
    <row r="1079" s="2" customFormat="1" ht="16.5" customHeight="1">
      <c r="A1079" s="42"/>
      <c r="B1079" s="43"/>
      <c r="C1079" s="218" t="s">
        <v>479</v>
      </c>
      <c r="D1079" s="218" t="s">
        <v>256</v>
      </c>
      <c r="E1079" s="219" t="s">
        <v>992</v>
      </c>
      <c r="F1079" s="220" t="s">
        <v>993</v>
      </c>
      <c r="G1079" s="221" t="s">
        <v>192</v>
      </c>
      <c r="H1079" s="222">
        <v>105</v>
      </c>
      <c r="I1079" s="223"/>
      <c r="J1079" s="224">
        <f>ROUND(I1079*H1079,2)</f>
        <v>0</v>
      </c>
      <c r="K1079" s="220" t="s">
        <v>260</v>
      </c>
      <c r="L1079" s="48"/>
      <c r="M1079" s="225" t="s">
        <v>48</v>
      </c>
      <c r="N1079" s="226" t="s">
        <v>56</v>
      </c>
      <c r="O1079" s="88"/>
      <c r="P1079" s="227">
        <f>O1079*H1079</f>
        <v>0</v>
      </c>
      <c r="Q1079" s="227">
        <v>0</v>
      </c>
      <c r="R1079" s="227">
        <f>Q1079*H1079</f>
        <v>0</v>
      </c>
      <c r="S1079" s="227">
        <v>0</v>
      </c>
      <c r="T1079" s="228">
        <f>S1079*H1079</f>
        <v>0</v>
      </c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R1079" s="229" t="s">
        <v>261</v>
      </c>
      <c r="AT1079" s="229" t="s">
        <v>256</v>
      </c>
      <c r="AU1079" s="229" t="s">
        <v>93</v>
      </c>
      <c r="AY1079" s="20" t="s">
        <v>254</v>
      </c>
      <c r="BE1079" s="230">
        <f>IF(N1079="základní",J1079,0)</f>
        <v>0</v>
      </c>
      <c r="BF1079" s="230">
        <f>IF(N1079="snížená",J1079,0)</f>
        <v>0</v>
      </c>
      <c r="BG1079" s="230">
        <f>IF(N1079="zákl. přenesená",J1079,0)</f>
        <v>0</v>
      </c>
      <c r="BH1079" s="230">
        <f>IF(N1079="sníž. přenesená",J1079,0)</f>
        <v>0</v>
      </c>
      <c r="BI1079" s="230">
        <f>IF(N1079="nulová",J1079,0)</f>
        <v>0</v>
      </c>
      <c r="BJ1079" s="20" t="s">
        <v>23</v>
      </c>
      <c r="BK1079" s="230">
        <f>ROUND(I1079*H1079,2)</f>
        <v>0</v>
      </c>
      <c r="BL1079" s="20" t="s">
        <v>261</v>
      </c>
      <c r="BM1079" s="229" t="s">
        <v>994</v>
      </c>
    </row>
    <row r="1080" s="2" customFormat="1">
      <c r="A1080" s="42"/>
      <c r="B1080" s="43"/>
      <c r="C1080" s="44"/>
      <c r="D1080" s="231" t="s">
        <v>263</v>
      </c>
      <c r="E1080" s="44"/>
      <c r="F1080" s="232" t="s">
        <v>995</v>
      </c>
      <c r="G1080" s="44"/>
      <c r="H1080" s="44"/>
      <c r="I1080" s="233"/>
      <c r="J1080" s="44"/>
      <c r="K1080" s="44"/>
      <c r="L1080" s="48"/>
      <c r="M1080" s="234"/>
      <c r="N1080" s="235"/>
      <c r="O1080" s="88"/>
      <c r="P1080" s="88"/>
      <c r="Q1080" s="88"/>
      <c r="R1080" s="88"/>
      <c r="S1080" s="88"/>
      <c r="T1080" s="89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T1080" s="20" t="s">
        <v>263</v>
      </c>
      <c r="AU1080" s="20" t="s">
        <v>93</v>
      </c>
    </row>
    <row r="1081" s="13" customFormat="1">
      <c r="A1081" s="13"/>
      <c r="B1081" s="236"/>
      <c r="C1081" s="237"/>
      <c r="D1081" s="238" t="s">
        <v>265</v>
      </c>
      <c r="E1081" s="239" t="s">
        <v>48</v>
      </c>
      <c r="F1081" s="240" t="s">
        <v>996</v>
      </c>
      <c r="G1081" s="237"/>
      <c r="H1081" s="241">
        <v>105</v>
      </c>
      <c r="I1081" s="242"/>
      <c r="J1081" s="237"/>
      <c r="K1081" s="237"/>
      <c r="L1081" s="243"/>
      <c r="M1081" s="244"/>
      <c r="N1081" s="245"/>
      <c r="O1081" s="245"/>
      <c r="P1081" s="245"/>
      <c r="Q1081" s="245"/>
      <c r="R1081" s="245"/>
      <c r="S1081" s="245"/>
      <c r="T1081" s="246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7" t="s">
        <v>265</v>
      </c>
      <c r="AU1081" s="247" t="s">
        <v>93</v>
      </c>
      <c r="AV1081" s="13" t="s">
        <v>93</v>
      </c>
      <c r="AW1081" s="13" t="s">
        <v>46</v>
      </c>
      <c r="AX1081" s="13" t="s">
        <v>23</v>
      </c>
      <c r="AY1081" s="247" t="s">
        <v>254</v>
      </c>
    </row>
    <row r="1082" s="12" customFormat="1" ht="22.8" customHeight="1">
      <c r="A1082" s="12"/>
      <c r="B1082" s="202"/>
      <c r="C1082" s="203"/>
      <c r="D1082" s="204" t="s">
        <v>84</v>
      </c>
      <c r="E1082" s="216" t="s">
        <v>261</v>
      </c>
      <c r="F1082" s="216" t="s">
        <v>416</v>
      </c>
      <c r="G1082" s="203"/>
      <c r="H1082" s="203"/>
      <c r="I1082" s="206"/>
      <c r="J1082" s="217">
        <f>BK1082</f>
        <v>0</v>
      </c>
      <c r="K1082" s="203"/>
      <c r="L1082" s="208"/>
      <c r="M1082" s="209"/>
      <c r="N1082" s="210"/>
      <c r="O1082" s="210"/>
      <c r="P1082" s="211">
        <f>SUM(P1083:P1233)</f>
        <v>0</v>
      </c>
      <c r="Q1082" s="210"/>
      <c r="R1082" s="211">
        <f>SUM(R1083:R1233)</f>
        <v>1653.9284313899998</v>
      </c>
      <c r="S1082" s="210"/>
      <c r="T1082" s="212">
        <f>SUM(T1083:T1233)</f>
        <v>0</v>
      </c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R1082" s="213" t="s">
        <v>23</v>
      </c>
      <c r="AT1082" s="214" t="s">
        <v>84</v>
      </c>
      <c r="AU1082" s="214" t="s">
        <v>23</v>
      </c>
      <c r="AY1082" s="213" t="s">
        <v>254</v>
      </c>
      <c r="BK1082" s="215">
        <f>SUM(BK1083:BK1233)</f>
        <v>0</v>
      </c>
    </row>
    <row r="1083" s="2" customFormat="1" ht="24.15" customHeight="1">
      <c r="A1083" s="42"/>
      <c r="B1083" s="43"/>
      <c r="C1083" s="218" t="s">
        <v>485</v>
      </c>
      <c r="D1083" s="218" t="s">
        <v>256</v>
      </c>
      <c r="E1083" s="219" t="s">
        <v>997</v>
      </c>
      <c r="F1083" s="220" t="s">
        <v>998</v>
      </c>
      <c r="G1083" s="221" t="s">
        <v>259</v>
      </c>
      <c r="H1083" s="222">
        <v>80.560000000000002</v>
      </c>
      <c r="I1083" s="223"/>
      <c r="J1083" s="224">
        <f>ROUND(I1083*H1083,2)</f>
        <v>0</v>
      </c>
      <c r="K1083" s="220" t="s">
        <v>260</v>
      </c>
      <c r="L1083" s="48"/>
      <c r="M1083" s="225" t="s">
        <v>48</v>
      </c>
      <c r="N1083" s="226" t="s">
        <v>56</v>
      </c>
      <c r="O1083" s="88"/>
      <c r="P1083" s="227">
        <f>O1083*H1083</f>
        <v>0</v>
      </c>
      <c r="Q1083" s="227">
        <v>0.0011900000000000001</v>
      </c>
      <c r="R1083" s="227">
        <f>Q1083*H1083</f>
        <v>0.095866400000000004</v>
      </c>
      <c r="S1083" s="227">
        <v>0</v>
      </c>
      <c r="T1083" s="228">
        <f>S1083*H1083</f>
        <v>0</v>
      </c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R1083" s="229" t="s">
        <v>261</v>
      </c>
      <c r="AT1083" s="229" t="s">
        <v>256</v>
      </c>
      <c r="AU1083" s="229" t="s">
        <v>93</v>
      </c>
      <c r="AY1083" s="20" t="s">
        <v>254</v>
      </c>
      <c r="BE1083" s="230">
        <f>IF(N1083="základní",J1083,0)</f>
        <v>0</v>
      </c>
      <c r="BF1083" s="230">
        <f>IF(N1083="snížená",J1083,0)</f>
        <v>0</v>
      </c>
      <c r="BG1083" s="230">
        <f>IF(N1083="zákl. přenesená",J1083,0)</f>
        <v>0</v>
      </c>
      <c r="BH1083" s="230">
        <f>IF(N1083="sníž. přenesená",J1083,0)</f>
        <v>0</v>
      </c>
      <c r="BI1083" s="230">
        <f>IF(N1083="nulová",J1083,0)</f>
        <v>0</v>
      </c>
      <c r="BJ1083" s="20" t="s">
        <v>23</v>
      </c>
      <c r="BK1083" s="230">
        <f>ROUND(I1083*H1083,2)</f>
        <v>0</v>
      </c>
      <c r="BL1083" s="20" t="s">
        <v>261</v>
      </c>
      <c r="BM1083" s="229" t="s">
        <v>999</v>
      </c>
    </row>
    <row r="1084" s="2" customFormat="1">
      <c r="A1084" s="42"/>
      <c r="B1084" s="43"/>
      <c r="C1084" s="44"/>
      <c r="D1084" s="231" t="s">
        <v>263</v>
      </c>
      <c r="E1084" s="44"/>
      <c r="F1084" s="232" t="s">
        <v>1000</v>
      </c>
      <c r="G1084" s="44"/>
      <c r="H1084" s="44"/>
      <c r="I1084" s="233"/>
      <c r="J1084" s="44"/>
      <c r="K1084" s="44"/>
      <c r="L1084" s="48"/>
      <c r="M1084" s="234"/>
      <c r="N1084" s="235"/>
      <c r="O1084" s="88"/>
      <c r="P1084" s="88"/>
      <c r="Q1084" s="88"/>
      <c r="R1084" s="88"/>
      <c r="S1084" s="88"/>
      <c r="T1084" s="89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T1084" s="20" t="s">
        <v>263</v>
      </c>
      <c r="AU1084" s="20" t="s">
        <v>93</v>
      </c>
    </row>
    <row r="1085" s="13" customFormat="1">
      <c r="A1085" s="13"/>
      <c r="B1085" s="236"/>
      <c r="C1085" s="237"/>
      <c r="D1085" s="238" t="s">
        <v>265</v>
      </c>
      <c r="E1085" s="239" t="s">
        <v>48</v>
      </c>
      <c r="F1085" s="240" t="s">
        <v>610</v>
      </c>
      <c r="G1085" s="237"/>
      <c r="H1085" s="241">
        <v>80.560000000000002</v>
      </c>
      <c r="I1085" s="242"/>
      <c r="J1085" s="237"/>
      <c r="K1085" s="237"/>
      <c r="L1085" s="243"/>
      <c r="M1085" s="244"/>
      <c r="N1085" s="245"/>
      <c r="O1085" s="245"/>
      <c r="P1085" s="245"/>
      <c r="Q1085" s="245"/>
      <c r="R1085" s="245"/>
      <c r="S1085" s="245"/>
      <c r="T1085" s="246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7" t="s">
        <v>265</v>
      </c>
      <c r="AU1085" s="247" t="s">
        <v>93</v>
      </c>
      <c r="AV1085" s="13" t="s">
        <v>93</v>
      </c>
      <c r="AW1085" s="13" t="s">
        <v>46</v>
      </c>
      <c r="AX1085" s="13" t="s">
        <v>23</v>
      </c>
      <c r="AY1085" s="247" t="s">
        <v>254</v>
      </c>
    </row>
    <row r="1086" s="2" customFormat="1">
      <c r="A1086" s="42"/>
      <c r="B1086" s="43"/>
      <c r="C1086" s="44"/>
      <c r="D1086" s="238" t="s">
        <v>278</v>
      </c>
      <c r="E1086" s="44"/>
      <c r="F1086" s="269" t="s">
        <v>1001</v>
      </c>
      <c r="G1086" s="44"/>
      <c r="H1086" s="44"/>
      <c r="I1086" s="44"/>
      <c r="J1086" s="44"/>
      <c r="K1086" s="44"/>
      <c r="L1086" s="48"/>
      <c r="M1086" s="234"/>
      <c r="N1086" s="235"/>
      <c r="O1086" s="88"/>
      <c r="P1086" s="88"/>
      <c r="Q1086" s="88"/>
      <c r="R1086" s="88"/>
      <c r="S1086" s="88"/>
      <c r="T1086" s="89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U1086" s="20" t="s">
        <v>93</v>
      </c>
    </row>
    <row r="1087" s="2" customFormat="1">
      <c r="A1087" s="42"/>
      <c r="B1087" s="43"/>
      <c r="C1087" s="44"/>
      <c r="D1087" s="238" t="s">
        <v>278</v>
      </c>
      <c r="E1087" s="44"/>
      <c r="F1087" s="270" t="s">
        <v>976</v>
      </c>
      <c r="G1087" s="44"/>
      <c r="H1087" s="271">
        <v>80.560000000000002</v>
      </c>
      <c r="I1087" s="44"/>
      <c r="J1087" s="44"/>
      <c r="K1087" s="44"/>
      <c r="L1087" s="48"/>
      <c r="M1087" s="234"/>
      <c r="N1087" s="235"/>
      <c r="O1087" s="88"/>
      <c r="P1087" s="88"/>
      <c r="Q1087" s="88"/>
      <c r="R1087" s="88"/>
      <c r="S1087" s="88"/>
      <c r="T1087" s="89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U1087" s="20" t="s">
        <v>93</v>
      </c>
    </row>
    <row r="1088" s="2" customFormat="1" ht="24.15" customHeight="1">
      <c r="A1088" s="42"/>
      <c r="B1088" s="43"/>
      <c r="C1088" s="218" t="s">
        <v>490</v>
      </c>
      <c r="D1088" s="218" t="s">
        <v>256</v>
      </c>
      <c r="E1088" s="219" t="s">
        <v>1002</v>
      </c>
      <c r="F1088" s="220" t="s">
        <v>1003</v>
      </c>
      <c r="G1088" s="221" t="s">
        <v>259</v>
      </c>
      <c r="H1088" s="222">
        <v>80.560000000000002</v>
      </c>
      <c r="I1088" s="223"/>
      <c r="J1088" s="224">
        <f>ROUND(I1088*H1088,2)</f>
        <v>0</v>
      </c>
      <c r="K1088" s="220" t="s">
        <v>260</v>
      </c>
      <c r="L1088" s="48"/>
      <c r="M1088" s="225" t="s">
        <v>48</v>
      </c>
      <c r="N1088" s="226" t="s">
        <v>56</v>
      </c>
      <c r="O1088" s="88"/>
      <c r="P1088" s="227">
        <f>O1088*H1088</f>
        <v>0</v>
      </c>
      <c r="Q1088" s="227">
        <v>0</v>
      </c>
      <c r="R1088" s="227">
        <f>Q1088*H1088</f>
        <v>0</v>
      </c>
      <c r="S1088" s="227">
        <v>0</v>
      </c>
      <c r="T1088" s="228">
        <f>S1088*H1088</f>
        <v>0</v>
      </c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R1088" s="229" t="s">
        <v>261</v>
      </c>
      <c r="AT1088" s="229" t="s">
        <v>256</v>
      </c>
      <c r="AU1088" s="229" t="s">
        <v>93</v>
      </c>
      <c r="AY1088" s="20" t="s">
        <v>254</v>
      </c>
      <c r="BE1088" s="230">
        <f>IF(N1088="základní",J1088,0)</f>
        <v>0</v>
      </c>
      <c r="BF1088" s="230">
        <f>IF(N1088="snížená",J1088,0)</f>
        <v>0</v>
      </c>
      <c r="BG1088" s="230">
        <f>IF(N1088="zákl. přenesená",J1088,0)</f>
        <v>0</v>
      </c>
      <c r="BH1088" s="230">
        <f>IF(N1088="sníž. přenesená",J1088,0)</f>
        <v>0</v>
      </c>
      <c r="BI1088" s="230">
        <f>IF(N1088="nulová",J1088,0)</f>
        <v>0</v>
      </c>
      <c r="BJ1088" s="20" t="s">
        <v>23</v>
      </c>
      <c r="BK1088" s="230">
        <f>ROUND(I1088*H1088,2)</f>
        <v>0</v>
      </c>
      <c r="BL1088" s="20" t="s">
        <v>261</v>
      </c>
      <c r="BM1088" s="229" t="s">
        <v>1004</v>
      </c>
    </row>
    <row r="1089" s="2" customFormat="1">
      <c r="A1089" s="42"/>
      <c r="B1089" s="43"/>
      <c r="C1089" s="44"/>
      <c r="D1089" s="231" t="s">
        <v>263</v>
      </c>
      <c r="E1089" s="44"/>
      <c r="F1089" s="232" t="s">
        <v>1005</v>
      </c>
      <c r="G1089" s="44"/>
      <c r="H1089" s="44"/>
      <c r="I1089" s="233"/>
      <c r="J1089" s="44"/>
      <c r="K1089" s="44"/>
      <c r="L1089" s="48"/>
      <c r="M1089" s="234"/>
      <c r="N1089" s="235"/>
      <c r="O1089" s="88"/>
      <c r="P1089" s="88"/>
      <c r="Q1089" s="88"/>
      <c r="R1089" s="88"/>
      <c r="S1089" s="88"/>
      <c r="T1089" s="89"/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T1089" s="20" t="s">
        <v>263</v>
      </c>
      <c r="AU1089" s="20" t="s">
        <v>93</v>
      </c>
    </row>
    <row r="1090" s="13" customFormat="1">
      <c r="A1090" s="13"/>
      <c r="B1090" s="236"/>
      <c r="C1090" s="237"/>
      <c r="D1090" s="238" t="s">
        <v>265</v>
      </c>
      <c r="E1090" s="239" t="s">
        <v>48</v>
      </c>
      <c r="F1090" s="240" t="s">
        <v>610</v>
      </c>
      <c r="G1090" s="237"/>
      <c r="H1090" s="241">
        <v>80.560000000000002</v>
      </c>
      <c r="I1090" s="242"/>
      <c r="J1090" s="237"/>
      <c r="K1090" s="237"/>
      <c r="L1090" s="243"/>
      <c r="M1090" s="244"/>
      <c r="N1090" s="245"/>
      <c r="O1090" s="245"/>
      <c r="P1090" s="245"/>
      <c r="Q1090" s="245"/>
      <c r="R1090" s="245"/>
      <c r="S1090" s="245"/>
      <c r="T1090" s="246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7" t="s">
        <v>265</v>
      </c>
      <c r="AU1090" s="247" t="s">
        <v>93</v>
      </c>
      <c r="AV1090" s="13" t="s">
        <v>93</v>
      </c>
      <c r="AW1090" s="13" t="s">
        <v>46</v>
      </c>
      <c r="AX1090" s="13" t="s">
        <v>23</v>
      </c>
      <c r="AY1090" s="247" t="s">
        <v>254</v>
      </c>
    </row>
    <row r="1091" s="2" customFormat="1">
      <c r="A1091" s="42"/>
      <c r="B1091" s="43"/>
      <c r="C1091" s="44"/>
      <c r="D1091" s="238" t="s">
        <v>278</v>
      </c>
      <c r="E1091" s="44"/>
      <c r="F1091" s="269" t="s">
        <v>1001</v>
      </c>
      <c r="G1091" s="44"/>
      <c r="H1091" s="44"/>
      <c r="I1091" s="44"/>
      <c r="J1091" s="44"/>
      <c r="K1091" s="44"/>
      <c r="L1091" s="48"/>
      <c r="M1091" s="234"/>
      <c r="N1091" s="235"/>
      <c r="O1091" s="88"/>
      <c r="P1091" s="88"/>
      <c r="Q1091" s="88"/>
      <c r="R1091" s="88"/>
      <c r="S1091" s="88"/>
      <c r="T1091" s="89"/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U1091" s="20" t="s">
        <v>93</v>
      </c>
    </row>
    <row r="1092" s="2" customFormat="1">
      <c r="A1092" s="42"/>
      <c r="B1092" s="43"/>
      <c r="C1092" s="44"/>
      <c r="D1092" s="238" t="s">
        <v>278</v>
      </c>
      <c r="E1092" s="44"/>
      <c r="F1092" s="270" t="s">
        <v>976</v>
      </c>
      <c r="G1092" s="44"/>
      <c r="H1092" s="271">
        <v>80.560000000000002</v>
      </c>
      <c r="I1092" s="44"/>
      <c r="J1092" s="44"/>
      <c r="K1092" s="44"/>
      <c r="L1092" s="48"/>
      <c r="M1092" s="234"/>
      <c r="N1092" s="235"/>
      <c r="O1092" s="88"/>
      <c r="P1092" s="88"/>
      <c r="Q1092" s="88"/>
      <c r="R1092" s="88"/>
      <c r="S1092" s="88"/>
      <c r="T1092" s="89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U1092" s="20" t="s">
        <v>93</v>
      </c>
    </row>
    <row r="1093" s="2" customFormat="1" ht="16.5" customHeight="1">
      <c r="A1093" s="42"/>
      <c r="B1093" s="43"/>
      <c r="C1093" s="218" t="s">
        <v>496</v>
      </c>
      <c r="D1093" s="218" t="s">
        <v>256</v>
      </c>
      <c r="E1093" s="219" t="s">
        <v>1006</v>
      </c>
      <c r="F1093" s="220" t="s">
        <v>1007</v>
      </c>
      <c r="G1093" s="221" t="s">
        <v>314</v>
      </c>
      <c r="H1093" s="222">
        <v>137.52099999999999</v>
      </c>
      <c r="I1093" s="223"/>
      <c r="J1093" s="224">
        <f>ROUND(I1093*H1093,2)</f>
        <v>0</v>
      </c>
      <c r="K1093" s="220" t="s">
        <v>260</v>
      </c>
      <c r="L1093" s="48"/>
      <c r="M1093" s="225" t="s">
        <v>48</v>
      </c>
      <c r="N1093" s="226" t="s">
        <v>56</v>
      </c>
      <c r="O1093" s="88"/>
      <c r="P1093" s="227">
        <f>O1093*H1093</f>
        <v>0</v>
      </c>
      <c r="Q1093" s="227">
        <v>1.7034</v>
      </c>
      <c r="R1093" s="227">
        <f>Q1093*H1093</f>
        <v>234.25327139999999</v>
      </c>
      <c r="S1093" s="227">
        <v>0</v>
      </c>
      <c r="T1093" s="228">
        <f>S1093*H1093</f>
        <v>0</v>
      </c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R1093" s="229" t="s">
        <v>261</v>
      </c>
      <c r="AT1093" s="229" t="s">
        <v>256</v>
      </c>
      <c r="AU1093" s="229" t="s">
        <v>93</v>
      </c>
      <c r="AY1093" s="20" t="s">
        <v>254</v>
      </c>
      <c r="BE1093" s="230">
        <f>IF(N1093="základní",J1093,0)</f>
        <v>0</v>
      </c>
      <c r="BF1093" s="230">
        <f>IF(N1093="snížená",J1093,0)</f>
        <v>0</v>
      </c>
      <c r="BG1093" s="230">
        <f>IF(N1093="zákl. přenesená",J1093,0)</f>
        <v>0</v>
      </c>
      <c r="BH1093" s="230">
        <f>IF(N1093="sníž. přenesená",J1093,0)</f>
        <v>0</v>
      </c>
      <c r="BI1093" s="230">
        <f>IF(N1093="nulová",J1093,0)</f>
        <v>0</v>
      </c>
      <c r="BJ1093" s="20" t="s">
        <v>23</v>
      </c>
      <c r="BK1093" s="230">
        <f>ROUND(I1093*H1093,2)</f>
        <v>0</v>
      </c>
      <c r="BL1093" s="20" t="s">
        <v>261</v>
      </c>
      <c r="BM1093" s="229" t="s">
        <v>1008</v>
      </c>
    </row>
    <row r="1094" s="2" customFormat="1">
      <c r="A1094" s="42"/>
      <c r="B1094" s="43"/>
      <c r="C1094" s="44"/>
      <c r="D1094" s="231" t="s">
        <v>263</v>
      </c>
      <c r="E1094" s="44"/>
      <c r="F1094" s="232" t="s">
        <v>1009</v>
      </c>
      <c r="G1094" s="44"/>
      <c r="H1094" s="44"/>
      <c r="I1094" s="233"/>
      <c r="J1094" s="44"/>
      <c r="K1094" s="44"/>
      <c r="L1094" s="48"/>
      <c r="M1094" s="234"/>
      <c r="N1094" s="235"/>
      <c r="O1094" s="88"/>
      <c r="P1094" s="88"/>
      <c r="Q1094" s="88"/>
      <c r="R1094" s="88"/>
      <c r="S1094" s="88"/>
      <c r="T1094" s="89"/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T1094" s="20" t="s">
        <v>263</v>
      </c>
      <c r="AU1094" s="20" t="s">
        <v>93</v>
      </c>
    </row>
    <row r="1095" s="15" customFormat="1">
      <c r="A1095" s="15"/>
      <c r="B1095" s="259"/>
      <c r="C1095" s="260"/>
      <c r="D1095" s="238" t="s">
        <v>265</v>
      </c>
      <c r="E1095" s="261" t="s">
        <v>48</v>
      </c>
      <c r="F1095" s="262" t="s">
        <v>834</v>
      </c>
      <c r="G1095" s="260"/>
      <c r="H1095" s="261" t="s">
        <v>48</v>
      </c>
      <c r="I1095" s="263"/>
      <c r="J1095" s="260"/>
      <c r="K1095" s="260"/>
      <c r="L1095" s="264"/>
      <c r="M1095" s="265"/>
      <c r="N1095" s="266"/>
      <c r="O1095" s="266"/>
      <c r="P1095" s="266"/>
      <c r="Q1095" s="266"/>
      <c r="R1095" s="266"/>
      <c r="S1095" s="266"/>
      <c r="T1095" s="267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68" t="s">
        <v>265</v>
      </c>
      <c r="AU1095" s="268" t="s">
        <v>93</v>
      </c>
      <c r="AV1095" s="15" t="s">
        <v>23</v>
      </c>
      <c r="AW1095" s="15" t="s">
        <v>46</v>
      </c>
      <c r="AX1095" s="15" t="s">
        <v>85</v>
      </c>
      <c r="AY1095" s="268" t="s">
        <v>254</v>
      </c>
    </row>
    <row r="1096" s="13" customFormat="1">
      <c r="A1096" s="13"/>
      <c r="B1096" s="236"/>
      <c r="C1096" s="237"/>
      <c r="D1096" s="238" t="s">
        <v>265</v>
      </c>
      <c r="E1096" s="239" t="s">
        <v>48</v>
      </c>
      <c r="F1096" s="240" t="s">
        <v>835</v>
      </c>
      <c r="G1096" s="237"/>
      <c r="H1096" s="241">
        <v>5.2199999999999998</v>
      </c>
      <c r="I1096" s="242"/>
      <c r="J1096" s="237"/>
      <c r="K1096" s="237"/>
      <c r="L1096" s="243"/>
      <c r="M1096" s="244"/>
      <c r="N1096" s="245"/>
      <c r="O1096" s="245"/>
      <c r="P1096" s="245"/>
      <c r="Q1096" s="245"/>
      <c r="R1096" s="245"/>
      <c r="S1096" s="245"/>
      <c r="T1096" s="246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7" t="s">
        <v>265</v>
      </c>
      <c r="AU1096" s="247" t="s">
        <v>93</v>
      </c>
      <c r="AV1096" s="13" t="s">
        <v>93</v>
      </c>
      <c r="AW1096" s="13" t="s">
        <v>46</v>
      </c>
      <c r="AX1096" s="13" t="s">
        <v>85</v>
      </c>
      <c r="AY1096" s="247" t="s">
        <v>254</v>
      </c>
    </row>
    <row r="1097" s="13" customFormat="1">
      <c r="A1097" s="13"/>
      <c r="B1097" s="236"/>
      <c r="C1097" s="237"/>
      <c r="D1097" s="238" t="s">
        <v>265</v>
      </c>
      <c r="E1097" s="239" t="s">
        <v>48</v>
      </c>
      <c r="F1097" s="240" t="s">
        <v>836</v>
      </c>
      <c r="G1097" s="237"/>
      <c r="H1097" s="241">
        <v>14.359999999999999</v>
      </c>
      <c r="I1097" s="242"/>
      <c r="J1097" s="237"/>
      <c r="K1097" s="237"/>
      <c r="L1097" s="243"/>
      <c r="M1097" s="244"/>
      <c r="N1097" s="245"/>
      <c r="O1097" s="245"/>
      <c r="P1097" s="245"/>
      <c r="Q1097" s="245"/>
      <c r="R1097" s="245"/>
      <c r="S1097" s="245"/>
      <c r="T1097" s="246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7" t="s">
        <v>265</v>
      </c>
      <c r="AU1097" s="247" t="s">
        <v>93</v>
      </c>
      <c r="AV1097" s="13" t="s">
        <v>93</v>
      </c>
      <c r="AW1097" s="13" t="s">
        <v>46</v>
      </c>
      <c r="AX1097" s="13" t="s">
        <v>85</v>
      </c>
      <c r="AY1097" s="247" t="s">
        <v>254</v>
      </c>
    </row>
    <row r="1098" s="13" customFormat="1">
      <c r="A1098" s="13"/>
      <c r="B1098" s="236"/>
      <c r="C1098" s="237"/>
      <c r="D1098" s="238" t="s">
        <v>265</v>
      </c>
      <c r="E1098" s="239" t="s">
        <v>48</v>
      </c>
      <c r="F1098" s="240" t="s">
        <v>837</v>
      </c>
      <c r="G1098" s="237"/>
      <c r="H1098" s="241">
        <v>14.359999999999999</v>
      </c>
      <c r="I1098" s="242"/>
      <c r="J1098" s="237"/>
      <c r="K1098" s="237"/>
      <c r="L1098" s="243"/>
      <c r="M1098" s="244"/>
      <c r="N1098" s="245"/>
      <c r="O1098" s="245"/>
      <c r="P1098" s="245"/>
      <c r="Q1098" s="245"/>
      <c r="R1098" s="245"/>
      <c r="S1098" s="245"/>
      <c r="T1098" s="246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7" t="s">
        <v>265</v>
      </c>
      <c r="AU1098" s="247" t="s">
        <v>93</v>
      </c>
      <c r="AV1098" s="13" t="s">
        <v>93</v>
      </c>
      <c r="AW1098" s="13" t="s">
        <v>46</v>
      </c>
      <c r="AX1098" s="13" t="s">
        <v>85</v>
      </c>
      <c r="AY1098" s="247" t="s">
        <v>254</v>
      </c>
    </row>
    <row r="1099" s="13" customFormat="1">
      <c r="A1099" s="13"/>
      <c r="B1099" s="236"/>
      <c r="C1099" s="237"/>
      <c r="D1099" s="238" t="s">
        <v>265</v>
      </c>
      <c r="E1099" s="239" t="s">
        <v>48</v>
      </c>
      <c r="F1099" s="240" t="s">
        <v>838</v>
      </c>
      <c r="G1099" s="237"/>
      <c r="H1099" s="241">
        <v>6.5999999999999996</v>
      </c>
      <c r="I1099" s="242"/>
      <c r="J1099" s="237"/>
      <c r="K1099" s="237"/>
      <c r="L1099" s="243"/>
      <c r="M1099" s="244"/>
      <c r="N1099" s="245"/>
      <c r="O1099" s="245"/>
      <c r="P1099" s="245"/>
      <c r="Q1099" s="245"/>
      <c r="R1099" s="245"/>
      <c r="S1099" s="245"/>
      <c r="T1099" s="246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7" t="s">
        <v>265</v>
      </c>
      <c r="AU1099" s="247" t="s">
        <v>93</v>
      </c>
      <c r="AV1099" s="13" t="s">
        <v>93</v>
      </c>
      <c r="AW1099" s="13" t="s">
        <v>46</v>
      </c>
      <c r="AX1099" s="13" t="s">
        <v>85</v>
      </c>
      <c r="AY1099" s="247" t="s">
        <v>254</v>
      </c>
    </row>
    <row r="1100" s="13" customFormat="1">
      <c r="A1100" s="13"/>
      <c r="B1100" s="236"/>
      <c r="C1100" s="237"/>
      <c r="D1100" s="238" t="s">
        <v>265</v>
      </c>
      <c r="E1100" s="239" t="s">
        <v>48</v>
      </c>
      <c r="F1100" s="240" t="s">
        <v>839</v>
      </c>
      <c r="G1100" s="237"/>
      <c r="H1100" s="241">
        <v>41.942999999999998</v>
      </c>
      <c r="I1100" s="242"/>
      <c r="J1100" s="237"/>
      <c r="K1100" s="237"/>
      <c r="L1100" s="243"/>
      <c r="M1100" s="244"/>
      <c r="N1100" s="245"/>
      <c r="O1100" s="245"/>
      <c r="P1100" s="245"/>
      <c r="Q1100" s="245"/>
      <c r="R1100" s="245"/>
      <c r="S1100" s="245"/>
      <c r="T1100" s="246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7" t="s">
        <v>265</v>
      </c>
      <c r="AU1100" s="247" t="s">
        <v>93</v>
      </c>
      <c r="AV1100" s="13" t="s">
        <v>93</v>
      </c>
      <c r="AW1100" s="13" t="s">
        <v>46</v>
      </c>
      <c r="AX1100" s="13" t="s">
        <v>85</v>
      </c>
      <c r="AY1100" s="247" t="s">
        <v>254</v>
      </c>
    </row>
    <row r="1101" s="13" customFormat="1">
      <c r="A1101" s="13"/>
      <c r="B1101" s="236"/>
      <c r="C1101" s="237"/>
      <c r="D1101" s="238" t="s">
        <v>265</v>
      </c>
      <c r="E1101" s="239" t="s">
        <v>48</v>
      </c>
      <c r="F1101" s="240" t="s">
        <v>840</v>
      </c>
      <c r="G1101" s="237"/>
      <c r="H1101" s="241">
        <v>33.322000000000003</v>
      </c>
      <c r="I1101" s="242"/>
      <c r="J1101" s="237"/>
      <c r="K1101" s="237"/>
      <c r="L1101" s="243"/>
      <c r="M1101" s="244"/>
      <c r="N1101" s="245"/>
      <c r="O1101" s="245"/>
      <c r="P1101" s="245"/>
      <c r="Q1101" s="245"/>
      <c r="R1101" s="245"/>
      <c r="S1101" s="245"/>
      <c r="T1101" s="246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7" t="s">
        <v>265</v>
      </c>
      <c r="AU1101" s="247" t="s">
        <v>93</v>
      </c>
      <c r="AV1101" s="13" t="s">
        <v>93</v>
      </c>
      <c r="AW1101" s="13" t="s">
        <v>46</v>
      </c>
      <c r="AX1101" s="13" t="s">
        <v>85</v>
      </c>
      <c r="AY1101" s="247" t="s">
        <v>254</v>
      </c>
    </row>
    <row r="1102" s="13" customFormat="1">
      <c r="A1102" s="13"/>
      <c r="B1102" s="236"/>
      <c r="C1102" s="237"/>
      <c r="D1102" s="238" t="s">
        <v>265</v>
      </c>
      <c r="E1102" s="239" t="s">
        <v>48</v>
      </c>
      <c r="F1102" s="240" t="s">
        <v>841</v>
      </c>
      <c r="G1102" s="237"/>
      <c r="H1102" s="241">
        <v>21.716000000000001</v>
      </c>
      <c r="I1102" s="242"/>
      <c r="J1102" s="237"/>
      <c r="K1102" s="237"/>
      <c r="L1102" s="243"/>
      <c r="M1102" s="244"/>
      <c r="N1102" s="245"/>
      <c r="O1102" s="245"/>
      <c r="P1102" s="245"/>
      <c r="Q1102" s="245"/>
      <c r="R1102" s="245"/>
      <c r="S1102" s="245"/>
      <c r="T1102" s="246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7" t="s">
        <v>265</v>
      </c>
      <c r="AU1102" s="247" t="s">
        <v>93</v>
      </c>
      <c r="AV1102" s="13" t="s">
        <v>93</v>
      </c>
      <c r="AW1102" s="13" t="s">
        <v>46</v>
      </c>
      <c r="AX1102" s="13" t="s">
        <v>85</v>
      </c>
      <c r="AY1102" s="247" t="s">
        <v>254</v>
      </c>
    </row>
    <row r="1103" s="14" customFormat="1">
      <c r="A1103" s="14"/>
      <c r="B1103" s="248"/>
      <c r="C1103" s="249"/>
      <c r="D1103" s="238" t="s">
        <v>265</v>
      </c>
      <c r="E1103" s="250" t="s">
        <v>655</v>
      </c>
      <c r="F1103" s="251" t="s">
        <v>268</v>
      </c>
      <c r="G1103" s="249"/>
      <c r="H1103" s="252">
        <v>137.52099999999999</v>
      </c>
      <c r="I1103" s="253"/>
      <c r="J1103" s="249"/>
      <c r="K1103" s="249"/>
      <c r="L1103" s="254"/>
      <c r="M1103" s="255"/>
      <c r="N1103" s="256"/>
      <c r="O1103" s="256"/>
      <c r="P1103" s="256"/>
      <c r="Q1103" s="256"/>
      <c r="R1103" s="256"/>
      <c r="S1103" s="256"/>
      <c r="T1103" s="257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8" t="s">
        <v>265</v>
      </c>
      <c r="AU1103" s="258" t="s">
        <v>93</v>
      </c>
      <c r="AV1103" s="14" t="s">
        <v>261</v>
      </c>
      <c r="AW1103" s="14" t="s">
        <v>46</v>
      </c>
      <c r="AX1103" s="14" t="s">
        <v>23</v>
      </c>
      <c r="AY1103" s="258" t="s">
        <v>254</v>
      </c>
    </row>
    <row r="1104" s="13" customFormat="1">
      <c r="A1104" s="13"/>
      <c r="B1104" s="236"/>
      <c r="C1104" s="237"/>
      <c r="D1104" s="238" t="s">
        <v>265</v>
      </c>
      <c r="E1104" s="239" t="s">
        <v>628</v>
      </c>
      <c r="F1104" s="240" t="s">
        <v>843</v>
      </c>
      <c r="G1104" s="237"/>
      <c r="H1104" s="241">
        <v>17.309999999999999</v>
      </c>
      <c r="I1104" s="242"/>
      <c r="J1104" s="237"/>
      <c r="K1104" s="237"/>
      <c r="L1104" s="243"/>
      <c r="M1104" s="244"/>
      <c r="N1104" s="245"/>
      <c r="O1104" s="245"/>
      <c r="P1104" s="245"/>
      <c r="Q1104" s="245"/>
      <c r="R1104" s="245"/>
      <c r="S1104" s="245"/>
      <c r="T1104" s="246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7" t="s">
        <v>265</v>
      </c>
      <c r="AU1104" s="247" t="s">
        <v>93</v>
      </c>
      <c r="AV1104" s="13" t="s">
        <v>93</v>
      </c>
      <c r="AW1104" s="13" t="s">
        <v>46</v>
      </c>
      <c r="AX1104" s="13" t="s">
        <v>85</v>
      </c>
      <c r="AY1104" s="247" t="s">
        <v>254</v>
      </c>
    </row>
    <row r="1105" s="13" customFormat="1">
      <c r="A1105" s="13"/>
      <c r="B1105" s="236"/>
      <c r="C1105" s="237"/>
      <c r="D1105" s="238" t="s">
        <v>265</v>
      </c>
      <c r="E1105" s="239" t="s">
        <v>625</v>
      </c>
      <c r="F1105" s="240" t="s">
        <v>845</v>
      </c>
      <c r="G1105" s="237"/>
      <c r="H1105" s="241">
        <v>16.789999999999999</v>
      </c>
      <c r="I1105" s="242"/>
      <c r="J1105" s="237"/>
      <c r="K1105" s="237"/>
      <c r="L1105" s="243"/>
      <c r="M1105" s="244"/>
      <c r="N1105" s="245"/>
      <c r="O1105" s="245"/>
      <c r="P1105" s="245"/>
      <c r="Q1105" s="245"/>
      <c r="R1105" s="245"/>
      <c r="S1105" s="245"/>
      <c r="T1105" s="246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7" t="s">
        <v>265</v>
      </c>
      <c r="AU1105" s="247" t="s">
        <v>93</v>
      </c>
      <c r="AV1105" s="13" t="s">
        <v>93</v>
      </c>
      <c r="AW1105" s="13" t="s">
        <v>46</v>
      </c>
      <c r="AX1105" s="13" t="s">
        <v>85</v>
      </c>
      <c r="AY1105" s="247" t="s">
        <v>254</v>
      </c>
    </row>
    <row r="1106" s="13" customFormat="1">
      <c r="A1106" s="13"/>
      <c r="B1106" s="236"/>
      <c r="C1106" s="237"/>
      <c r="D1106" s="238" t="s">
        <v>265</v>
      </c>
      <c r="E1106" s="239" t="s">
        <v>617</v>
      </c>
      <c r="F1106" s="240" t="s">
        <v>847</v>
      </c>
      <c r="G1106" s="237"/>
      <c r="H1106" s="241">
        <v>21.09</v>
      </c>
      <c r="I1106" s="242"/>
      <c r="J1106" s="237"/>
      <c r="K1106" s="237"/>
      <c r="L1106" s="243"/>
      <c r="M1106" s="244"/>
      <c r="N1106" s="245"/>
      <c r="O1106" s="245"/>
      <c r="P1106" s="245"/>
      <c r="Q1106" s="245"/>
      <c r="R1106" s="245"/>
      <c r="S1106" s="245"/>
      <c r="T1106" s="246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7" t="s">
        <v>265</v>
      </c>
      <c r="AU1106" s="247" t="s">
        <v>93</v>
      </c>
      <c r="AV1106" s="13" t="s">
        <v>93</v>
      </c>
      <c r="AW1106" s="13" t="s">
        <v>46</v>
      </c>
      <c r="AX1106" s="13" t="s">
        <v>85</v>
      </c>
      <c r="AY1106" s="247" t="s">
        <v>254</v>
      </c>
    </row>
    <row r="1107" s="13" customFormat="1">
      <c r="A1107" s="13"/>
      <c r="B1107" s="236"/>
      <c r="C1107" s="237"/>
      <c r="D1107" s="238" t="s">
        <v>265</v>
      </c>
      <c r="E1107" s="239" t="s">
        <v>619</v>
      </c>
      <c r="F1107" s="240" t="s">
        <v>849</v>
      </c>
      <c r="G1107" s="237"/>
      <c r="H1107" s="241">
        <v>12.199999999999999</v>
      </c>
      <c r="I1107" s="242"/>
      <c r="J1107" s="237"/>
      <c r="K1107" s="237"/>
      <c r="L1107" s="243"/>
      <c r="M1107" s="244"/>
      <c r="N1107" s="245"/>
      <c r="O1107" s="245"/>
      <c r="P1107" s="245"/>
      <c r="Q1107" s="245"/>
      <c r="R1107" s="245"/>
      <c r="S1107" s="245"/>
      <c r="T1107" s="246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7" t="s">
        <v>265</v>
      </c>
      <c r="AU1107" s="247" t="s">
        <v>93</v>
      </c>
      <c r="AV1107" s="13" t="s">
        <v>93</v>
      </c>
      <c r="AW1107" s="13" t="s">
        <v>46</v>
      </c>
      <c r="AX1107" s="13" t="s">
        <v>85</v>
      </c>
      <c r="AY1107" s="247" t="s">
        <v>254</v>
      </c>
    </row>
    <row r="1108" s="2" customFormat="1">
      <c r="A1108" s="42"/>
      <c r="B1108" s="43"/>
      <c r="C1108" s="44"/>
      <c r="D1108" s="238" t="s">
        <v>278</v>
      </c>
      <c r="E1108" s="44"/>
      <c r="F1108" s="269" t="s">
        <v>842</v>
      </c>
      <c r="G1108" s="44"/>
      <c r="H1108" s="44"/>
      <c r="I1108" s="44"/>
      <c r="J1108" s="44"/>
      <c r="K1108" s="44"/>
      <c r="L1108" s="48"/>
      <c r="M1108" s="234"/>
      <c r="N1108" s="235"/>
      <c r="O1108" s="88"/>
      <c r="P1108" s="88"/>
      <c r="Q1108" s="88"/>
      <c r="R1108" s="88"/>
      <c r="S1108" s="88"/>
      <c r="T1108" s="89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U1108" s="20" t="s">
        <v>93</v>
      </c>
    </row>
    <row r="1109" s="2" customFormat="1">
      <c r="A1109" s="42"/>
      <c r="B1109" s="43"/>
      <c r="C1109" s="44"/>
      <c r="D1109" s="238" t="s">
        <v>278</v>
      </c>
      <c r="E1109" s="44"/>
      <c r="F1109" s="270" t="s">
        <v>843</v>
      </c>
      <c r="G1109" s="44"/>
      <c r="H1109" s="271">
        <v>17.309999999999999</v>
      </c>
      <c r="I1109" s="44"/>
      <c r="J1109" s="44"/>
      <c r="K1109" s="44"/>
      <c r="L1109" s="48"/>
      <c r="M1109" s="234"/>
      <c r="N1109" s="235"/>
      <c r="O1109" s="88"/>
      <c r="P1109" s="88"/>
      <c r="Q1109" s="88"/>
      <c r="R1109" s="88"/>
      <c r="S1109" s="88"/>
      <c r="T1109" s="89"/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U1109" s="20" t="s">
        <v>93</v>
      </c>
    </row>
    <row r="1110" s="2" customFormat="1">
      <c r="A1110" s="42"/>
      <c r="B1110" s="43"/>
      <c r="C1110" s="44"/>
      <c r="D1110" s="238" t="s">
        <v>278</v>
      </c>
      <c r="E1110" s="44"/>
      <c r="F1110" s="269" t="s">
        <v>844</v>
      </c>
      <c r="G1110" s="44"/>
      <c r="H1110" s="44"/>
      <c r="I1110" s="44"/>
      <c r="J1110" s="44"/>
      <c r="K1110" s="44"/>
      <c r="L1110" s="48"/>
      <c r="M1110" s="234"/>
      <c r="N1110" s="235"/>
      <c r="O1110" s="88"/>
      <c r="P1110" s="88"/>
      <c r="Q1110" s="88"/>
      <c r="R1110" s="88"/>
      <c r="S1110" s="88"/>
      <c r="T1110" s="89"/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U1110" s="20" t="s">
        <v>93</v>
      </c>
    </row>
    <row r="1111" s="2" customFormat="1">
      <c r="A1111" s="42"/>
      <c r="B1111" s="43"/>
      <c r="C1111" s="44"/>
      <c r="D1111" s="238" t="s">
        <v>278</v>
      </c>
      <c r="E1111" s="44"/>
      <c r="F1111" s="270" t="s">
        <v>845</v>
      </c>
      <c r="G1111" s="44"/>
      <c r="H1111" s="271">
        <v>16.789999999999999</v>
      </c>
      <c r="I1111" s="44"/>
      <c r="J1111" s="44"/>
      <c r="K1111" s="44"/>
      <c r="L1111" s="48"/>
      <c r="M1111" s="234"/>
      <c r="N1111" s="235"/>
      <c r="O1111" s="88"/>
      <c r="P1111" s="88"/>
      <c r="Q1111" s="88"/>
      <c r="R1111" s="88"/>
      <c r="S1111" s="88"/>
      <c r="T1111" s="89"/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U1111" s="20" t="s">
        <v>93</v>
      </c>
    </row>
    <row r="1112" s="2" customFormat="1">
      <c r="A1112" s="42"/>
      <c r="B1112" s="43"/>
      <c r="C1112" s="44"/>
      <c r="D1112" s="238" t="s">
        <v>278</v>
      </c>
      <c r="E1112" s="44"/>
      <c r="F1112" s="269" t="s">
        <v>846</v>
      </c>
      <c r="G1112" s="44"/>
      <c r="H1112" s="44"/>
      <c r="I1112" s="44"/>
      <c r="J1112" s="44"/>
      <c r="K1112" s="44"/>
      <c r="L1112" s="48"/>
      <c r="M1112" s="234"/>
      <c r="N1112" s="235"/>
      <c r="O1112" s="88"/>
      <c r="P1112" s="88"/>
      <c r="Q1112" s="88"/>
      <c r="R1112" s="88"/>
      <c r="S1112" s="88"/>
      <c r="T1112" s="89"/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2"/>
      <c r="AE1112" s="42"/>
      <c r="AU1112" s="20" t="s">
        <v>93</v>
      </c>
    </row>
    <row r="1113" s="2" customFormat="1">
      <c r="A1113" s="42"/>
      <c r="B1113" s="43"/>
      <c r="C1113" s="44"/>
      <c r="D1113" s="238" t="s">
        <v>278</v>
      </c>
      <c r="E1113" s="44"/>
      <c r="F1113" s="270" t="s">
        <v>847</v>
      </c>
      <c r="G1113" s="44"/>
      <c r="H1113" s="271">
        <v>21.09</v>
      </c>
      <c r="I1113" s="44"/>
      <c r="J1113" s="44"/>
      <c r="K1113" s="44"/>
      <c r="L1113" s="48"/>
      <c r="M1113" s="234"/>
      <c r="N1113" s="235"/>
      <c r="O1113" s="88"/>
      <c r="P1113" s="88"/>
      <c r="Q1113" s="88"/>
      <c r="R1113" s="88"/>
      <c r="S1113" s="88"/>
      <c r="T1113" s="89"/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U1113" s="20" t="s">
        <v>93</v>
      </c>
    </row>
    <row r="1114" s="2" customFormat="1">
      <c r="A1114" s="42"/>
      <c r="B1114" s="43"/>
      <c r="C1114" s="44"/>
      <c r="D1114" s="238" t="s">
        <v>278</v>
      </c>
      <c r="E1114" s="44"/>
      <c r="F1114" s="269" t="s">
        <v>848</v>
      </c>
      <c r="G1114" s="44"/>
      <c r="H1114" s="44"/>
      <c r="I1114" s="44"/>
      <c r="J1114" s="44"/>
      <c r="K1114" s="44"/>
      <c r="L1114" s="48"/>
      <c r="M1114" s="234"/>
      <c r="N1114" s="235"/>
      <c r="O1114" s="88"/>
      <c r="P1114" s="88"/>
      <c r="Q1114" s="88"/>
      <c r="R1114" s="88"/>
      <c r="S1114" s="88"/>
      <c r="T1114" s="89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U1114" s="20" t="s">
        <v>93</v>
      </c>
    </row>
    <row r="1115" s="2" customFormat="1">
      <c r="A1115" s="42"/>
      <c r="B1115" s="43"/>
      <c r="C1115" s="44"/>
      <c r="D1115" s="238" t="s">
        <v>278</v>
      </c>
      <c r="E1115" s="44"/>
      <c r="F1115" s="270" t="s">
        <v>849</v>
      </c>
      <c r="G1115" s="44"/>
      <c r="H1115" s="271">
        <v>12.199999999999999</v>
      </c>
      <c r="I1115" s="44"/>
      <c r="J1115" s="44"/>
      <c r="K1115" s="44"/>
      <c r="L1115" s="48"/>
      <c r="M1115" s="234"/>
      <c r="N1115" s="235"/>
      <c r="O1115" s="88"/>
      <c r="P1115" s="88"/>
      <c r="Q1115" s="88"/>
      <c r="R1115" s="88"/>
      <c r="S1115" s="88"/>
      <c r="T1115" s="89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U1115" s="20" t="s">
        <v>93</v>
      </c>
    </row>
    <row r="1116" s="2" customFormat="1" ht="16.5" customHeight="1">
      <c r="A1116" s="42"/>
      <c r="B1116" s="43"/>
      <c r="C1116" s="218" t="s">
        <v>505</v>
      </c>
      <c r="D1116" s="218" t="s">
        <v>256</v>
      </c>
      <c r="E1116" s="219" t="s">
        <v>1010</v>
      </c>
      <c r="F1116" s="220" t="s">
        <v>1011</v>
      </c>
      <c r="G1116" s="221" t="s">
        <v>413</v>
      </c>
      <c r="H1116" s="222">
        <v>9</v>
      </c>
      <c r="I1116" s="223"/>
      <c r="J1116" s="224">
        <f>ROUND(I1116*H1116,2)</f>
        <v>0</v>
      </c>
      <c r="K1116" s="220" t="s">
        <v>260</v>
      </c>
      <c r="L1116" s="48"/>
      <c r="M1116" s="225" t="s">
        <v>48</v>
      </c>
      <c r="N1116" s="226" t="s">
        <v>56</v>
      </c>
      <c r="O1116" s="88"/>
      <c r="P1116" s="227">
        <f>O1116*H1116</f>
        <v>0</v>
      </c>
      <c r="Q1116" s="227">
        <v>0.087419999999999998</v>
      </c>
      <c r="R1116" s="227">
        <f>Q1116*H1116</f>
        <v>0.78678000000000003</v>
      </c>
      <c r="S1116" s="227">
        <v>0</v>
      </c>
      <c r="T1116" s="228">
        <f>S1116*H1116</f>
        <v>0</v>
      </c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R1116" s="229" t="s">
        <v>261</v>
      </c>
      <c r="AT1116" s="229" t="s">
        <v>256</v>
      </c>
      <c r="AU1116" s="229" t="s">
        <v>93</v>
      </c>
      <c r="AY1116" s="20" t="s">
        <v>254</v>
      </c>
      <c r="BE1116" s="230">
        <f>IF(N1116="základní",J1116,0)</f>
        <v>0</v>
      </c>
      <c r="BF1116" s="230">
        <f>IF(N1116="snížená",J1116,0)</f>
        <v>0</v>
      </c>
      <c r="BG1116" s="230">
        <f>IF(N1116="zákl. přenesená",J1116,0)</f>
        <v>0</v>
      </c>
      <c r="BH1116" s="230">
        <f>IF(N1116="sníž. přenesená",J1116,0)</f>
        <v>0</v>
      </c>
      <c r="BI1116" s="230">
        <f>IF(N1116="nulová",J1116,0)</f>
        <v>0</v>
      </c>
      <c r="BJ1116" s="20" t="s">
        <v>23</v>
      </c>
      <c r="BK1116" s="230">
        <f>ROUND(I1116*H1116,2)</f>
        <v>0</v>
      </c>
      <c r="BL1116" s="20" t="s">
        <v>261</v>
      </c>
      <c r="BM1116" s="229" t="s">
        <v>1012</v>
      </c>
    </row>
    <row r="1117" s="2" customFormat="1">
      <c r="A1117" s="42"/>
      <c r="B1117" s="43"/>
      <c r="C1117" s="44"/>
      <c r="D1117" s="231" t="s">
        <v>263</v>
      </c>
      <c r="E1117" s="44"/>
      <c r="F1117" s="232" t="s">
        <v>1013</v>
      </c>
      <c r="G1117" s="44"/>
      <c r="H1117" s="44"/>
      <c r="I1117" s="233"/>
      <c r="J1117" s="44"/>
      <c r="K1117" s="44"/>
      <c r="L1117" s="48"/>
      <c r="M1117" s="234"/>
      <c r="N1117" s="235"/>
      <c r="O1117" s="88"/>
      <c r="P1117" s="88"/>
      <c r="Q1117" s="88"/>
      <c r="R1117" s="88"/>
      <c r="S1117" s="88"/>
      <c r="T1117" s="89"/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T1117" s="20" t="s">
        <v>263</v>
      </c>
      <c r="AU1117" s="20" t="s">
        <v>93</v>
      </c>
    </row>
    <row r="1118" s="13" customFormat="1">
      <c r="A1118" s="13"/>
      <c r="B1118" s="236"/>
      <c r="C1118" s="237"/>
      <c r="D1118" s="238" t="s">
        <v>265</v>
      </c>
      <c r="E1118" s="239" t="s">
        <v>48</v>
      </c>
      <c r="F1118" s="240" t="s">
        <v>311</v>
      </c>
      <c r="G1118" s="237"/>
      <c r="H1118" s="241">
        <v>9</v>
      </c>
      <c r="I1118" s="242"/>
      <c r="J1118" s="237"/>
      <c r="K1118" s="237"/>
      <c r="L1118" s="243"/>
      <c r="M1118" s="244"/>
      <c r="N1118" s="245"/>
      <c r="O1118" s="245"/>
      <c r="P1118" s="245"/>
      <c r="Q1118" s="245"/>
      <c r="R1118" s="245"/>
      <c r="S1118" s="245"/>
      <c r="T1118" s="246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7" t="s">
        <v>265</v>
      </c>
      <c r="AU1118" s="247" t="s">
        <v>93</v>
      </c>
      <c r="AV1118" s="13" t="s">
        <v>93</v>
      </c>
      <c r="AW1118" s="13" t="s">
        <v>46</v>
      </c>
      <c r="AX1118" s="13" t="s">
        <v>23</v>
      </c>
      <c r="AY1118" s="247" t="s">
        <v>254</v>
      </c>
    </row>
    <row r="1119" s="2" customFormat="1" ht="16.5" customHeight="1">
      <c r="A1119" s="42"/>
      <c r="B1119" s="43"/>
      <c r="C1119" s="285" t="s">
        <v>214</v>
      </c>
      <c r="D1119" s="285" t="s">
        <v>376</v>
      </c>
      <c r="E1119" s="286" t="s">
        <v>1014</v>
      </c>
      <c r="F1119" s="287" t="s">
        <v>1015</v>
      </c>
      <c r="G1119" s="288" t="s">
        <v>413</v>
      </c>
      <c r="H1119" s="289">
        <v>9.0899999999999999</v>
      </c>
      <c r="I1119" s="290"/>
      <c r="J1119" s="291">
        <f>ROUND(I1119*H1119,2)</f>
        <v>0</v>
      </c>
      <c r="K1119" s="287" t="s">
        <v>260</v>
      </c>
      <c r="L1119" s="292"/>
      <c r="M1119" s="293" t="s">
        <v>48</v>
      </c>
      <c r="N1119" s="294" t="s">
        <v>56</v>
      </c>
      <c r="O1119" s="88"/>
      <c r="P1119" s="227">
        <f>O1119*H1119</f>
        <v>0</v>
      </c>
      <c r="Q1119" s="227">
        <v>0.081000000000000003</v>
      </c>
      <c r="R1119" s="227">
        <f>Q1119*H1119</f>
        <v>0.73629</v>
      </c>
      <c r="S1119" s="227">
        <v>0</v>
      </c>
      <c r="T1119" s="228">
        <f>S1119*H1119</f>
        <v>0</v>
      </c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R1119" s="229" t="s">
        <v>303</v>
      </c>
      <c r="AT1119" s="229" t="s">
        <v>376</v>
      </c>
      <c r="AU1119" s="229" t="s">
        <v>93</v>
      </c>
      <c r="AY1119" s="20" t="s">
        <v>254</v>
      </c>
      <c r="BE1119" s="230">
        <f>IF(N1119="základní",J1119,0)</f>
        <v>0</v>
      </c>
      <c r="BF1119" s="230">
        <f>IF(N1119="snížená",J1119,0)</f>
        <v>0</v>
      </c>
      <c r="BG1119" s="230">
        <f>IF(N1119="zákl. přenesená",J1119,0)</f>
        <v>0</v>
      </c>
      <c r="BH1119" s="230">
        <f>IF(N1119="sníž. přenesená",J1119,0)</f>
        <v>0</v>
      </c>
      <c r="BI1119" s="230">
        <f>IF(N1119="nulová",J1119,0)</f>
        <v>0</v>
      </c>
      <c r="BJ1119" s="20" t="s">
        <v>23</v>
      </c>
      <c r="BK1119" s="230">
        <f>ROUND(I1119*H1119,2)</f>
        <v>0</v>
      </c>
      <c r="BL1119" s="20" t="s">
        <v>261</v>
      </c>
      <c r="BM1119" s="229" t="s">
        <v>1016</v>
      </c>
    </row>
    <row r="1120" s="15" customFormat="1">
      <c r="A1120" s="15"/>
      <c r="B1120" s="259"/>
      <c r="C1120" s="260"/>
      <c r="D1120" s="238" t="s">
        <v>265</v>
      </c>
      <c r="E1120" s="261" t="s">
        <v>48</v>
      </c>
      <c r="F1120" s="262" t="s">
        <v>834</v>
      </c>
      <c r="G1120" s="260"/>
      <c r="H1120" s="261" t="s">
        <v>48</v>
      </c>
      <c r="I1120" s="263"/>
      <c r="J1120" s="260"/>
      <c r="K1120" s="260"/>
      <c r="L1120" s="264"/>
      <c r="M1120" s="265"/>
      <c r="N1120" s="266"/>
      <c r="O1120" s="266"/>
      <c r="P1120" s="266"/>
      <c r="Q1120" s="266"/>
      <c r="R1120" s="266"/>
      <c r="S1120" s="266"/>
      <c r="T1120" s="267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68" t="s">
        <v>265</v>
      </c>
      <c r="AU1120" s="268" t="s">
        <v>93</v>
      </c>
      <c r="AV1120" s="15" t="s">
        <v>23</v>
      </c>
      <c r="AW1120" s="15" t="s">
        <v>46</v>
      </c>
      <c r="AX1120" s="15" t="s">
        <v>85</v>
      </c>
      <c r="AY1120" s="268" t="s">
        <v>254</v>
      </c>
    </row>
    <row r="1121" s="13" customFormat="1">
      <c r="A1121" s="13"/>
      <c r="B1121" s="236"/>
      <c r="C1121" s="237"/>
      <c r="D1121" s="238" t="s">
        <v>265</v>
      </c>
      <c r="E1121" s="239" t="s">
        <v>48</v>
      </c>
      <c r="F1121" s="240" t="s">
        <v>311</v>
      </c>
      <c r="G1121" s="237"/>
      <c r="H1121" s="241">
        <v>9</v>
      </c>
      <c r="I1121" s="242"/>
      <c r="J1121" s="237"/>
      <c r="K1121" s="237"/>
      <c r="L1121" s="243"/>
      <c r="M1121" s="244"/>
      <c r="N1121" s="245"/>
      <c r="O1121" s="245"/>
      <c r="P1121" s="245"/>
      <c r="Q1121" s="245"/>
      <c r="R1121" s="245"/>
      <c r="S1121" s="245"/>
      <c r="T1121" s="246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7" t="s">
        <v>265</v>
      </c>
      <c r="AU1121" s="247" t="s">
        <v>93</v>
      </c>
      <c r="AV1121" s="13" t="s">
        <v>93</v>
      </c>
      <c r="AW1121" s="13" t="s">
        <v>46</v>
      </c>
      <c r="AX1121" s="13" t="s">
        <v>85</v>
      </c>
      <c r="AY1121" s="247" t="s">
        <v>254</v>
      </c>
    </row>
    <row r="1122" s="14" customFormat="1">
      <c r="A1122" s="14"/>
      <c r="B1122" s="248"/>
      <c r="C1122" s="249"/>
      <c r="D1122" s="238" t="s">
        <v>265</v>
      </c>
      <c r="E1122" s="250" t="s">
        <v>48</v>
      </c>
      <c r="F1122" s="251" t="s">
        <v>268</v>
      </c>
      <c r="G1122" s="249"/>
      <c r="H1122" s="252">
        <v>9</v>
      </c>
      <c r="I1122" s="253"/>
      <c r="J1122" s="249"/>
      <c r="K1122" s="249"/>
      <c r="L1122" s="254"/>
      <c r="M1122" s="255"/>
      <c r="N1122" s="256"/>
      <c r="O1122" s="256"/>
      <c r="P1122" s="256"/>
      <c r="Q1122" s="256"/>
      <c r="R1122" s="256"/>
      <c r="S1122" s="256"/>
      <c r="T1122" s="257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8" t="s">
        <v>265</v>
      </c>
      <c r="AU1122" s="258" t="s">
        <v>93</v>
      </c>
      <c r="AV1122" s="14" t="s">
        <v>261</v>
      </c>
      <c r="AW1122" s="14" t="s">
        <v>46</v>
      </c>
      <c r="AX1122" s="14" t="s">
        <v>23</v>
      </c>
      <c r="AY1122" s="258" t="s">
        <v>254</v>
      </c>
    </row>
    <row r="1123" s="13" customFormat="1">
      <c r="A1123" s="13"/>
      <c r="B1123" s="236"/>
      <c r="C1123" s="237"/>
      <c r="D1123" s="238" t="s">
        <v>265</v>
      </c>
      <c r="E1123" s="237"/>
      <c r="F1123" s="240" t="s">
        <v>1017</v>
      </c>
      <c r="G1123" s="237"/>
      <c r="H1123" s="241">
        <v>9.0899999999999999</v>
      </c>
      <c r="I1123" s="242"/>
      <c r="J1123" s="237"/>
      <c r="K1123" s="237"/>
      <c r="L1123" s="243"/>
      <c r="M1123" s="244"/>
      <c r="N1123" s="245"/>
      <c r="O1123" s="245"/>
      <c r="P1123" s="245"/>
      <c r="Q1123" s="245"/>
      <c r="R1123" s="245"/>
      <c r="S1123" s="245"/>
      <c r="T1123" s="246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7" t="s">
        <v>265</v>
      </c>
      <c r="AU1123" s="247" t="s">
        <v>93</v>
      </c>
      <c r="AV1123" s="13" t="s">
        <v>93</v>
      </c>
      <c r="AW1123" s="13" t="s">
        <v>4</v>
      </c>
      <c r="AX1123" s="13" t="s">
        <v>23</v>
      </c>
      <c r="AY1123" s="247" t="s">
        <v>254</v>
      </c>
    </row>
    <row r="1124" s="2" customFormat="1" ht="24.15" customHeight="1">
      <c r="A1124" s="42"/>
      <c r="B1124" s="43"/>
      <c r="C1124" s="218" t="s">
        <v>203</v>
      </c>
      <c r="D1124" s="218" t="s">
        <v>256</v>
      </c>
      <c r="E1124" s="219" t="s">
        <v>1018</v>
      </c>
      <c r="F1124" s="220" t="s">
        <v>1019</v>
      </c>
      <c r="G1124" s="221" t="s">
        <v>314</v>
      </c>
      <c r="H1124" s="222">
        <v>220.93899999999999</v>
      </c>
      <c r="I1124" s="223"/>
      <c r="J1124" s="224">
        <f>ROUND(I1124*H1124,2)</f>
        <v>0</v>
      </c>
      <c r="K1124" s="220" t="s">
        <v>260</v>
      </c>
      <c r="L1124" s="48"/>
      <c r="M1124" s="225" t="s">
        <v>48</v>
      </c>
      <c r="N1124" s="226" t="s">
        <v>56</v>
      </c>
      <c r="O1124" s="88"/>
      <c r="P1124" s="227">
        <f>O1124*H1124</f>
        <v>0</v>
      </c>
      <c r="Q1124" s="227">
        <v>2.3010199999999998</v>
      </c>
      <c r="R1124" s="227">
        <f>Q1124*H1124</f>
        <v>508.38505777999995</v>
      </c>
      <c r="S1124" s="227">
        <v>0</v>
      </c>
      <c r="T1124" s="228">
        <f>S1124*H1124</f>
        <v>0</v>
      </c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2"/>
      <c r="AE1124" s="42"/>
      <c r="AR1124" s="229" t="s">
        <v>261</v>
      </c>
      <c r="AT1124" s="229" t="s">
        <v>256</v>
      </c>
      <c r="AU1124" s="229" t="s">
        <v>93</v>
      </c>
      <c r="AY1124" s="20" t="s">
        <v>254</v>
      </c>
      <c r="BE1124" s="230">
        <f>IF(N1124="základní",J1124,0)</f>
        <v>0</v>
      </c>
      <c r="BF1124" s="230">
        <f>IF(N1124="snížená",J1124,0)</f>
        <v>0</v>
      </c>
      <c r="BG1124" s="230">
        <f>IF(N1124="zákl. přenesená",J1124,0)</f>
        <v>0</v>
      </c>
      <c r="BH1124" s="230">
        <f>IF(N1124="sníž. přenesená",J1124,0)</f>
        <v>0</v>
      </c>
      <c r="BI1124" s="230">
        <f>IF(N1124="nulová",J1124,0)</f>
        <v>0</v>
      </c>
      <c r="BJ1124" s="20" t="s">
        <v>23</v>
      </c>
      <c r="BK1124" s="230">
        <f>ROUND(I1124*H1124,2)</f>
        <v>0</v>
      </c>
      <c r="BL1124" s="20" t="s">
        <v>261</v>
      </c>
      <c r="BM1124" s="229" t="s">
        <v>1020</v>
      </c>
    </row>
    <row r="1125" s="2" customFormat="1">
      <c r="A1125" s="42"/>
      <c r="B1125" s="43"/>
      <c r="C1125" s="44"/>
      <c r="D1125" s="231" t="s">
        <v>263</v>
      </c>
      <c r="E1125" s="44"/>
      <c r="F1125" s="232" t="s">
        <v>1021</v>
      </c>
      <c r="G1125" s="44"/>
      <c r="H1125" s="44"/>
      <c r="I1125" s="233"/>
      <c r="J1125" s="44"/>
      <c r="K1125" s="44"/>
      <c r="L1125" s="48"/>
      <c r="M1125" s="234"/>
      <c r="N1125" s="235"/>
      <c r="O1125" s="88"/>
      <c r="P1125" s="88"/>
      <c r="Q1125" s="88"/>
      <c r="R1125" s="88"/>
      <c r="S1125" s="88"/>
      <c r="T1125" s="89"/>
      <c r="U1125" s="42"/>
      <c r="V1125" s="42"/>
      <c r="W1125" s="42"/>
      <c r="X1125" s="42"/>
      <c r="Y1125" s="42"/>
      <c r="Z1125" s="42"/>
      <c r="AA1125" s="42"/>
      <c r="AB1125" s="42"/>
      <c r="AC1125" s="42"/>
      <c r="AD1125" s="42"/>
      <c r="AE1125" s="42"/>
      <c r="AT1125" s="20" t="s">
        <v>263</v>
      </c>
      <c r="AU1125" s="20" t="s">
        <v>93</v>
      </c>
    </row>
    <row r="1126" s="15" customFormat="1">
      <c r="A1126" s="15"/>
      <c r="B1126" s="259"/>
      <c r="C1126" s="260"/>
      <c r="D1126" s="238" t="s">
        <v>265</v>
      </c>
      <c r="E1126" s="261" t="s">
        <v>48</v>
      </c>
      <c r="F1126" s="262" t="s">
        <v>834</v>
      </c>
      <c r="G1126" s="260"/>
      <c r="H1126" s="261" t="s">
        <v>48</v>
      </c>
      <c r="I1126" s="263"/>
      <c r="J1126" s="260"/>
      <c r="K1126" s="260"/>
      <c r="L1126" s="264"/>
      <c r="M1126" s="265"/>
      <c r="N1126" s="266"/>
      <c r="O1126" s="266"/>
      <c r="P1126" s="266"/>
      <c r="Q1126" s="266"/>
      <c r="R1126" s="266"/>
      <c r="S1126" s="266"/>
      <c r="T1126" s="267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68" t="s">
        <v>265</v>
      </c>
      <c r="AU1126" s="268" t="s">
        <v>93</v>
      </c>
      <c r="AV1126" s="15" t="s">
        <v>23</v>
      </c>
      <c r="AW1126" s="15" t="s">
        <v>46</v>
      </c>
      <c r="AX1126" s="15" t="s">
        <v>85</v>
      </c>
      <c r="AY1126" s="268" t="s">
        <v>254</v>
      </c>
    </row>
    <row r="1127" s="15" customFormat="1">
      <c r="A1127" s="15"/>
      <c r="B1127" s="259"/>
      <c r="C1127" s="260"/>
      <c r="D1127" s="238" t="s">
        <v>265</v>
      </c>
      <c r="E1127" s="261" t="s">
        <v>48</v>
      </c>
      <c r="F1127" s="262" t="s">
        <v>1022</v>
      </c>
      <c r="G1127" s="260"/>
      <c r="H1127" s="261" t="s">
        <v>48</v>
      </c>
      <c r="I1127" s="263"/>
      <c r="J1127" s="260"/>
      <c r="K1127" s="260"/>
      <c r="L1127" s="264"/>
      <c r="M1127" s="265"/>
      <c r="N1127" s="266"/>
      <c r="O1127" s="266"/>
      <c r="P1127" s="266"/>
      <c r="Q1127" s="266"/>
      <c r="R1127" s="266"/>
      <c r="S1127" s="266"/>
      <c r="T1127" s="267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68" t="s">
        <v>265</v>
      </c>
      <c r="AU1127" s="268" t="s">
        <v>93</v>
      </c>
      <c r="AV1127" s="15" t="s">
        <v>23</v>
      </c>
      <c r="AW1127" s="15" t="s">
        <v>46</v>
      </c>
      <c r="AX1127" s="15" t="s">
        <v>85</v>
      </c>
      <c r="AY1127" s="268" t="s">
        <v>254</v>
      </c>
    </row>
    <row r="1128" s="13" customFormat="1">
      <c r="A1128" s="13"/>
      <c r="B1128" s="236"/>
      <c r="C1128" s="237"/>
      <c r="D1128" s="238" t="s">
        <v>265</v>
      </c>
      <c r="E1128" s="239" t="s">
        <v>657</v>
      </c>
      <c r="F1128" s="240" t="s">
        <v>1023</v>
      </c>
      <c r="G1128" s="237"/>
      <c r="H1128" s="241">
        <v>106.932</v>
      </c>
      <c r="I1128" s="242"/>
      <c r="J1128" s="237"/>
      <c r="K1128" s="237"/>
      <c r="L1128" s="243"/>
      <c r="M1128" s="244"/>
      <c r="N1128" s="245"/>
      <c r="O1128" s="245"/>
      <c r="P1128" s="245"/>
      <c r="Q1128" s="245"/>
      <c r="R1128" s="245"/>
      <c r="S1128" s="245"/>
      <c r="T1128" s="246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7" t="s">
        <v>265</v>
      </c>
      <c r="AU1128" s="247" t="s">
        <v>93</v>
      </c>
      <c r="AV1128" s="13" t="s">
        <v>93</v>
      </c>
      <c r="AW1128" s="13" t="s">
        <v>46</v>
      </c>
      <c r="AX1128" s="13" t="s">
        <v>85</v>
      </c>
      <c r="AY1128" s="247" t="s">
        <v>254</v>
      </c>
    </row>
    <row r="1129" s="13" customFormat="1">
      <c r="A1129" s="13"/>
      <c r="B1129" s="236"/>
      <c r="C1129" s="237"/>
      <c r="D1129" s="238" t="s">
        <v>265</v>
      </c>
      <c r="E1129" s="239" t="s">
        <v>661</v>
      </c>
      <c r="F1129" s="240" t="s">
        <v>1024</v>
      </c>
      <c r="G1129" s="237"/>
      <c r="H1129" s="241">
        <v>26.733000000000001</v>
      </c>
      <c r="I1129" s="242"/>
      <c r="J1129" s="237"/>
      <c r="K1129" s="237"/>
      <c r="L1129" s="243"/>
      <c r="M1129" s="244"/>
      <c r="N1129" s="245"/>
      <c r="O1129" s="245"/>
      <c r="P1129" s="245"/>
      <c r="Q1129" s="245"/>
      <c r="R1129" s="245"/>
      <c r="S1129" s="245"/>
      <c r="T1129" s="246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7" t="s">
        <v>265</v>
      </c>
      <c r="AU1129" s="247" t="s">
        <v>93</v>
      </c>
      <c r="AV1129" s="13" t="s">
        <v>93</v>
      </c>
      <c r="AW1129" s="13" t="s">
        <v>46</v>
      </c>
      <c r="AX1129" s="13" t="s">
        <v>85</v>
      </c>
      <c r="AY1129" s="247" t="s">
        <v>254</v>
      </c>
    </row>
    <row r="1130" s="13" customFormat="1">
      <c r="A1130" s="13"/>
      <c r="B1130" s="236"/>
      <c r="C1130" s="237"/>
      <c r="D1130" s="238" t="s">
        <v>265</v>
      </c>
      <c r="E1130" s="239" t="s">
        <v>659</v>
      </c>
      <c r="F1130" s="240" t="s">
        <v>1025</v>
      </c>
      <c r="G1130" s="237"/>
      <c r="H1130" s="241">
        <v>80.198999999999998</v>
      </c>
      <c r="I1130" s="242"/>
      <c r="J1130" s="237"/>
      <c r="K1130" s="237"/>
      <c r="L1130" s="243"/>
      <c r="M1130" s="244"/>
      <c r="N1130" s="245"/>
      <c r="O1130" s="245"/>
      <c r="P1130" s="245"/>
      <c r="Q1130" s="245"/>
      <c r="R1130" s="245"/>
      <c r="S1130" s="245"/>
      <c r="T1130" s="246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7" t="s">
        <v>265</v>
      </c>
      <c r="AU1130" s="247" t="s">
        <v>93</v>
      </c>
      <c r="AV1130" s="13" t="s">
        <v>93</v>
      </c>
      <c r="AW1130" s="13" t="s">
        <v>46</v>
      </c>
      <c r="AX1130" s="13" t="s">
        <v>85</v>
      </c>
      <c r="AY1130" s="247" t="s">
        <v>254</v>
      </c>
    </row>
    <row r="1131" s="14" customFormat="1">
      <c r="A1131" s="14"/>
      <c r="B1131" s="248"/>
      <c r="C1131" s="249"/>
      <c r="D1131" s="238" t="s">
        <v>265</v>
      </c>
      <c r="E1131" s="250" t="s">
        <v>48</v>
      </c>
      <c r="F1131" s="251" t="s">
        <v>268</v>
      </c>
      <c r="G1131" s="249"/>
      <c r="H1131" s="252">
        <v>213.864</v>
      </c>
      <c r="I1131" s="253"/>
      <c r="J1131" s="249"/>
      <c r="K1131" s="249"/>
      <c r="L1131" s="254"/>
      <c r="M1131" s="255"/>
      <c r="N1131" s="256"/>
      <c r="O1131" s="256"/>
      <c r="P1131" s="256"/>
      <c r="Q1131" s="256"/>
      <c r="R1131" s="256"/>
      <c r="S1131" s="256"/>
      <c r="T1131" s="257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8" t="s">
        <v>265</v>
      </c>
      <c r="AU1131" s="258" t="s">
        <v>93</v>
      </c>
      <c r="AV1131" s="14" t="s">
        <v>261</v>
      </c>
      <c r="AW1131" s="14" t="s">
        <v>46</v>
      </c>
      <c r="AX1131" s="14" t="s">
        <v>85</v>
      </c>
      <c r="AY1131" s="258" t="s">
        <v>254</v>
      </c>
    </row>
    <row r="1132" s="15" customFormat="1">
      <c r="A1132" s="15"/>
      <c r="B1132" s="259"/>
      <c r="C1132" s="260"/>
      <c r="D1132" s="238" t="s">
        <v>265</v>
      </c>
      <c r="E1132" s="261" t="s">
        <v>48</v>
      </c>
      <c r="F1132" s="262" t="s">
        <v>873</v>
      </c>
      <c r="G1132" s="260"/>
      <c r="H1132" s="261" t="s">
        <v>48</v>
      </c>
      <c r="I1132" s="263"/>
      <c r="J1132" s="260"/>
      <c r="K1132" s="260"/>
      <c r="L1132" s="264"/>
      <c r="M1132" s="265"/>
      <c r="N1132" s="266"/>
      <c r="O1132" s="266"/>
      <c r="P1132" s="266"/>
      <c r="Q1132" s="266"/>
      <c r="R1132" s="266"/>
      <c r="S1132" s="266"/>
      <c r="T1132" s="267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68" t="s">
        <v>265</v>
      </c>
      <c r="AU1132" s="268" t="s">
        <v>93</v>
      </c>
      <c r="AV1132" s="15" t="s">
        <v>23</v>
      </c>
      <c r="AW1132" s="15" t="s">
        <v>46</v>
      </c>
      <c r="AX1132" s="15" t="s">
        <v>85</v>
      </c>
      <c r="AY1132" s="268" t="s">
        <v>254</v>
      </c>
    </row>
    <row r="1133" s="13" customFormat="1">
      <c r="A1133" s="13"/>
      <c r="B1133" s="236"/>
      <c r="C1133" s="237"/>
      <c r="D1133" s="238" t="s">
        <v>265</v>
      </c>
      <c r="E1133" s="239" t="s">
        <v>48</v>
      </c>
      <c r="F1133" s="240" t="s">
        <v>874</v>
      </c>
      <c r="G1133" s="237"/>
      <c r="H1133" s="241">
        <v>149.94999999999999</v>
      </c>
      <c r="I1133" s="242"/>
      <c r="J1133" s="237"/>
      <c r="K1133" s="237"/>
      <c r="L1133" s="243"/>
      <c r="M1133" s="244"/>
      <c r="N1133" s="245"/>
      <c r="O1133" s="245"/>
      <c r="P1133" s="245"/>
      <c r="Q1133" s="245"/>
      <c r="R1133" s="245"/>
      <c r="S1133" s="245"/>
      <c r="T1133" s="246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7" t="s">
        <v>265</v>
      </c>
      <c r="AU1133" s="247" t="s">
        <v>93</v>
      </c>
      <c r="AV1133" s="13" t="s">
        <v>93</v>
      </c>
      <c r="AW1133" s="13" t="s">
        <v>46</v>
      </c>
      <c r="AX1133" s="13" t="s">
        <v>85</v>
      </c>
      <c r="AY1133" s="247" t="s">
        <v>254</v>
      </c>
    </row>
    <row r="1134" s="13" customFormat="1">
      <c r="A1134" s="13"/>
      <c r="B1134" s="236"/>
      <c r="C1134" s="237"/>
      <c r="D1134" s="238" t="s">
        <v>265</v>
      </c>
      <c r="E1134" s="239" t="s">
        <v>48</v>
      </c>
      <c r="F1134" s="240" t="s">
        <v>875</v>
      </c>
      <c r="G1134" s="237"/>
      <c r="H1134" s="241">
        <v>97.721999999999994</v>
      </c>
      <c r="I1134" s="242"/>
      <c r="J1134" s="237"/>
      <c r="K1134" s="237"/>
      <c r="L1134" s="243"/>
      <c r="M1134" s="244"/>
      <c r="N1134" s="245"/>
      <c r="O1134" s="245"/>
      <c r="P1134" s="245"/>
      <c r="Q1134" s="245"/>
      <c r="R1134" s="245"/>
      <c r="S1134" s="245"/>
      <c r="T1134" s="246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7" t="s">
        <v>265</v>
      </c>
      <c r="AU1134" s="247" t="s">
        <v>93</v>
      </c>
      <c r="AV1134" s="13" t="s">
        <v>93</v>
      </c>
      <c r="AW1134" s="13" t="s">
        <v>46</v>
      </c>
      <c r="AX1134" s="13" t="s">
        <v>85</v>
      </c>
      <c r="AY1134" s="247" t="s">
        <v>254</v>
      </c>
    </row>
    <row r="1135" s="16" customFormat="1">
      <c r="A1135" s="16"/>
      <c r="B1135" s="272"/>
      <c r="C1135" s="273"/>
      <c r="D1135" s="238" t="s">
        <v>265</v>
      </c>
      <c r="E1135" s="274" t="s">
        <v>665</v>
      </c>
      <c r="F1135" s="275" t="s">
        <v>310</v>
      </c>
      <c r="G1135" s="273"/>
      <c r="H1135" s="276">
        <v>247.672</v>
      </c>
      <c r="I1135" s="277"/>
      <c r="J1135" s="273"/>
      <c r="K1135" s="273"/>
      <c r="L1135" s="278"/>
      <c r="M1135" s="279"/>
      <c r="N1135" s="280"/>
      <c r="O1135" s="280"/>
      <c r="P1135" s="280"/>
      <c r="Q1135" s="280"/>
      <c r="R1135" s="280"/>
      <c r="S1135" s="280"/>
      <c r="T1135" s="281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T1135" s="282" t="s">
        <v>265</v>
      </c>
      <c r="AU1135" s="282" t="s">
        <v>93</v>
      </c>
      <c r="AV1135" s="16" t="s">
        <v>104</v>
      </c>
      <c r="AW1135" s="16" t="s">
        <v>46</v>
      </c>
      <c r="AX1135" s="16" t="s">
        <v>85</v>
      </c>
      <c r="AY1135" s="282" t="s">
        <v>254</v>
      </c>
    </row>
    <row r="1136" s="13" customFormat="1">
      <c r="A1136" s="13"/>
      <c r="B1136" s="236"/>
      <c r="C1136" s="237"/>
      <c r="D1136" s="238" t="s">
        <v>265</v>
      </c>
      <c r="E1136" s="239" t="s">
        <v>48</v>
      </c>
      <c r="F1136" s="240" t="s">
        <v>1026</v>
      </c>
      <c r="G1136" s="237"/>
      <c r="H1136" s="241">
        <v>-26.733000000000001</v>
      </c>
      <c r="I1136" s="242"/>
      <c r="J1136" s="237"/>
      <c r="K1136" s="237"/>
      <c r="L1136" s="243"/>
      <c r="M1136" s="244"/>
      <c r="N1136" s="245"/>
      <c r="O1136" s="245"/>
      <c r="P1136" s="245"/>
      <c r="Q1136" s="245"/>
      <c r="R1136" s="245"/>
      <c r="S1136" s="245"/>
      <c r="T1136" s="246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7" t="s">
        <v>265</v>
      </c>
      <c r="AU1136" s="247" t="s">
        <v>93</v>
      </c>
      <c r="AV1136" s="13" t="s">
        <v>93</v>
      </c>
      <c r="AW1136" s="13" t="s">
        <v>46</v>
      </c>
      <c r="AX1136" s="13" t="s">
        <v>85</v>
      </c>
      <c r="AY1136" s="247" t="s">
        <v>254</v>
      </c>
    </row>
    <row r="1137" s="14" customFormat="1">
      <c r="A1137" s="14"/>
      <c r="B1137" s="248"/>
      <c r="C1137" s="249"/>
      <c r="D1137" s="238" t="s">
        <v>265</v>
      </c>
      <c r="E1137" s="250" t="s">
        <v>1027</v>
      </c>
      <c r="F1137" s="251" t="s">
        <v>268</v>
      </c>
      <c r="G1137" s="249"/>
      <c r="H1137" s="252">
        <v>220.93899999999999</v>
      </c>
      <c r="I1137" s="253"/>
      <c r="J1137" s="249"/>
      <c r="K1137" s="249"/>
      <c r="L1137" s="254"/>
      <c r="M1137" s="255"/>
      <c r="N1137" s="256"/>
      <c r="O1137" s="256"/>
      <c r="P1137" s="256"/>
      <c r="Q1137" s="256"/>
      <c r="R1137" s="256"/>
      <c r="S1137" s="256"/>
      <c r="T1137" s="257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8" t="s">
        <v>265</v>
      </c>
      <c r="AU1137" s="258" t="s">
        <v>93</v>
      </c>
      <c r="AV1137" s="14" t="s">
        <v>261</v>
      </c>
      <c r="AW1137" s="14" t="s">
        <v>46</v>
      </c>
      <c r="AX1137" s="14" t="s">
        <v>23</v>
      </c>
      <c r="AY1137" s="258" t="s">
        <v>254</v>
      </c>
    </row>
    <row r="1138" s="2" customFormat="1">
      <c r="A1138" s="42"/>
      <c r="B1138" s="43"/>
      <c r="C1138" s="44"/>
      <c r="D1138" s="238" t="s">
        <v>278</v>
      </c>
      <c r="E1138" s="44"/>
      <c r="F1138" s="269" t="s">
        <v>846</v>
      </c>
      <c r="G1138" s="44"/>
      <c r="H1138" s="44"/>
      <c r="I1138" s="44"/>
      <c r="J1138" s="44"/>
      <c r="K1138" s="44"/>
      <c r="L1138" s="48"/>
      <c r="M1138" s="234"/>
      <c r="N1138" s="235"/>
      <c r="O1138" s="88"/>
      <c r="P1138" s="88"/>
      <c r="Q1138" s="88"/>
      <c r="R1138" s="88"/>
      <c r="S1138" s="88"/>
      <c r="T1138" s="89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U1138" s="20" t="s">
        <v>93</v>
      </c>
    </row>
    <row r="1139" s="2" customFormat="1">
      <c r="A1139" s="42"/>
      <c r="B1139" s="43"/>
      <c r="C1139" s="44"/>
      <c r="D1139" s="238" t="s">
        <v>278</v>
      </c>
      <c r="E1139" s="44"/>
      <c r="F1139" s="270" t="s">
        <v>847</v>
      </c>
      <c r="G1139" s="44"/>
      <c r="H1139" s="271">
        <v>21.09</v>
      </c>
      <c r="I1139" s="44"/>
      <c r="J1139" s="44"/>
      <c r="K1139" s="44"/>
      <c r="L1139" s="48"/>
      <c r="M1139" s="234"/>
      <c r="N1139" s="235"/>
      <c r="O1139" s="88"/>
      <c r="P1139" s="88"/>
      <c r="Q1139" s="88"/>
      <c r="R1139" s="88"/>
      <c r="S1139" s="88"/>
      <c r="T1139" s="89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U1139" s="20" t="s">
        <v>93</v>
      </c>
    </row>
    <row r="1140" s="2" customFormat="1">
      <c r="A1140" s="42"/>
      <c r="B1140" s="43"/>
      <c r="C1140" s="44"/>
      <c r="D1140" s="238" t="s">
        <v>278</v>
      </c>
      <c r="E1140" s="44"/>
      <c r="F1140" s="269" t="s">
        <v>848</v>
      </c>
      <c r="G1140" s="44"/>
      <c r="H1140" s="44"/>
      <c r="I1140" s="44"/>
      <c r="J1140" s="44"/>
      <c r="K1140" s="44"/>
      <c r="L1140" s="48"/>
      <c r="M1140" s="234"/>
      <c r="N1140" s="235"/>
      <c r="O1140" s="88"/>
      <c r="P1140" s="88"/>
      <c r="Q1140" s="88"/>
      <c r="R1140" s="88"/>
      <c r="S1140" s="88"/>
      <c r="T1140" s="89"/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U1140" s="20" t="s">
        <v>93</v>
      </c>
    </row>
    <row r="1141" s="2" customFormat="1">
      <c r="A1141" s="42"/>
      <c r="B1141" s="43"/>
      <c r="C1141" s="44"/>
      <c r="D1141" s="238" t="s">
        <v>278</v>
      </c>
      <c r="E1141" s="44"/>
      <c r="F1141" s="270" t="s">
        <v>849</v>
      </c>
      <c r="G1141" s="44"/>
      <c r="H1141" s="271">
        <v>12.199999999999999</v>
      </c>
      <c r="I1141" s="44"/>
      <c r="J1141" s="44"/>
      <c r="K1141" s="44"/>
      <c r="L1141" s="48"/>
      <c r="M1141" s="234"/>
      <c r="N1141" s="235"/>
      <c r="O1141" s="88"/>
      <c r="P1141" s="88"/>
      <c r="Q1141" s="88"/>
      <c r="R1141" s="88"/>
      <c r="S1141" s="88"/>
      <c r="T1141" s="89"/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U1141" s="20" t="s">
        <v>93</v>
      </c>
    </row>
    <row r="1142" s="2" customFormat="1">
      <c r="A1142" s="42"/>
      <c r="B1142" s="43"/>
      <c r="C1142" s="44"/>
      <c r="D1142" s="238" t="s">
        <v>278</v>
      </c>
      <c r="E1142" s="44"/>
      <c r="F1142" s="269" t="s">
        <v>1028</v>
      </c>
      <c r="G1142" s="44"/>
      <c r="H1142" s="44"/>
      <c r="I1142" s="44"/>
      <c r="J1142" s="44"/>
      <c r="K1142" s="44"/>
      <c r="L1142" s="48"/>
      <c r="M1142" s="234"/>
      <c r="N1142" s="235"/>
      <c r="O1142" s="88"/>
      <c r="P1142" s="88"/>
      <c r="Q1142" s="88"/>
      <c r="R1142" s="88"/>
      <c r="S1142" s="88"/>
      <c r="T1142" s="89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U1142" s="20" t="s">
        <v>93</v>
      </c>
    </row>
    <row r="1143" s="2" customFormat="1">
      <c r="A1143" s="42"/>
      <c r="B1143" s="43"/>
      <c r="C1143" s="44"/>
      <c r="D1143" s="238" t="s">
        <v>278</v>
      </c>
      <c r="E1143" s="44"/>
      <c r="F1143" s="270" t="s">
        <v>834</v>
      </c>
      <c r="G1143" s="44"/>
      <c r="H1143" s="271">
        <v>0</v>
      </c>
      <c r="I1143" s="44"/>
      <c r="J1143" s="44"/>
      <c r="K1143" s="44"/>
      <c r="L1143" s="48"/>
      <c r="M1143" s="234"/>
      <c r="N1143" s="235"/>
      <c r="O1143" s="88"/>
      <c r="P1143" s="88"/>
      <c r="Q1143" s="88"/>
      <c r="R1143" s="88"/>
      <c r="S1143" s="88"/>
      <c r="T1143" s="89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U1143" s="20" t="s">
        <v>93</v>
      </c>
    </row>
    <row r="1144" s="2" customFormat="1">
      <c r="A1144" s="42"/>
      <c r="B1144" s="43"/>
      <c r="C1144" s="44"/>
      <c r="D1144" s="238" t="s">
        <v>278</v>
      </c>
      <c r="E1144" s="44"/>
      <c r="F1144" s="270" t="s">
        <v>1022</v>
      </c>
      <c r="G1144" s="44"/>
      <c r="H1144" s="271">
        <v>0</v>
      </c>
      <c r="I1144" s="44"/>
      <c r="J1144" s="44"/>
      <c r="K1144" s="44"/>
      <c r="L1144" s="48"/>
      <c r="M1144" s="234"/>
      <c r="N1144" s="235"/>
      <c r="O1144" s="88"/>
      <c r="P1144" s="88"/>
      <c r="Q1144" s="88"/>
      <c r="R1144" s="88"/>
      <c r="S1144" s="88"/>
      <c r="T1144" s="89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U1144" s="20" t="s">
        <v>93</v>
      </c>
    </row>
    <row r="1145" s="2" customFormat="1">
      <c r="A1145" s="42"/>
      <c r="B1145" s="43"/>
      <c r="C1145" s="44"/>
      <c r="D1145" s="238" t="s">
        <v>278</v>
      </c>
      <c r="E1145" s="44"/>
      <c r="F1145" s="270" t="s">
        <v>1023</v>
      </c>
      <c r="G1145" s="44"/>
      <c r="H1145" s="271">
        <v>106.932</v>
      </c>
      <c r="I1145" s="44"/>
      <c r="J1145" s="44"/>
      <c r="K1145" s="44"/>
      <c r="L1145" s="48"/>
      <c r="M1145" s="234"/>
      <c r="N1145" s="235"/>
      <c r="O1145" s="88"/>
      <c r="P1145" s="88"/>
      <c r="Q1145" s="88"/>
      <c r="R1145" s="88"/>
      <c r="S1145" s="88"/>
      <c r="T1145" s="89"/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U1145" s="20" t="s">
        <v>93</v>
      </c>
    </row>
    <row r="1146" s="2" customFormat="1">
      <c r="A1146" s="42"/>
      <c r="B1146" s="43"/>
      <c r="C1146" s="44"/>
      <c r="D1146" s="238" t="s">
        <v>278</v>
      </c>
      <c r="E1146" s="44"/>
      <c r="F1146" s="269" t="s">
        <v>1029</v>
      </c>
      <c r="G1146" s="44"/>
      <c r="H1146" s="44"/>
      <c r="I1146" s="44"/>
      <c r="J1146" s="44"/>
      <c r="K1146" s="44"/>
      <c r="L1146" s="48"/>
      <c r="M1146" s="234"/>
      <c r="N1146" s="235"/>
      <c r="O1146" s="88"/>
      <c r="P1146" s="88"/>
      <c r="Q1146" s="88"/>
      <c r="R1146" s="88"/>
      <c r="S1146" s="88"/>
      <c r="T1146" s="89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U1146" s="20" t="s">
        <v>93</v>
      </c>
    </row>
    <row r="1147" s="2" customFormat="1">
      <c r="A1147" s="42"/>
      <c r="B1147" s="43"/>
      <c r="C1147" s="44"/>
      <c r="D1147" s="238" t="s">
        <v>278</v>
      </c>
      <c r="E1147" s="44"/>
      <c r="F1147" s="270" t="s">
        <v>1024</v>
      </c>
      <c r="G1147" s="44"/>
      <c r="H1147" s="271">
        <v>26.733000000000001</v>
      </c>
      <c r="I1147" s="44"/>
      <c r="J1147" s="44"/>
      <c r="K1147" s="44"/>
      <c r="L1147" s="48"/>
      <c r="M1147" s="234"/>
      <c r="N1147" s="235"/>
      <c r="O1147" s="88"/>
      <c r="P1147" s="88"/>
      <c r="Q1147" s="88"/>
      <c r="R1147" s="88"/>
      <c r="S1147" s="88"/>
      <c r="T1147" s="89"/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U1147" s="20" t="s">
        <v>93</v>
      </c>
    </row>
    <row r="1148" s="2" customFormat="1" ht="24.15" customHeight="1">
      <c r="A1148" s="42"/>
      <c r="B1148" s="43"/>
      <c r="C1148" s="218" t="s">
        <v>525</v>
      </c>
      <c r="D1148" s="218" t="s">
        <v>256</v>
      </c>
      <c r="E1148" s="219" t="s">
        <v>1030</v>
      </c>
      <c r="F1148" s="220" t="s">
        <v>1031</v>
      </c>
      <c r="G1148" s="221" t="s">
        <v>314</v>
      </c>
      <c r="H1148" s="222">
        <v>82.522000000000006</v>
      </c>
      <c r="I1148" s="223"/>
      <c r="J1148" s="224">
        <f>ROUND(I1148*H1148,2)</f>
        <v>0</v>
      </c>
      <c r="K1148" s="220" t="s">
        <v>260</v>
      </c>
      <c r="L1148" s="48"/>
      <c r="M1148" s="225" t="s">
        <v>48</v>
      </c>
      <c r="N1148" s="226" t="s">
        <v>56</v>
      </c>
      <c r="O1148" s="88"/>
      <c r="P1148" s="227">
        <f>O1148*H1148</f>
        <v>0</v>
      </c>
      <c r="Q1148" s="227">
        <v>2.5018699999999998</v>
      </c>
      <c r="R1148" s="227">
        <f>Q1148*H1148</f>
        <v>206.45931614</v>
      </c>
      <c r="S1148" s="227">
        <v>0</v>
      </c>
      <c r="T1148" s="228">
        <f>S1148*H1148</f>
        <v>0</v>
      </c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R1148" s="229" t="s">
        <v>261</v>
      </c>
      <c r="AT1148" s="229" t="s">
        <v>256</v>
      </c>
      <c r="AU1148" s="229" t="s">
        <v>93</v>
      </c>
      <c r="AY1148" s="20" t="s">
        <v>254</v>
      </c>
      <c r="BE1148" s="230">
        <f>IF(N1148="základní",J1148,0)</f>
        <v>0</v>
      </c>
      <c r="BF1148" s="230">
        <f>IF(N1148="snížená",J1148,0)</f>
        <v>0</v>
      </c>
      <c r="BG1148" s="230">
        <f>IF(N1148="zákl. přenesená",J1148,0)</f>
        <v>0</v>
      </c>
      <c r="BH1148" s="230">
        <f>IF(N1148="sníž. přenesená",J1148,0)</f>
        <v>0</v>
      </c>
      <c r="BI1148" s="230">
        <f>IF(N1148="nulová",J1148,0)</f>
        <v>0</v>
      </c>
      <c r="BJ1148" s="20" t="s">
        <v>23</v>
      </c>
      <c r="BK1148" s="230">
        <f>ROUND(I1148*H1148,2)</f>
        <v>0</v>
      </c>
      <c r="BL1148" s="20" t="s">
        <v>261</v>
      </c>
      <c r="BM1148" s="229" t="s">
        <v>1032</v>
      </c>
    </row>
    <row r="1149" s="2" customFormat="1">
      <c r="A1149" s="42"/>
      <c r="B1149" s="43"/>
      <c r="C1149" s="44"/>
      <c r="D1149" s="231" t="s">
        <v>263</v>
      </c>
      <c r="E1149" s="44"/>
      <c r="F1149" s="232" t="s">
        <v>1033</v>
      </c>
      <c r="G1149" s="44"/>
      <c r="H1149" s="44"/>
      <c r="I1149" s="233"/>
      <c r="J1149" s="44"/>
      <c r="K1149" s="44"/>
      <c r="L1149" s="48"/>
      <c r="M1149" s="234"/>
      <c r="N1149" s="235"/>
      <c r="O1149" s="88"/>
      <c r="P1149" s="88"/>
      <c r="Q1149" s="88"/>
      <c r="R1149" s="88"/>
      <c r="S1149" s="88"/>
      <c r="T1149" s="89"/>
      <c r="U1149" s="42"/>
      <c r="V1149" s="42"/>
      <c r="W1149" s="42"/>
      <c r="X1149" s="42"/>
      <c r="Y1149" s="42"/>
      <c r="Z1149" s="42"/>
      <c r="AA1149" s="42"/>
      <c r="AB1149" s="42"/>
      <c r="AC1149" s="42"/>
      <c r="AD1149" s="42"/>
      <c r="AE1149" s="42"/>
      <c r="AT1149" s="20" t="s">
        <v>263</v>
      </c>
      <c r="AU1149" s="20" t="s">
        <v>93</v>
      </c>
    </row>
    <row r="1150" s="15" customFormat="1">
      <c r="A1150" s="15"/>
      <c r="B1150" s="259"/>
      <c r="C1150" s="260"/>
      <c r="D1150" s="238" t="s">
        <v>265</v>
      </c>
      <c r="E1150" s="261" t="s">
        <v>48</v>
      </c>
      <c r="F1150" s="262" t="s">
        <v>834</v>
      </c>
      <c r="G1150" s="260"/>
      <c r="H1150" s="261" t="s">
        <v>48</v>
      </c>
      <c r="I1150" s="263"/>
      <c r="J1150" s="260"/>
      <c r="K1150" s="260"/>
      <c r="L1150" s="264"/>
      <c r="M1150" s="265"/>
      <c r="N1150" s="266"/>
      <c r="O1150" s="266"/>
      <c r="P1150" s="266"/>
      <c r="Q1150" s="266"/>
      <c r="R1150" s="266"/>
      <c r="S1150" s="266"/>
      <c r="T1150" s="267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68" t="s">
        <v>265</v>
      </c>
      <c r="AU1150" s="268" t="s">
        <v>93</v>
      </c>
      <c r="AV1150" s="15" t="s">
        <v>23</v>
      </c>
      <c r="AW1150" s="15" t="s">
        <v>46</v>
      </c>
      <c r="AX1150" s="15" t="s">
        <v>85</v>
      </c>
      <c r="AY1150" s="268" t="s">
        <v>254</v>
      </c>
    </row>
    <row r="1151" s="13" customFormat="1">
      <c r="A1151" s="13"/>
      <c r="B1151" s="236"/>
      <c r="C1151" s="237"/>
      <c r="D1151" s="238" t="s">
        <v>265</v>
      </c>
      <c r="E1151" s="239" t="s">
        <v>48</v>
      </c>
      <c r="F1151" s="240" t="s">
        <v>918</v>
      </c>
      <c r="G1151" s="237"/>
      <c r="H1151" s="241">
        <v>40.631999999999998</v>
      </c>
      <c r="I1151" s="242"/>
      <c r="J1151" s="237"/>
      <c r="K1151" s="237"/>
      <c r="L1151" s="243"/>
      <c r="M1151" s="244"/>
      <c r="N1151" s="245"/>
      <c r="O1151" s="245"/>
      <c r="P1151" s="245"/>
      <c r="Q1151" s="245"/>
      <c r="R1151" s="245"/>
      <c r="S1151" s="245"/>
      <c r="T1151" s="246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7" t="s">
        <v>265</v>
      </c>
      <c r="AU1151" s="247" t="s">
        <v>93</v>
      </c>
      <c r="AV1151" s="13" t="s">
        <v>93</v>
      </c>
      <c r="AW1151" s="13" t="s">
        <v>46</v>
      </c>
      <c r="AX1151" s="13" t="s">
        <v>85</v>
      </c>
      <c r="AY1151" s="247" t="s">
        <v>254</v>
      </c>
    </row>
    <row r="1152" s="13" customFormat="1">
      <c r="A1152" s="13"/>
      <c r="B1152" s="236"/>
      <c r="C1152" s="237"/>
      <c r="D1152" s="238" t="s">
        <v>265</v>
      </c>
      <c r="E1152" s="239" t="s">
        <v>48</v>
      </c>
      <c r="F1152" s="240" t="s">
        <v>919</v>
      </c>
      <c r="G1152" s="237"/>
      <c r="H1152" s="241">
        <v>41.890000000000001</v>
      </c>
      <c r="I1152" s="242"/>
      <c r="J1152" s="237"/>
      <c r="K1152" s="237"/>
      <c r="L1152" s="243"/>
      <c r="M1152" s="244"/>
      <c r="N1152" s="245"/>
      <c r="O1152" s="245"/>
      <c r="P1152" s="245"/>
      <c r="Q1152" s="245"/>
      <c r="R1152" s="245"/>
      <c r="S1152" s="245"/>
      <c r="T1152" s="246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7" t="s">
        <v>265</v>
      </c>
      <c r="AU1152" s="247" t="s">
        <v>93</v>
      </c>
      <c r="AV1152" s="13" t="s">
        <v>93</v>
      </c>
      <c r="AW1152" s="13" t="s">
        <v>46</v>
      </c>
      <c r="AX1152" s="13" t="s">
        <v>85</v>
      </c>
      <c r="AY1152" s="247" t="s">
        <v>254</v>
      </c>
    </row>
    <row r="1153" s="14" customFormat="1">
      <c r="A1153" s="14"/>
      <c r="B1153" s="248"/>
      <c r="C1153" s="249"/>
      <c r="D1153" s="238" t="s">
        <v>265</v>
      </c>
      <c r="E1153" s="250" t="s">
        <v>606</v>
      </c>
      <c r="F1153" s="251" t="s">
        <v>268</v>
      </c>
      <c r="G1153" s="249"/>
      <c r="H1153" s="252">
        <v>82.522000000000006</v>
      </c>
      <c r="I1153" s="253"/>
      <c r="J1153" s="249"/>
      <c r="K1153" s="249"/>
      <c r="L1153" s="254"/>
      <c r="M1153" s="255"/>
      <c r="N1153" s="256"/>
      <c r="O1153" s="256"/>
      <c r="P1153" s="256"/>
      <c r="Q1153" s="256"/>
      <c r="R1153" s="256"/>
      <c r="S1153" s="256"/>
      <c r="T1153" s="257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8" t="s">
        <v>265</v>
      </c>
      <c r="AU1153" s="258" t="s">
        <v>93</v>
      </c>
      <c r="AV1153" s="14" t="s">
        <v>261</v>
      </c>
      <c r="AW1153" s="14" t="s">
        <v>46</v>
      </c>
      <c r="AX1153" s="14" t="s">
        <v>23</v>
      </c>
      <c r="AY1153" s="258" t="s">
        <v>254</v>
      </c>
    </row>
    <row r="1154" s="2" customFormat="1">
      <c r="A1154" s="42"/>
      <c r="B1154" s="43"/>
      <c r="C1154" s="44"/>
      <c r="D1154" s="238" t="s">
        <v>278</v>
      </c>
      <c r="E1154" s="44"/>
      <c r="F1154" s="269" t="s">
        <v>844</v>
      </c>
      <c r="G1154" s="44"/>
      <c r="H1154" s="44"/>
      <c r="I1154" s="44"/>
      <c r="J1154" s="44"/>
      <c r="K1154" s="44"/>
      <c r="L1154" s="48"/>
      <c r="M1154" s="234"/>
      <c r="N1154" s="235"/>
      <c r="O1154" s="88"/>
      <c r="P1154" s="88"/>
      <c r="Q1154" s="88"/>
      <c r="R1154" s="88"/>
      <c r="S1154" s="88"/>
      <c r="T1154" s="89"/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U1154" s="20" t="s">
        <v>93</v>
      </c>
    </row>
    <row r="1155" s="2" customFormat="1">
      <c r="A1155" s="42"/>
      <c r="B1155" s="43"/>
      <c r="C1155" s="44"/>
      <c r="D1155" s="238" t="s">
        <v>278</v>
      </c>
      <c r="E1155" s="44"/>
      <c r="F1155" s="270" t="s">
        <v>845</v>
      </c>
      <c r="G1155" s="44"/>
      <c r="H1155" s="271">
        <v>16.789999999999999</v>
      </c>
      <c r="I1155" s="44"/>
      <c r="J1155" s="44"/>
      <c r="K1155" s="44"/>
      <c r="L1155" s="48"/>
      <c r="M1155" s="234"/>
      <c r="N1155" s="235"/>
      <c r="O1155" s="88"/>
      <c r="P1155" s="88"/>
      <c r="Q1155" s="88"/>
      <c r="R1155" s="88"/>
      <c r="S1155" s="88"/>
      <c r="T1155" s="89"/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U1155" s="20" t="s">
        <v>93</v>
      </c>
    </row>
    <row r="1156" s="2" customFormat="1">
      <c r="A1156" s="42"/>
      <c r="B1156" s="43"/>
      <c r="C1156" s="44"/>
      <c r="D1156" s="238" t="s">
        <v>278</v>
      </c>
      <c r="E1156" s="44"/>
      <c r="F1156" s="269" t="s">
        <v>842</v>
      </c>
      <c r="G1156" s="44"/>
      <c r="H1156" s="44"/>
      <c r="I1156" s="44"/>
      <c r="J1156" s="44"/>
      <c r="K1156" s="44"/>
      <c r="L1156" s="48"/>
      <c r="M1156" s="234"/>
      <c r="N1156" s="235"/>
      <c r="O1156" s="88"/>
      <c r="P1156" s="88"/>
      <c r="Q1156" s="88"/>
      <c r="R1156" s="88"/>
      <c r="S1156" s="88"/>
      <c r="T1156" s="89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U1156" s="20" t="s">
        <v>93</v>
      </c>
    </row>
    <row r="1157" s="2" customFormat="1">
      <c r="A1157" s="42"/>
      <c r="B1157" s="43"/>
      <c r="C1157" s="44"/>
      <c r="D1157" s="238" t="s">
        <v>278</v>
      </c>
      <c r="E1157" s="44"/>
      <c r="F1157" s="270" t="s">
        <v>843</v>
      </c>
      <c r="G1157" s="44"/>
      <c r="H1157" s="271">
        <v>17.309999999999999</v>
      </c>
      <c r="I1157" s="44"/>
      <c r="J1157" s="44"/>
      <c r="K1157" s="44"/>
      <c r="L1157" s="48"/>
      <c r="M1157" s="234"/>
      <c r="N1157" s="235"/>
      <c r="O1157" s="88"/>
      <c r="P1157" s="88"/>
      <c r="Q1157" s="88"/>
      <c r="R1157" s="88"/>
      <c r="S1157" s="88"/>
      <c r="T1157" s="89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U1157" s="20" t="s">
        <v>93</v>
      </c>
    </row>
    <row r="1158" s="2" customFormat="1" ht="24.15" customHeight="1">
      <c r="A1158" s="42"/>
      <c r="B1158" s="43"/>
      <c r="C1158" s="218" t="s">
        <v>533</v>
      </c>
      <c r="D1158" s="218" t="s">
        <v>256</v>
      </c>
      <c r="E1158" s="219" t="s">
        <v>1034</v>
      </c>
      <c r="F1158" s="220" t="s">
        <v>1035</v>
      </c>
      <c r="G1158" s="221" t="s">
        <v>314</v>
      </c>
      <c r="H1158" s="222">
        <v>106.577</v>
      </c>
      <c r="I1158" s="223"/>
      <c r="J1158" s="224">
        <f>ROUND(I1158*H1158,2)</f>
        <v>0</v>
      </c>
      <c r="K1158" s="220" t="s">
        <v>260</v>
      </c>
      <c r="L1158" s="48"/>
      <c r="M1158" s="225" t="s">
        <v>48</v>
      </c>
      <c r="N1158" s="226" t="s">
        <v>56</v>
      </c>
      <c r="O1158" s="88"/>
      <c r="P1158" s="227">
        <f>O1158*H1158</f>
        <v>0</v>
      </c>
      <c r="Q1158" s="227">
        <v>2.3010199999999998</v>
      </c>
      <c r="R1158" s="227">
        <f>Q1158*H1158</f>
        <v>245.23580853999997</v>
      </c>
      <c r="S1158" s="227">
        <v>0</v>
      </c>
      <c r="T1158" s="228">
        <f>S1158*H1158</f>
        <v>0</v>
      </c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2"/>
      <c r="AE1158" s="42"/>
      <c r="AR1158" s="229" t="s">
        <v>261</v>
      </c>
      <c r="AT1158" s="229" t="s">
        <v>256</v>
      </c>
      <c r="AU1158" s="229" t="s">
        <v>93</v>
      </c>
      <c r="AY1158" s="20" t="s">
        <v>254</v>
      </c>
      <c r="BE1158" s="230">
        <f>IF(N1158="základní",J1158,0)</f>
        <v>0</v>
      </c>
      <c r="BF1158" s="230">
        <f>IF(N1158="snížená",J1158,0)</f>
        <v>0</v>
      </c>
      <c r="BG1158" s="230">
        <f>IF(N1158="zákl. přenesená",J1158,0)</f>
        <v>0</v>
      </c>
      <c r="BH1158" s="230">
        <f>IF(N1158="sníž. přenesená",J1158,0)</f>
        <v>0</v>
      </c>
      <c r="BI1158" s="230">
        <f>IF(N1158="nulová",J1158,0)</f>
        <v>0</v>
      </c>
      <c r="BJ1158" s="20" t="s">
        <v>23</v>
      </c>
      <c r="BK1158" s="230">
        <f>ROUND(I1158*H1158,2)</f>
        <v>0</v>
      </c>
      <c r="BL1158" s="20" t="s">
        <v>261</v>
      </c>
      <c r="BM1158" s="229" t="s">
        <v>1036</v>
      </c>
    </row>
    <row r="1159" s="2" customFormat="1">
      <c r="A1159" s="42"/>
      <c r="B1159" s="43"/>
      <c r="C1159" s="44"/>
      <c r="D1159" s="231" t="s">
        <v>263</v>
      </c>
      <c r="E1159" s="44"/>
      <c r="F1159" s="232" t="s">
        <v>1037</v>
      </c>
      <c r="G1159" s="44"/>
      <c r="H1159" s="44"/>
      <c r="I1159" s="233"/>
      <c r="J1159" s="44"/>
      <c r="K1159" s="44"/>
      <c r="L1159" s="48"/>
      <c r="M1159" s="234"/>
      <c r="N1159" s="235"/>
      <c r="O1159" s="88"/>
      <c r="P1159" s="88"/>
      <c r="Q1159" s="88"/>
      <c r="R1159" s="88"/>
      <c r="S1159" s="88"/>
      <c r="T1159" s="89"/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T1159" s="20" t="s">
        <v>263</v>
      </c>
      <c r="AU1159" s="20" t="s">
        <v>93</v>
      </c>
    </row>
    <row r="1160" s="15" customFormat="1">
      <c r="A1160" s="15"/>
      <c r="B1160" s="259"/>
      <c r="C1160" s="260"/>
      <c r="D1160" s="238" t="s">
        <v>265</v>
      </c>
      <c r="E1160" s="261" t="s">
        <v>48</v>
      </c>
      <c r="F1160" s="262" t="s">
        <v>834</v>
      </c>
      <c r="G1160" s="260"/>
      <c r="H1160" s="261" t="s">
        <v>48</v>
      </c>
      <c r="I1160" s="263"/>
      <c r="J1160" s="260"/>
      <c r="K1160" s="260"/>
      <c r="L1160" s="264"/>
      <c r="M1160" s="265"/>
      <c r="N1160" s="266"/>
      <c r="O1160" s="266"/>
      <c r="P1160" s="266"/>
      <c r="Q1160" s="266"/>
      <c r="R1160" s="266"/>
      <c r="S1160" s="266"/>
      <c r="T1160" s="267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68" t="s">
        <v>265</v>
      </c>
      <c r="AU1160" s="268" t="s">
        <v>93</v>
      </c>
      <c r="AV1160" s="15" t="s">
        <v>23</v>
      </c>
      <c r="AW1160" s="15" t="s">
        <v>46</v>
      </c>
      <c r="AX1160" s="15" t="s">
        <v>85</v>
      </c>
      <c r="AY1160" s="268" t="s">
        <v>254</v>
      </c>
    </row>
    <row r="1161" s="13" customFormat="1">
      <c r="A1161" s="13"/>
      <c r="B1161" s="236"/>
      <c r="C1161" s="237"/>
      <c r="D1161" s="238" t="s">
        <v>265</v>
      </c>
      <c r="E1161" s="239" t="s">
        <v>48</v>
      </c>
      <c r="F1161" s="240" t="s">
        <v>911</v>
      </c>
      <c r="G1161" s="237"/>
      <c r="H1161" s="241">
        <v>9.9399999999999995</v>
      </c>
      <c r="I1161" s="242"/>
      <c r="J1161" s="237"/>
      <c r="K1161" s="237"/>
      <c r="L1161" s="243"/>
      <c r="M1161" s="244"/>
      <c r="N1161" s="245"/>
      <c r="O1161" s="245"/>
      <c r="P1161" s="245"/>
      <c r="Q1161" s="245"/>
      <c r="R1161" s="245"/>
      <c r="S1161" s="245"/>
      <c r="T1161" s="246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7" t="s">
        <v>265</v>
      </c>
      <c r="AU1161" s="247" t="s">
        <v>93</v>
      </c>
      <c r="AV1161" s="13" t="s">
        <v>93</v>
      </c>
      <c r="AW1161" s="13" t="s">
        <v>46</v>
      </c>
      <c r="AX1161" s="13" t="s">
        <v>85</v>
      </c>
      <c r="AY1161" s="247" t="s">
        <v>254</v>
      </c>
    </row>
    <row r="1162" s="13" customFormat="1">
      <c r="A1162" s="13"/>
      <c r="B1162" s="236"/>
      <c r="C1162" s="237"/>
      <c r="D1162" s="238" t="s">
        <v>265</v>
      </c>
      <c r="E1162" s="239" t="s">
        <v>48</v>
      </c>
      <c r="F1162" s="240" t="s">
        <v>836</v>
      </c>
      <c r="G1162" s="237"/>
      <c r="H1162" s="241">
        <v>14.359999999999999</v>
      </c>
      <c r="I1162" s="242"/>
      <c r="J1162" s="237"/>
      <c r="K1162" s="237"/>
      <c r="L1162" s="243"/>
      <c r="M1162" s="244"/>
      <c r="N1162" s="245"/>
      <c r="O1162" s="245"/>
      <c r="P1162" s="245"/>
      <c r="Q1162" s="245"/>
      <c r="R1162" s="245"/>
      <c r="S1162" s="245"/>
      <c r="T1162" s="246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7" t="s">
        <v>265</v>
      </c>
      <c r="AU1162" s="247" t="s">
        <v>93</v>
      </c>
      <c r="AV1162" s="13" t="s">
        <v>93</v>
      </c>
      <c r="AW1162" s="13" t="s">
        <v>46</v>
      </c>
      <c r="AX1162" s="13" t="s">
        <v>85</v>
      </c>
      <c r="AY1162" s="247" t="s">
        <v>254</v>
      </c>
    </row>
    <row r="1163" s="13" customFormat="1">
      <c r="A1163" s="13"/>
      <c r="B1163" s="236"/>
      <c r="C1163" s="237"/>
      <c r="D1163" s="238" t="s">
        <v>265</v>
      </c>
      <c r="E1163" s="239" t="s">
        <v>48</v>
      </c>
      <c r="F1163" s="240" t="s">
        <v>837</v>
      </c>
      <c r="G1163" s="237"/>
      <c r="H1163" s="241">
        <v>14.359999999999999</v>
      </c>
      <c r="I1163" s="242"/>
      <c r="J1163" s="237"/>
      <c r="K1163" s="237"/>
      <c r="L1163" s="243"/>
      <c r="M1163" s="244"/>
      <c r="N1163" s="245"/>
      <c r="O1163" s="245"/>
      <c r="P1163" s="245"/>
      <c r="Q1163" s="245"/>
      <c r="R1163" s="245"/>
      <c r="S1163" s="245"/>
      <c r="T1163" s="246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7" t="s">
        <v>265</v>
      </c>
      <c r="AU1163" s="247" t="s">
        <v>93</v>
      </c>
      <c r="AV1163" s="13" t="s">
        <v>93</v>
      </c>
      <c r="AW1163" s="13" t="s">
        <v>46</v>
      </c>
      <c r="AX1163" s="13" t="s">
        <v>85</v>
      </c>
      <c r="AY1163" s="247" t="s">
        <v>254</v>
      </c>
    </row>
    <row r="1164" s="13" customFormat="1">
      <c r="A1164" s="13"/>
      <c r="B1164" s="236"/>
      <c r="C1164" s="237"/>
      <c r="D1164" s="238" t="s">
        <v>265</v>
      </c>
      <c r="E1164" s="239" t="s">
        <v>687</v>
      </c>
      <c r="F1164" s="240" t="s">
        <v>912</v>
      </c>
      <c r="G1164" s="237"/>
      <c r="H1164" s="241">
        <v>13.706</v>
      </c>
      <c r="I1164" s="242"/>
      <c r="J1164" s="237"/>
      <c r="K1164" s="237"/>
      <c r="L1164" s="243"/>
      <c r="M1164" s="244"/>
      <c r="N1164" s="245"/>
      <c r="O1164" s="245"/>
      <c r="P1164" s="245"/>
      <c r="Q1164" s="245"/>
      <c r="R1164" s="245"/>
      <c r="S1164" s="245"/>
      <c r="T1164" s="246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7" t="s">
        <v>265</v>
      </c>
      <c r="AU1164" s="247" t="s">
        <v>93</v>
      </c>
      <c r="AV1164" s="13" t="s">
        <v>93</v>
      </c>
      <c r="AW1164" s="13" t="s">
        <v>46</v>
      </c>
      <c r="AX1164" s="13" t="s">
        <v>85</v>
      </c>
      <c r="AY1164" s="247" t="s">
        <v>254</v>
      </c>
    </row>
    <row r="1165" s="13" customFormat="1">
      <c r="A1165" s="13"/>
      <c r="B1165" s="236"/>
      <c r="C1165" s="237"/>
      <c r="D1165" s="238" t="s">
        <v>265</v>
      </c>
      <c r="E1165" s="239" t="s">
        <v>48</v>
      </c>
      <c r="F1165" s="240" t="s">
        <v>913</v>
      </c>
      <c r="G1165" s="237"/>
      <c r="H1165" s="241">
        <v>5.7199999999999998</v>
      </c>
      <c r="I1165" s="242"/>
      <c r="J1165" s="237"/>
      <c r="K1165" s="237"/>
      <c r="L1165" s="243"/>
      <c r="M1165" s="244"/>
      <c r="N1165" s="245"/>
      <c r="O1165" s="245"/>
      <c r="P1165" s="245"/>
      <c r="Q1165" s="245"/>
      <c r="R1165" s="245"/>
      <c r="S1165" s="245"/>
      <c r="T1165" s="246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7" t="s">
        <v>265</v>
      </c>
      <c r="AU1165" s="247" t="s">
        <v>93</v>
      </c>
      <c r="AV1165" s="13" t="s">
        <v>93</v>
      </c>
      <c r="AW1165" s="13" t="s">
        <v>46</v>
      </c>
      <c r="AX1165" s="13" t="s">
        <v>85</v>
      </c>
      <c r="AY1165" s="247" t="s">
        <v>254</v>
      </c>
    </row>
    <row r="1166" s="13" customFormat="1">
      <c r="A1166" s="13"/>
      <c r="B1166" s="236"/>
      <c r="C1166" s="237"/>
      <c r="D1166" s="238" t="s">
        <v>265</v>
      </c>
      <c r="E1166" s="239" t="s">
        <v>48</v>
      </c>
      <c r="F1166" s="240" t="s">
        <v>914</v>
      </c>
      <c r="G1166" s="237"/>
      <c r="H1166" s="241">
        <v>20.972000000000001</v>
      </c>
      <c r="I1166" s="242"/>
      <c r="J1166" s="237"/>
      <c r="K1166" s="237"/>
      <c r="L1166" s="243"/>
      <c r="M1166" s="244"/>
      <c r="N1166" s="245"/>
      <c r="O1166" s="245"/>
      <c r="P1166" s="245"/>
      <c r="Q1166" s="245"/>
      <c r="R1166" s="245"/>
      <c r="S1166" s="245"/>
      <c r="T1166" s="246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7" t="s">
        <v>265</v>
      </c>
      <c r="AU1166" s="247" t="s">
        <v>93</v>
      </c>
      <c r="AV1166" s="13" t="s">
        <v>93</v>
      </c>
      <c r="AW1166" s="13" t="s">
        <v>46</v>
      </c>
      <c r="AX1166" s="13" t="s">
        <v>85</v>
      </c>
      <c r="AY1166" s="247" t="s">
        <v>254</v>
      </c>
    </row>
    <row r="1167" s="13" customFormat="1">
      <c r="A1167" s="13"/>
      <c r="B1167" s="236"/>
      <c r="C1167" s="237"/>
      <c r="D1167" s="238" t="s">
        <v>265</v>
      </c>
      <c r="E1167" s="239" t="s">
        <v>48</v>
      </c>
      <c r="F1167" s="240" t="s">
        <v>915</v>
      </c>
      <c r="G1167" s="237"/>
      <c r="H1167" s="241">
        <v>16.661000000000001</v>
      </c>
      <c r="I1167" s="242"/>
      <c r="J1167" s="237"/>
      <c r="K1167" s="237"/>
      <c r="L1167" s="243"/>
      <c r="M1167" s="244"/>
      <c r="N1167" s="245"/>
      <c r="O1167" s="245"/>
      <c r="P1167" s="245"/>
      <c r="Q1167" s="245"/>
      <c r="R1167" s="245"/>
      <c r="S1167" s="245"/>
      <c r="T1167" s="246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7" t="s">
        <v>265</v>
      </c>
      <c r="AU1167" s="247" t="s">
        <v>93</v>
      </c>
      <c r="AV1167" s="13" t="s">
        <v>93</v>
      </c>
      <c r="AW1167" s="13" t="s">
        <v>46</v>
      </c>
      <c r="AX1167" s="13" t="s">
        <v>85</v>
      </c>
      <c r="AY1167" s="247" t="s">
        <v>254</v>
      </c>
    </row>
    <row r="1168" s="13" customFormat="1">
      <c r="A1168" s="13"/>
      <c r="B1168" s="236"/>
      <c r="C1168" s="237"/>
      <c r="D1168" s="238" t="s">
        <v>265</v>
      </c>
      <c r="E1168" s="239" t="s">
        <v>48</v>
      </c>
      <c r="F1168" s="240" t="s">
        <v>916</v>
      </c>
      <c r="G1168" s="237"/>
      <c r="H1168" s="241">
        <v>10.858000000000001</v>
      </c>
      <c r="I1168" s="242"/>
      <c r="J1168" s="237"/>
      <c r="K1168" s="237"/>
      <c r="L1168" s="243"/>
      <c r="M1168" s="244"/>
      <c r="N1168" s="245"/>
      <c r="O1168" s="245"/>
      <c r="P1168" s="245"/>
      <c r="Q1168" s="245"/>
      <c r="R1168" s="245"/>
      <c r="S1168" s="245"/>
      <c r="T1168" s="246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7" t="s">
        <v>265</v>
      </c>
      <c r="AU1168" s="247" t="s">
        <v>93</v>
      </c>
      <c r="AV1168" s="13" t="s">
        <v>93</v>
      </c>
      <c r="AW1168" s="13" t="s">
        <v>46</v>
      </c>
      <c r="AX1168" s="13" t="s">
        <v>85</v>
      </c>
      <c r="AY1168" s="247" t="s">
        <v>254</v>
      </c>
    </row>
    <row r="1169" s="14" customFormat="1">
      <c r="A1169" s="14"/>
      <c r="B1169" s="248"/>
      <c r="C1169" s="249"/>
      <c r="D1169" s="238" t="s">
        <v>265</v>
      </c>
      <c r="E1169" s="250" t="s">
        <v>653</v>
      </c>
      <c r="F1169" s="251" t="s">
        <v>268</v>
      </c>
      <c r="G1169" s="249"/>
      <c r="H1169" s="252">
        <v>106.577</v>
      </c>
      <c r="I1169" s="253"/>
      <c r="J1169" s="249"/>
      <c r="K1169" s="249"/>
      <c r="L1169" s="254"/>
      <c r="M1169" s="255"/>
      <c r="N1169" s="256"/>
      <c r="O1169" s="256"/>
      <c r="P1169" s="256"/>
      <c r="Q1169" s="256"/>
      <c r="R1169" s="256"/>
      <c r="S1169" s="256"/>
      <c r="T1169" s="257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8" t="s">
        <v>265</v>
      </c>
      <c r="AU1169" s="258" t="s">
        <v>93</v>
      </c>
      <c r="AV1169" s="14" t="s">
        <v>261</v>
      </c>
      <c r="AW1169" s="14" t="s">
        <v>46</v>
      </c>
      <c r="AX1169" s="14" t="s">
        <v>23</v>
      </c>
      <c r="AY1169" s="258" t="s">
        <v>254</v>
      </c>
    </row>
    <row r="1170" s="2" customFormat="1">
      <c r="A1170" s="42"/>
      <c r="B1170" s="43"/>
      <c r="C1170" s="44"/>
      <c r="D1170" s="238" t="s">
        <v>278</v>
      </c>
      <c r="E1170" s="44"/>
      <c r="F1170" s="269" t="s">
        <v>842</v>
      </c>
      <c r="G1170" s="44"/>
      <c r="H1170" s="44"/>
      <c r="I1170" s="44"/>
      <c r="J1170" s="44"/>
      <c r="K1170" s="44"/>
      <c r="L1170" s="48"/>
      <c r="M1170" s="234"/>
      <c r="N1170" s="235"/>
      <c r="O1170" s="88"/>
      <c r="P1170" s="88"/>
      <c r="Q1170" s="88"/>
      <c r="R1170" s="88"/>
      <c r="S1170" s="88"/>
      <c r="T1170" s="89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U1170" s="20" t="s">
        <v>93</v>
      </c>
    </row>
    <row r="1171" s="2" customFormat="1">
      <c r="A1171" s="42"/>
      <c r="B1171" s="43"/>
      <c r="C1171" s="44"/>
      <c r="D1171" s="238" t="s">
        <v>278</v>
      </c>
      <c r="E1171" s="44"/>
      <c r="F1171" s="270" t="s">
        <v>843</v>
      </c>
      <c r="G1171" s="44"/>
      <c r="H1171" s="271">
        <v>17.309999999999999</v>
      </c>
      <c r="I1171" s="44"/>
      <c r="J1171" s="44"/>
      <c r="K1171" s="44"/>
      <c r="L1171" s="48"/>
      <c r="M1171" s="234"/>
      <c r="N1171" s="235"/>
      <c r="O1171" s="88"/>
      <c r="P1171" s="88"/>
      <c r="Q1171" s="88"/>
      <c r="R1171" s="88"/>
      <c r="S1171" s="88"/>
      <c r="T1171" s="89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U1171" s="20" t="s">
        <v>93</v>
      </c>
    </row>
    <row r="1172" s="2" customFormat="1">
      <c r="A1172" s="42"/>
      <c r="B1172" s="43"/>
      <c r="C1172" s="44"/>
      <c r="D1172" s="238" t="s">
        <v>278</v>
      </c>
      <c r="E1172" s="44"/>
      <c r="F1172" s="269" t="s">
        <v>844</v>
      </c>
      <c r="G1172" s="44"/>
      <c r="H1172" s="44"/>
      <c r="I1172" s="44"/>
      <c r="J1172" s="44"/>
      <c r="K1172" s="44"/>
      <c r="L1172" s="48"/>
      <c r="M1172" s="234"/>
      <c r="N1172" s="235"/>
      <c r="O1172" s="88"/>
      <c r="P1172" s="88"/>
      <c r="Q1172" s="88"/>
      <c r="R1172" s="88"/>
      <c r="S1172" s="88"/>
      <c r="T1172" s="89"/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2"/>
      <c r="AE1172" s="42"/>
      <c r="AU1172" s="20" t="s">
        <v>93</v>
      </c>
    </row>
    <row r="1173" s="2" customFormat="1">
      <c r="A1173" s="42"/>
      <c r="B1173" s="43"/>
      <c r="C1173" s="44"/>
      <c r="D1173" s="238" t="s">
        <v>278</v>
      </c>
      <c r="E1173" s="44"/>
      <c r="F1173" s="270" t="s">
        <v>845</v>
      </c>
      <c r="G1173" s="44"/>
      <c r="H1173" s="271">
        <v>16.789999999999999</v>
      </c>
      <c r="I1173" s="44"/>
      <c r="J1173" s="44"/>
      <c r="K1173" s="44"/>
      <c r="L1173" s="48"/>
      <c r="M1173" s="234"/>
      <c r="N1173" s="235"/>
      <c r="O1173" s="88"/>
      <c r="P1173" s="88"/>
      <c r="Q1173" s="88"/>
      <c r="R1173" s="88"/>
      <c r="S1173" s="88"/>
      <c r="T1173" s="89"/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2"/>
      <c r="AE1173" s="42"/>
      <c r="AU1173" s="20" t="s">
        <v>93</v>
      </c>
    </row>
    <row r="1174" s="2" customFormat="1">
      <c r="A1174" s="42"/>
      <c r="B1174" s="43"/>
      <c r="C1174" s="44"/>
      <c r="D1174" s="238" t="s">
        <v>278</v>
      </c>
      <c r="E1174" s="44"/>
      <c r="F1174" s="269" t="s">
        <v>846</v>
      </c>
      <c r="G1174" s="44"/>
      <c r="H1174" s="44"/>
      <c r="I1174" s="44"/>
      <c r="J1174" s="44"/>
      <c r="K1174" s="44"/>
      <c r="L1174" s="48"/>
      <c r="M1174" s="234"/>
      <c r="N1174" s="235"/>
      <c r="O1174" s="88"/>
      <c r="P1174" s="88"/>
      <c r="Q1174" s="88"/>
      <c r="R1174" s="88"/>
      <c r="S1174" s="88"/>
      <c r="T1174" s="89"/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/>
      <c r="AU1174" s="20" t="s">
        <v>93</v>
      </c>
    </row>
    <row r="1175" s="2" customFormat="1">
      <c r="A1175" s="42"/>
      <c r="B1175" s="43"/>
      <c r="C1175" s="44"/>
      <c r="D1175" s="238" t="s">
        <v>278</v>
      </c>
      <c r="E1175" s="44"/>
      <c r="F1175" s="270" t="s">
        <v>847</v>
      </c>
      <c r="G1175" s="44"/>
      <c r="H1175" s="271">
        <v>21.09</v>
      </c>
      <c r="I1175" s="44"/>
      <c r="J1175" s="44"/>
      <c r="K1175" s="44"/>
      <c r="L1175" s="48"/>
      <c r="M1175" s="234"/>
      <c r="N1175" s="235"/>
      <c r="O1175" s="88"/>
      <c r="P1175" s="88"/>
      <c r="Q1175" s="88"/>
      <c r="R1175" s="88"/>
      <c r="S1175" s="88"/>
      <c r="T1175" s="89"/>
      <c r="U1175" s="42"/>
      <c r="V1175" s="42"/>
      <c r="W1175" s="42"/>
      <c r="X1175" s="42"/>
      <c r="Y1175" s="42"/>
      <c r="Z1175" s="42"/>
      <c r="AA1175" s="42"/>
      <c r="AB1175" s="42"/>
      <c r="AC1175" s="42"/>
      <c r="AD1175" s="42"/>
      <c r="AE1175" s="42"/>
      <c r="AU1175" s="20" t="s">
        <v>93</v>
      </c>
    </row>
    <row r="1176" s="2" customFormat="1">
      <c r="A1176" s="42"/>
      <c r="B1176" s="43"/>
      <c r="C1176" s="44"/>
      <c r="D1176" s="238" t="s">
        <v>278</v>
      </c>
      <c r="E1176" s="44"/>
      <c r="F1176" s="269" t="s">
        <v>848</v>
      </c>
      <c r="G1176" s="44"/>
      <c r="H1176" s="44"/>
      <c r="I1176" s="44"/>
      <c r="J1176" s="44"/>
      <c r="K1176" s="44"/>
      <c r="L1176" s="48"/>
      <c r="M1176" s="234"/>
      <c r="N1176" s="235"/>
      <c r="O1176" s="88"/>
      <c r="P1176" s="88"/>
      <c r="Q1176" s="88"/>
      <c r="R1176" s="88"/>
      <c r="S1176" s="88"/>
      <c r="T1176" s="89"/>
      <c r="U1176" s="42"/>
      <c r="V1176" s="42"/>
      <c r="W1176" s="42"/>
      <c r="X1176" s="42"/>
      <c r="Y1176" s="42"/>
      <c r="Z1176" s="42"/>
      <c r="AA1176" s="42"/>
      <c r="AB1176" s="42"/>
      <c r="AC1176" s="42"/>
      <c r="AD1176" s="42"/>
      <c r="AE1176" s="42"/>
      <c r="AU1176" s="20" t="s">
        <v>93</v>
      </c>
    </row>
    <row r="1177" s="2" customFormat="1">
      <c r="A1177" s="42"/>
      <c r="B1177" s="43"/>
      <c r="C1177" s="44"/>
      <c r="D1177" s="238" t="s">
        <v>278</v>
      </c>
      <c r="E1177" s="44"/>
      <c r="F1177" s="270" t="s">
        <v>849</v>
      </c>
      <c r="G1177" s="44"/>
      <c r="H1177" s="271">
        <v>12.199999999999999</v>
      </c>
      <c r="I1177" s="44"/>
      <c r="J1177" s="44"/>
      <c r="K1177" s="44"/>
      <c r="L1177" s="48"/>
      <c r="M1177" s="234"/>
      <c r="N1177" s="235"/>
      <c r="O1177" s="88"/>
      <c r="P1177" s="88"/>
      <c r="Q1177" s="88"/>
      <c r="R1177" s="88"/>
      <c r="S1177" s="88"/>
      <c r="T1177" s="89"/>
      <c r="U1177" s="42"/>
      <c r="V1177" s="42"/>
      <c r="W1177" s="42"/>
      <c r="X1177" s="42"/>
      <c r="Y1177" s="42"/>
      <c r="Z1177" s="42"/>
      <c r="AA1177" s="42"/>
      <c r="AB1177" s="42"/>
      <c r="AC1177" s="42"/>
      <c r="AD1177" s="42"/>
      <c r="AE1177" s="42"/>
      <c r="AU1177" s="20" t="s">
        <v>93</v>
      </c>
    </row>
    <row r="1178" s="2" customFormat="1" ht="16.5" customHeight="1">
      <c r="A1178" s="42"/>
      <c r="B1178" s="43"/>
      <c r="C1178" s="218" t="s">
        <v>540</v>
      </c>
      <c r="D1178" s="218" t="s">
        <v>256</v>
      </c>
      <c r="E1178" s="219" t="s">
        <v>1038</v>
      </c>
      <c r="F1178" s="220" t="s">
        <v>1039</v>
      </c>
      <c r="G1178" s="221" t="s">
        <v>528</v>
      </c>
      <c r="H1178" s="222">
        <v>6.4420000000000002</v>
      </c>
      <c r="I1178" s="223"/>
      <c r="J1178" s="224">
        <f>ROUND(I1178*H1178,2)</f>
        <v>0</v>
      </c>
      <c r="K1178" s="220" t="s">
        <v>260</v>
      </c>
      <c r="L1178" s="48"/>
      <c r="M1178" s="225" t="s">
        <v>48</v>
      </c>
      <c r="N1178" s="226" t="s">
        <v>56</v>
      </c>
      <c r="O1178" s="88"/>
      <c r="P1178" s="227">
        <f>O1178*H1178</f>
        <v>0</v>
      </c>
      <c r="Q1178" s="227">
        <v>1.06277</v>
      </c>
      <c r="R1178" s="227">
        <f>Q1178*H1178</f>
        <v>6.84636434</v>
      </c>
      <c r="S1178" s="227">
        <v>0</v>
      </c>
      <c r="T1178" s="228">
        <f>S1178*H1178</f>
        <v>0</v>
      </c>
      <c r="U1178" s="42"/>
      <c r="V1178" s="42"/>
      <c r="W1178" s="42"/>
      <c r="X1178" s="42"/>
      <c r="Y1178" s="42"/>
      <c r="Z1178" s="42"/>
      <c r="AA1178" s="42"/>
      <c r="AB1178" s="42"/>
      <c r="AC1178" s="42"/>
      <c r="AD1178" s="42"/>
      <c r="AE1178" s="42"/>
      <c r="AR1178" s="229" t="s">
        <v>261</v>
      </c>
      <c r="AT1178" s="229" t="s">
        <v>256</v>
      </c>
      <c r="AU1178" s="229" t="s">
        <v>93</v>
      </c>
      <c r="AY1178" s="20" t="s">
        <v>254</v>
      </c>
      <c r="BE1178" s="230">
        <f>IF(N1178="základní",J1178,0)</f>
        <v>0</v>
      </c>
      <c r="BF1178" s="230">
        <f>IF(N1178="snížená",J1178,0)</f>
        <v>0</v>
      </c>
      <c r="BG1178" s="230">
        <f>IF(N1178="zákl. přenesená",J1178,0)</f>
        <v>0</v>
      </c>
      <c r="BH1178" s="230">
        <f>IF(N1178="sníž. přenesená",J1178,0)</f>
        <v>0</v>
      </c>
      <c r="BI1178" s="230">
        <f>IF(N1178="nulová",J1178,0)</f>
        <v>0</v>
      </c>
      <c r="BJ1178" s="20" t="s">
        <v>23</v>
      </c>
      <c r="BK1178" s="230">
        <f>ROUND(I1178*H1178,2)</f>
        <v>0</v>
      </c>
      <c r="BL1178" s="20" t="s">
        <v>261</v>
      </c>
      <c r="BM1178" s="229" t="s">
        <v>1040</v>
      </c>
    </row>
    <row r="1179" s="2" customFormat="1">
      <c r="A1179" s="42"/>
      <c r="B1179" s="43"/>
      <c r="C1179" s="44"/>
      <c r="D1179" s="231" t="s">
        <v>263</v>
      </c>
      <c r="E1179" s="44"/>
      <c r="F1179" s="232" t="s">
        <v>1041</v>
      </c>
      <c r="G1179" s="44"/>
      <c r="H1179" s="44"/>
      <c r="I1179" s="233"/>
      <c r="J1179" s="44"/>
      <c r="K1179" s="44"/>
      <c r="L1179" s="48"/>
      <c r="M1179" s="234"/>
      <c r="N1179" s="235"/>
      <c r="O1179" s="88"/>
      <c r="P1179" s="88"/>
      <c r="Q1179" s="88"/>
      <c r="R1179" s="88"/>
      <c r="S1179" s="88"/>
      <c r="T1179" s="89"/>
      <c r="U1179" s="42"/>
      <c r="V1179" s="42"/>
      <c r="W1179" s="42"/>
      <c r="X1179" s="42"/>
      <c r="Y1179" s="42"/>
      <c r="Z1179" s="42"/>
      <c r="AA1179" s="42"/>
      <c r="AB1179" s="42"/>
      <c r="AC1179" s="42"/>
      <c r="AD1179" s="42"/>
      <c r="AE1179" s="42"/>
      <c r="AT1179" s="20" t="s">
        <v>263</v>
      </c>
      <c r="AU1179" s="20" t="s">
        <v>93</v>
      </c>
    </row>
    <row r="1180" s="15" customFormat="1">
      <c r="A1180" s="15"/>
      <c r="B1180" s="259"/>
      <c r="C1180" s="260"/>
      <c r="D1180" s="238" t="s">
        <v>265</v>
      </c>
      <c r="E1180" s="261" t="s">
        <v>48</v>
      </c>
      <c r="F1180" s="262" t="s">
        <v>1042</v>
      </c>
      <c r="G1180" s="260"/>
      <c r="H1180" s="261" t="s">
        <v>48</v>
      </c>
      <c r="I1180" s="263"/>
      <c r="J1180" s="260"/>
      <c r="K1180" s="260"/>
      <c r="L1180" s="264"/>
      <c r="M1180" s="265"/>
      <c r="N1180" s="266"/>
      <c r="O1180" s="266"/>
      <c r="P1180" s="266"/>
      <c r="Q1180" s="266"/>
      <c r="R1180" s="266"/>
      <c r="S1180" s="266"/>
      <c r="T1180" s="267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68" t="s">
        <v>265</v>
      </c>
      <c r="AU1180" s="268" t="s">
        <v>93</v>
      </c>
      <c r="AV1180" s="15" t="s">
        <v>23</v>
      </c>
      <c r="AW1180" s="15" t="s">
        <v>46</v>
      </c>
      <c r="AX1180" s="15" t="s">
        <v>85</v>
      </c>
      <c r="AY1180" s="268" t="s">
        <v>254</v>
      </c>
    </row>
    <row r="1181" s="15" customFormat="1">
      <c r="A1181" s="15"/>
      <c r="B1181" s="259"/>
      <c r="C1181" s="260"/>
      <c r="D1181" s="238" t="s">
        <v>265</v>
      </c>
      <c r="E1181" s="261" t="s">
        <v>48</v>
      </c>
      <c r="F1181" s="262" t="s">
        <v>834</v>
      </c>
      <c r="G1181" s="260"/>
      <c r="H1181" s="261" t="s">
        <v>48</v>
      </c>
      <c r="I1181" s="263"/>
      <c r="J1181" s="260"/>
      <c r="K1181" s="260"/>
      <c r="L1181" s="264"/>
      <c r="M1181" s="265"/>
      <c r="N1181" s="266"/>
      <c r="O1181" s="266"/>
      <c r="P1181" s="266"/>
      <c r="Q1181" s="266"/>
      <c r="R1181" s="266"/>
      <c r="S1181" s="266"/>
      <c r="T1181" s="267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68" t="s">
        <v>265</v>
      </c>
      <c r="AU1181" s="268" t="s">
        <v>93</v>
      </c>
      <c r="AV1181" s="15" t="s">
        <v>23</v>
      </c>
      <c r="AW1181" s="15" t="s">
        <v>46</v>
      </c>
      <c r="AX1181" s="15" t="s">
        <v>85</v>
      </c>
      <c r="AY1181" s="268" t="s">
        <v>254</v>
      </c>
    </row>
    <row r="1182" s="13" customFormat="1">
      <c r="A1182" s="13"/>
      <c r="B1182" s="236"/>
      <c r="C1182" s="237"/>
      <c r="D1182" s="238" t="s">
        <v>265</v>
      </c>
      <c r="E1182" s="239" t="s">
        <v>48</v>
      </c>
      <c r="F1182" s="240" t="s">
        <v>1043</v>
      </c>
      <c r="G1182" s="237"/>
      <c r="H1182" s="241">
        <v>405.59800000000001</v>
      </c>
      <c r="I1182" s="242"/>
      <c r="J1182" s="237"/>
      <c r="K1182" s="237"/>
      <c r="L1182" s="243"/>
      <c r="M1182" s="244"/>
      <c r="N1182" s="245"/>
      <c r="O1182" s="245"/>
      <c r="P1182" s="245"/>
      <c r="Q1182" s="245"/>
      <c r="R1182" s="245"/>
      <c r="S1182" s="245"/>
      <c r="T1182" s="246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7" t="s">
        <v>265</v>
      </c>
      <c r="AU1182" s="247" t="s">
        <v>93</v>
      </c>
      <c r="AV1182" s="13" t="s">
        <v>93</v>
      </c>
      <c r="AW1182" s="13" t="s">
        <v>46</v>
      </c>
      <c r="AX1182" s="13" t="s">
        <v>85</v>
      </c>
      <c r="AY1182" s="247" t="s">
        <v>254</v>
      </c>
    </row>
    <row r="1183" s="13" customFormat="1">
      <c r="A1183" s="13"/>
      <c r="B1183" s="236"/>
      <c r="C1183" s="237"/>
      <c r="D1183" s="238" t="s">
        <v>265</v>
      </c>
      <c r="E1183" s="239" t="s">
        <v>48</v>
      </c>
      <c r="F1183" s="240" t="s">
        <v>1044</v>
      </c>
      <c r="G1183" s="237"/>
      <c r="H1183" s="241">
        <v>678.65200000000004</v>
      </c>
      <c r="I1183" s="242"/>
      <c r="J1183" s="237"/>
      <c r="K1183" s="237"/>
      <c r="L1183" s="243"/>
      <c r="M1183" s="244"/>
      <c r="N1183" s="245"/>
      <c r="O1183" s="245"/>
      <c r="P1183" s="245"/>
      <c r="Q1183" s="245"/>
      <c r="R1183" s="245"/>
      <c r="S1183" s="245"/>
      <c r="T1183" s="246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7" t="s">
        <v>265</v>
      </c>
      <c r="AU1183" s="247" t="s">
        <v>93</v>
      </c>
      <c r="AV1183" s="13" t="s">
        <v>93</v>
      </c>
      <c r="AW1183" s="13" t="s">
        <v>46</v>
      </c>
      <c r="AX1183" s="13" t="s">
        <v>85</v>
      </c>
      <c r="AY1183" s="247" t="s">
        <v>254</v>
      </c>
    </row>
    <row r="1184" s="13" customFormat="1">
      <c r="A1184" s="13"/>
      <c r="B1184" s="236"/>
      <c r="C1184" s="237"/>
      <c r="D1184" s="238" t="s">
        <v>265</v>
      </c>
      <c r="E1184" s="239" t="s">
        <v>48</v>
      </c>
      <c r="F1184" s="240" t="s">
        <v>1045</v>
      </c>
      <c r="G1184" s="237"/>
      <c r="H1184" s="241">
        <v>692.09900000000005</v>
      </c>
      <c r="I1184" s="242"/>
      <c r="J1184" s="237"/>
      <c r="K1184" s="237"/>
      <c r="L1184" s="243"/>
      <c r="M1184" s="244"/>
      <c r="N1184" s="245"/>
      <c r="O1184" s="245"/>
      <c r="P1184" s="245"/>
      <c r="Q1184" s="245"/>
      <c r="R1184" s="245"/>
      <c r="S1184" s="245"/>
      <c r="T1184" s="246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7" t="s">
        <v>265</v>
      </c>
      <c r="AU1184" s="247" t="s">
        <v>93</v>
      </c>
      <c r="AV1184" s="13" t="s">
        <v>93</v>
      </c>
      <c r="AW1184" s="13" t="s">
        <v>46</v>
      </c>
      <c r="AX1184" s="13" t="s">
        <v>85</v>
      </c>
      <c r="AY1184" s="247" t="s">
        <v>254</v>
      </c>
    </row>
    <row r="1185" s="13" customFormat="1">
      <c r="A1185" s="13"/>
      <c r="B1185" s="236"/>
      <c r="C1185" s="237"/>
      <c r="D1185" s="238" t="s">
        <v>265</v>
      </c>
      <c r="E1185" s="239" t="s">
        <v>48</v>
      </c>
      <c r="F1185" s="240" t="s">
        <v>1046</v>
      </c>
      <c r="G1185" s="237"/>
      <c r="H1185" s="241">
        <v>975.11300000000006</v>
      </c>
      <c r="I1185" s="242"/>
      <c r="J1185" s="237"/>
      <c r="K1185" s="237"/>
      <c r="L1185" s="243"/>
      <c r="M1185" s="244"/>
      <c r="N1185" s="245"/>
      <c r="O1185" s="245"/>
      <c r="P1185" s="245"/>
      <c r="Q1185" s="245"/>
      <c r="R1185" s="245"/>
      <c r="S1185" s="245"/>
      <c r="T1185" s="246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7" t="s">
        <v>265</v>
      </c>
      <c r="AU1185" s="247" t="s">
        <v>93</v>
      </c>
      <c r="AV1185" s="13" t="s">
        <v>93</v>
      </c>
      <c r="AW1185" s="13" t="s">
        <v>46</v>
      </c>
      <c r="AX1185" s="13" t="s">
        <v>85</v>
      </c>
      <c r="AY1185" s="247" t="s">
        <v>254</v>
      </c>
    </row>
    <row r="1186" s="13" customFormat="1">
      <c r="A1186" s="13"/>
      <c r="B1186" s="236"/>
      <c r="C1186" s="237"/>
      <c r="D1186" s="238" t="s">
        <v>265</v>
      </c>
      <c r="E1186" s="239" t="s">
        <v>48</v>
      </c>
      <c r="F1186" s="240" t="s">
        <v>1047</v>
      </c>
      <c r="G1186" s="237"/>
      <c r="H1186" s="241">
        <v>216.13900000000001</v>
      </c>
      <c r="I1186" s="242"/>
      <c r="J1186" s="237"/>
      <c r="K1186" s="237"/>
      <c r="L1186" s="243"/>
      <c r="M1186" s="244"/>
      <c r="N1186" s="245"/>
      <c r="O1186" s="245"/>
      <c r="P1186" s="245"/>
      <c r="Q1186" s="245"/>
      <c r="R1186" s="245"/>
      <c r="S1186" s="245"/>
      <c r="T1186" s="246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7" t="s">
        <v>265</v>
      </c>
      <c r="AU1186" s="247" t="s">
        <v>93</v>
      </c>
      <c r="AV1186" s="13" t="s">
        <v>93</v>
      </c>
      <c r="AW1186" s="13" t="s">
        <v>46</v>
      </c>
      <c r="AX1186" s="13" t="s">
        <v>85</v>
      </c>
      <c r="AY1186" s="247" t="s">
        <v>254</v>
      </c>
    </row>
    <row r="1187" s="13" customFormat="1">
      <c r="A1187" s="13"/>
      <c r="B1187" s="236"/>
      <c r="C1187" s="237"/>
      <c r="D1187" s="238" t="s">
        <v>265</v>
      </c>
      <c r="E1187" s="239" t="s">
        <v>48</v>
      </c>
      <c r="F1187" s="240" t="s">
        <v>1048</v>
      </c>
      <c r="G1187" s="237"/>
      <c r="H1187" s="241">
        <v>1516.819</v>
      </c>
      <c r="I1187" s="242"/>
      <c r="J1187" s="237"/>
      <c r="K1187" s="237"/>
      <c r="L1187" s="243"/>
      <c r="M1187" s="244"/>
      <c r="N1187" s="245"/>
      <c r="O1187" s="245"/>
      <c r="P1187" s="245"/>
      <c r="Q1187" s="245"/>
      <c r="R1187" s="245"/>
      <c r="S1187" s="245"/>
      <c r="T1187" s="246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7" t="s">
        <v>265</v>
      </c>
      <c r="AU1187" s="247" t="s">
        <v>93</v>
      </c>
      <c r="AV1187" s="13" t="s">
        <v>93</v>
      </c>
      <c r="AW1187" s="13" t="s">
        <v>46</v>
      </c>
      <c r="AX1187" s="13" t="s">
        <v>85</v>
      </c>
      <c r="AY1187" s="247" t="s">
        <v>254</v>
      </c>
    </row>
    <row r="1188" s="13" customFormat="1">
      <c r="A1188" s="13"/>
      <c r="B1188" s="236"/>
      <c r="C1188" s="237"/>
      <c r="D1188" s="238" t="s">
        <v>265</v>
      </c>
      <c r="E1188" s="239" t="s">
        <v>48</v>
      </c>
      <c r="F1188" s="240" t="s">
        <v>1049</v>
      </c>
      <c r="G1188" s="237"/>
      <c r="H1188" s="241">
        <v>1185.354</v>
      </c>
      <c r="I1188" s="242"/>
      <c r="J1188" s="237"/>
      <c r="K1188" s="237"/>
      <c r="L1188" s="243"/>
      <c r="M1188" s="244"/>
      <c r="N1188" s="245"/>
      <c r="O1188" s="245"/>
      <c r="P1188" s="245"/>
      <c r="Q1188" s="245"/>
      <c r="R1188" s="245"/>
      <c r="S1188" s="245"/>
      <c r="T1188" s="246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7" t="s">
        <v>265</v>
      </c>
      <c r="AU1188" s="247" t="s">
        <v>93</v>
      </c>
      <c r="AV1188" s="13" t="s">
        <v>93</v>
      </c>
      <c r="AW1188" s="13" t="s">
        <v>46</v>
      </c>
      <c r="AX1188" s="13" t="s">
        <v>85</v>
      </c>
      <c r="AY1188" s="247" t="s">
        <v>254</v>
      </c>
    </row>
    <row r="1189" s="13" customFormat="1">
      <c r="A1189" s="13"/>
      <c r="B1189" s="236"/>
      <c r="C1189" s="237"/>
      <c r="D1189" s="238" t="s">
        <v>265</v>
      </c>
      <c r="E1189" s="239" t="s">
        <v>48</v>
      </c>
      <c r="F1189" s="240" t="s">
        <v>1050</v>
      </c>
      <c r="G1189" s="237"/>
      <c r="H1189" s="241">
        <v>772.49199999999996</v>
      </c>
      <c r="I1189" s="242"/>
      <c r="J1189" s="237"/>
      <c r="K1189" s="237"/>
      <c r="L1189" s="243"/>
      <c r="M1189" s="244"/>
      <c r="N1189" s="245"/>
      <c r="O1189" s="245"/>
      <c r="P1189" s="245"/>
      <c r="Q1189" s="245"/>
      <c r="R1189" s="245"/>
      <c r="S1189" s="245"/>
      <c r="T1189" s="246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7" t="s">
        <v>265</v>
      </c>
      <c r="AU1189" s="247" t="s">
        <v>93</v>
      </c>
      <c r="AV1189" s="13" t="s">
        <v>93</v>
      </c>
      <c r="AW1189" s="13" t="s">
        <v>46</v>
      </c>
      <c r="AX1189" s="13" t="s">
        <v>85</v>
      </c>
      <c r="AY1189" s="247" t="s">
        <v>254</v>
      </c>
    </row>
    <row r="1190" s="16" customFormat="1">
      <c r="A1190" s="16"/>
      <c r="B1190" s="272"/>
      <c r="C1190" s="273"/>
      <c r="D1190" s="238" t="s">
        <v>265</v>
      </c>
      <c r="E1190" s="274" t="s">
        <v>645</v>
      </c>
      <c r="F1190" s="275" t="s">
        <v>310</v>
      </c>
      <c r="G1190" s="273"/>
      <c r="H1190" s="276">
        <v>6442.2659999999996</v>
      </c>
      <c r="I1190" s="277"/>
      <c r="J1190" s="273"/>
      <c r="K1190" s="273"/>
      <c r="L1190" s="278"/>
      <c r="M1190" s="279"/>
      <c r="N1190" s="280"/>
      <c r="O1190" s="280"/>
      <c r="P1190" s="280"/>
      <c r="Q1190" s="280"/>
      <c r="R1190" s="280"/>
      <c r="S1190" s="280"/>
      <c r="T1190" s="281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T1190" s="282" t="s">
        <v>265</v>
      </c>
      <c r="AU1190" s="282" t="s">
        <v>93</v>
      </c>
      <c r="AV1190" s="16" t="s">
        <v>104</v>
      </c>
      <c r="AW1190" s="16" t="s">
        <v>46</v>
      </c>
      <c r="AX1190" s="16" t="s">
        <v>85</v>
      </c>
      <c r="AY1190" s="282" t="s">
        <v>254</v>
      </c>
    </row>
    <row r="1191" s="13" customFormat="1">
      <c r="A1191" s="13"/>
      <c r="B1191" s="236"/>
      <c r="C1191" s="237"/>
      <c r="D1191" s="238" t="s">
        <v>265</v>
      </c>
      <c r="E1191" s="239" t="s">
        <v>48</v>
      </c>
      <c r="F1191" s="240" t="s">
        <v>1051</v>
      </c>
      <c r="G1191" s="237"/>
      <c r="H1191" s="241">
        <v>6.4420000000000002</v>
      </c>
      <c r="I1191" s="242"/>
      <c r="J1191" s="237"/>
      <c r="K1191" s="237"/>
      <c r="L1191" s="243"/>
      <c r="M1191" s="244"/>
      <c r="N1191" s="245"/>
      <c r="O1191" s="245"/>
      <c r="P1191" s="245"/>
      <c r="Q1191" s="245"/>
      <c r="R1191" s="245"/>
      <c r="S1191" s="245"/>
      <c r="T1191" s="246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7" t="s">
        <v>265</v>
      </c>
      <c r="AU1191" s="247" t="s">
        <v>93</v>
      </c>
      <c r="AV1191" s="13" t="s">
        <v>93</v>
      </c>
      <c r="AW1191" s="13" t="s">
        <v>46</v>
      </c>
      <c r="AX1191" s="13" t="s">
        <v>23</v>
      </c>
      <c r="AY1191" s="247" t="s">
        <v>254</v>
      </c>
    </row>
    <row r="1192" s="2" customFormat="1">
      <c r="A1192" s="42"/>
      <c r="B1192" s="43"/>
      <c r="C1192" s="44"/>
      <c r="D1192" s="238" t="s">
        <v>278</v>
      </c>
      <c r="E1192" s="44"/>
      <c r="F1192" s="269" t="s">
        <v>842</v>
      </c>
      <c r="G1192" s="44"/>
      <c r="H1192" s="44"/>
      <c r="I1192" s="44"/>
      <c r="J1192" s="44"/>
      <c r="K1192" s="44"/>
      <c r="L1192" s="48"/>
      <c r="M1192" s="234"/>
      <c r="N1192" s="235"/>
      <c r="O1192" s="88"/>
      <c r="P1192" s="88"/>
      <c r="Q1192" s="88"/>
      <c r="R1192" s="88"/>
      <c r="S1192" s="88"/>
      <c r="T1192" s="89"/>
      <c r="U1192" s="42"/>
      <c r="V1192" s="42"/>
      <c r="W1192" s="42"/>
      <c r="X1192" s="42"/>
      <c r="Y1192" s="42"/>
      <c r="Z1192" s="42"/>
      <c r="AA1192" s="42"/>
      <c r="AB1192" s="42"/>
      <c r="AC1192" s="42"/>
      <c r="AD1192" s="42"/>
      <c r="AE1192" s="42"/>
      <c r="AU1192" s="20" t="s">
        <v>93</v>
      </c>
    </row>
    <row r="1193" s="2" customFormat="1">
      <c r="A1193" s="42"/>
      <c r="B1193" s="43"/>
      <c r="C1193" s="44"/>
      <c r="D1193" s="238" t="s">
        <v>278</v>
      </c>
      <c r="E1193" s="44"/>
      <c r="F1193" s="270" t="s">
        <v>843</v>
      </c>
      <c r="G1193" s="44"/>
      <c r="H1193" s="271">
        <v>17.309999999999999</v>
      </c>
      <c r="I1193" s="44"/>
      <c r="J1193" s="44"/>
      <c r="K1193" s="44"/>
      <c r="L1193" s="48"/>
      <c r="M1193" s="234"/>
      <c r="N1193" s="235"/>
      <c r="O1193" s="88"/>
      <c r="P1193" s="88"/>
      <c r="Q1193" s="88"/>
      <c r="R1193" s="88"/>
      <c r="S1193" s="88"/>
      <c r="T1193" s="89"/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U1193" s="20" t="s">
        <v>93</v>
      </c>
    </row>
    <row r="1194" s="2" customFormat="1">
      <c r="A1194" s="42"/>
      <c r="B1194" s="43"/>
      <c r="C1194" s="44"/>
      <c r="D1194" s="238" t="s">
        <v>278</v>
      </c>
      <c r="E1194" s="44"/>
      <c r="F1194" s="269" t="s">
        <v>844</v>
      </c>
      <c r="G1194" s="44"/>
      <c r="H1194" s="44"/>
      <c r="I1194" s="44"/>
      <c r="J1194" s="44"/>
      <c r="K1194" s="44"/>
      <c r="L1194" s="48"/>
      <c r="M1194" s="234"/>
      <c r="N1194" s="235"/>
      <c r="O1194" s="88"/>
      <c r="P1194" s="88"/>
      <c r="Q1194" s="88"/>
      <c r="R1194" s="88"/>
      <c r="S1194" s="88"/>
      <c r="T1194" s="89"/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2"/>
      <c r="AE1194" s="42"/>
      <c r="AU1194" s="20" t="s">
        <v>93</v>
      </c>
    </row>
    <row r="1195" s="2" customFormat="1">
      <c r="A1195" s="42"/>
      <c r="B1195" s="43"/>
      <c r="C1195" s="44"/>
      <c r="D1195" s="238" t="s">
        <v>278</v>
      </c>
      <c r="E1195" s="44"/>
      <c r="F1195" s="270" t="s">
        <v>845</v>
      </c>
      <c r="G1195" s="44"/>
      <c r="H1195" s="271">
        <v>16.789999999999999</v>
      </c>
      <c r="I1195" s="44"/>
      <c r="J1195" s="44"/>
      <c r="K1195" s="44"/>
      <c r="L1195" s="48"/>
      <c r="M1195" s="234"/>
      <c r="N1195" s="235"/>
      <c r="O1195" s="88"/>
      <c r="P1195" s="88"/>
      <c r="Q1195" s="88"/>
      <c r="R1195" s="88"/>
      <c r="S1195" s="88"/>
      <c r="T1195" s="89"/>
      <c r="U1195" s="42"/>
      <c r="V1195" s="42"/>
      <c r="W1195" s="42"/>
      <c r="X1195" s="42"/>
      <c r="Y1195" s="42"/>
      <c r="Z1195" s="42"/>
      <c r="AA1195" s="42"/>
      <c r="AB1195" s="42"/>
      <c r="AC1195" s="42"/>
      <c r="AD1195" s="42"/>
      <c r="AE1195" s="42"/>
      <c r="AU1195" s="20" t="s">
        <v>93</v>
      </c>
    </row>
    <row r="1196" s="2" customFormat="1">
      <c r="A1196" s="42"/>
      <c r="B1196" s="43"/>
      <c r="C1196" s="44"/>
      <c r="D1196" s="238" t="s">
        <v>278</v>
      </c>
      <c r="E1196" s="44"/>
      <c r="F1196" s="269" t="s">
        <v>846</v>
      </c>
      <c r="G1196" s="44"/>
      <c r="H1196" s="44"/>
      <c r="I1196" s="44"/>
      <c r="J1196" s="44"/>
      <c r="K1196" s="44"/>
      <c r="L1196" s="48"/>
      <c r="M1196" s="234"/>
      <c r="N1196" s="235"/>
      <c r="O1196" s="88"/>
      <c r="P1196" s="88"/>
      <c r="Q1196" s="88"/>
      <c r="R1196" s="88"/>
      <c r="S1196" s="88"/>
      <c r="T1196" s="89"/>
      <c r="U1196" s="42"/>
      <c r="V1196" s="42"/>
      <c r="W1196" s="42"/>
      <c r="X1196" s="42"/>
      <c r="Y1196" s="42"/>
      <c r="Z1196" s="42"/>
      <c r="AA1196" s="42"/>
      <c r="AB1196" s="42"/>
      <c r="AC1196" s="42"/>
      <c r="AD1196" s="42"/>
      <c r="AE1196" s="42"/>
      <c r="AU1196" s="20" t="s">
        <v>93</v>
      </c>
    </row>
    <row r="1197" s="2" customFormat="1">
      <c r="A1197" s="42"/>
      <c r="B1197" s="43"/>
      <c r="C1197" s="44"/>
      <c r="D1197" s="238" t="s">
        <v>278</v>
      </c>
      <c r="E1197" s="44"/>
      <c r="F1197" s="270" t="s">
        <v>847</v>
      </c>
      <c r="G1197" s="44"/>
      <c r="H1197" s="271">
        <v>21.09</v>
      </c>
      <c r="I1197" s="44"/>
      <c r="J1197" s="44"/>
      <c r="K1197" s="44"/>
      <c r="L1197" s="48"/>
      <c r="M1197" s="234"/>
      <c r="N1197" s="235"/>
      <c r="O1197" s="88"/>
      <c r="P1197" s="88"/>
      <c r="Q1197" s="88"/>
      <c r="R1197" s="88"/>
      <c r="S1197" s="88"/>
      <c r="T1197" s="89"/>
      <c r="U1197" s="42"/>
      <c r="V1197" s="42"/>
      <c r="W1197" s="42"/>
      <c r="X1197" s="42"/>
      <c r="Y1197" s="42"/>
      <c r="Z1197" s="42"/>
      <c r="AA1197" s="42"/>
      <c r="AB1197" s="42"/>
      <c r="AC1197" s="42"/>
      <c r="AD1197" s="42"/>
      <c r="AE1197" s="42"/>
      <c r="AU1197" s="20" t="s">
        <v>93</v>
      </c>
    </row>
    <row r="1198" s="2" customFormat="1">
      <c r="A1198" s="42"/>
      <c r="B1198" s="43"/>
      <c r="C1198" s="44"/>
      <c r="D1198" s="238" t="s">
        <v>278</v>
      </c>
      <c r="E1198" s="44"/>
      <c r="F1198" s="269" t="s">
        <v>848</v>
      </c>
      <c r="G1198" s="44"/>
      <c r="H1198" s="44"/>
      <c r="I1198" s="44"/>
      <c r="J1198" s="44"/>
      <c r="K1198" s="44"/>
      <c r="L1198" s="48"/>
      <c r="M1198" s="234"/>
      <c r="N1198" s="235"/>
      <c r="O1198" s="88"/>
      <c r="P1198" s="88"/>
      <c r="Q1198" s="88"/>
      <c r="R1198" s="88"/>
      <c r="S1198" s="88"/>
      <c r="T1198" s="89"/>
      <c r="U1198" s="42"/>
      <c r="V1198" s="42"/>
      <c r="W1198" s="42"/>
      <c r="X1198" s="42"/>
      <c r="Y1198" s="42"/>
      <c r="Z1198" s="42"/>
      <c r="AA1198" s="42"/>
      <c r="AB1198" s="42"/>
      <c r="AC1198" s="42"/>
      <c r="AD1198" s="42"/>
      <c r="AE1198" s="42"/>
      <c r="AU1198" s="20" t="s">
        <v>93</v>
      </c>
    </row>
    <row r="1199" s="2" customFormat="1">
      <c r="A1199" s="42"/>
      <c r="B1199" s="43"/>
      <c r="C1199" s="44"/>
      <c r="D1199" s="238" t="s">
        <v>278</v>
      </c>
      <c r="E1199" s="44"/>
      <c r="F1199" s="270" t="s">
        <v>849</v>
      </c>
      <c r="G1199" s="44"/>
      <c r="H1199" s="271">
        <v>12.199999999999999</v>
      </c>
      <c r="I1199" s="44"/>
      <c r="J1199" s="44"/>
      <c r="K1199" s="44"/>
      <c r="L1199" s="48"/>
      <c r="M1199" s="234"/>
      <c r="N1199" s="235"/>
      <c r="O1199" s="88"/>
      <c r="P1199" s="88"/>
      <c r="Q1199" s="88"/>
      <c r="R1199" s="88"/>
      <c r="S1199" s="88"/>
      <c r="T1199" s="89"/>
      <c r="U1199" s="42"/>
      <c r="V1199" s="42"/>
      <c r="W1199" s="42"/>
      <c r="X1199" s="42"/>
      <c r="Y1199" s="42"/>
      <c r="Z1199" s="42"/>
      <c r="AA1199" s="42"/>
      <c r="AB1199" s="42"/>
      <c r="AC1199" s="42"/>
      <c r="AD1199" s="42"/>
      <c r="AE1199" s="42"/>
      <c r="AU1199" s="20" t="s">
        <v>93</v>
      </c>
    </row>
    <row r="1200" s="2" customFormat="1">
      <c r="A1200" s="42"/>
      <c r="B1200" s="43"/>
      <c r="C1200" s="44"/>
      <c r="D1200" s="238" t="s">
        <v>278</v>
      </c>
      <c r="E1200" s="44"/>
      <c r="F1200" s="269" t="s">
        <v>1052</v>
      </c>
      <c r="G1200" s="44"/>
      <c r="H1200" s="44"/>
      <c r="I1200" s="44"/>
      <c r="J1200" s="44"/>
      <c r="K1200" s="44"/>
      <c r="L1200" s="48"/>
      <c r="M1200" s="234"/>
      <c r="N1200" s="235"/>
      <c r="O1200" s="88"/>
      <c r="P1200" s="88"/>
      <c r="Q1200" s="88"/>
      <c r="R1200" s="88"/>
      <c r="S1200" s="88"/>
      <c r="T1200" s="89"/>
      <c r="U1200" s="42"/>
      <c r="V1200" s="42"/>
      <c r="W1200" s="42"/>
      <c r="X1200" s="42"/>
      <c r="Y1200" s="42"/>
      <c r="Z1200" s="42"/>
      <c r="AA1200" s="42"/>
      <c r="AB1200" s="42"/>
      <c r="AC1200" s="42"/>
      <c r="AD1200" s="42"/>
      <c r="AE1200" s="42"/>
      <c r="AU1200" s="20" t="s">
        <v>93</v>
      </c>
    </row>
    <row r="1201" s="2" customFormat="1">
      <c r="A1201" s="42"/>
      <c r="B1201" s="43"/>
      <c r="C1201" s="44"/>
      <c r="D1201" s="238" t="s">
        <v>278</v>
      </c>
      <c r="E1201" s="44"/>
      <c r="F1201" s="270" t="s">
        <v>1042</v>
      </c>
      <c r="G1201" s="44"/>
      <c r="H1201" s="271">
        <v>0</v>
      </c>
      <c r="I1201" s="44"/>
      <c r="J1201" s="44"/>
      <c r="K1201" s="44"/>
      <c r="L1201" s="48"/>
      <c r="M1201" s="234"/>
      <c r="N1201" s="235"/>
      <c r="O1201" s="88"/>
      <c r="P1201" s="88"/>
      <c r="Q1201" s="88"/>
      <c r="R1201" s="88"/>
      <c r="S1201" s="88"/>
      <c r="T1201" s="89"/>
      <c r="U1201" s="42"/>
      <c r="V1201" s="42"/>
      <c r="W1201" s="42"/>
      <c r="X1201" s="42"/>
      <c r="Y1201" s="42"/>
      <c r="Z1201" s="42"/>
      <c r="AA1201" s="42"/>
      <c r="AB1201" s="42"/>
      <c r="AC1201" s="42"/>
      <c r="AD1201" s="42"/>
      <c r="AE1201" s="42"/>
      <c r="AU1201" s="20" t="s">
        <v>93</v>
      </c>
    </row>
    <row r="1202" s="2" customFormat="1">
      <c r="A1202" s="42"/>
      <c r="B1202" s="43"/>
      <c r="C1202" s="44"/>
      <c r="D1202" s="238" t="s">
        <v>278</v>
      </c>
      <c r="E1202" s="44"/>
      <c r="F1202" s="270" t="s">
        <v>834</v>
      </c>
      <c r="G1202" s="44"/>
      <c r="H1202" s="271">
        <v>0</v>
      </c>
      <c r="I1202" s="44"/>
      <c r="J1202" s="44"/>
      <c r="K1202" s="44"/>
      <c r="L1202" s="48"/>
      <c r="M1202" s="234"/>
      <c r="N1202" s="235"/>
      <c r="O1202" s="88"/>
      <c r="P1202" s="88"/>
      <c r="Q1202" s="88"/>
      <c r="R1202" s="88"/>
      <c r="S1202" s="88"/>
      <c r="T1202" s="89"/>
      <c r="U1202" s="42"/>
      <c r="V1202" s="42"/>
      <c r="W1202" s="42"/>
      <c r="X1202" s="42"/>
      <c r="Y1202" s="42"/>
      <c r="Z1202" s="42"/>
      <c r="AA1202" s="42"/>
      <c r="AB1202" s="42"/>
      <c r="AC1202" s="42"/>
      <c r="AD1202" s="42"/>
      <c r="AE1202" s="42"/>
      <c r="AU1202" s="20" t="s">
        <v>93</v>
      </c>
    </row>
    <row r="1203" s="2" customFormat="1">
      <c r="A1203" s="42"/>
      <c r="B1203" s="43"/>
      <c r="C1203" s="44"/>
      <c r="D1203" s="238" t="s">
        <v>278</v>
      </c>
      <c r="E1203" s="44"/>
      <c r="F1203" s="270" t="s">
        <v>1043</v>
      </c>
      <c r="G1203" s="44"/>
      <c r="H1203" s="271">
        <v>405.59800000000001</v>
      </c>
      <c r="I1203" s="44"/>
      <c r="J1203" s="44"/>
      <c r="K1203" s="44"/>
      <c r="L1203" s="48"/>
      <c r="M1203" s="234"/>
      <c r="N1203" s="235"/>
      <c r="O1203" s="88"/>
      <c r="P1203" s="88"/>
      <c r="Q1203" s="88"/>
      <c r="R1203" s="88"/>
      <c r="S1203" s="88"/>
      <c r="T1203" s="89"/>
      <c r="U1203" s="42"/>
      <c r="V1203" s="42"/>
      <c r="W1203" s="42"/>
      <c r="X1203" s="42"/>
      <c r="Y1203" s="42"/>
      <c r="Z1203" s="42"/>
      <c r="AA1203" s="42"/>
      <c r="AB1203" s="42"/>
      <c r="AC1203" s="42"/>
      <c r="AD1203" s="42"/>
      <c r="AE1203" s="42"/>
      <c r="AU1203" s="20" t="s">
        <v>93</v>
      </c>
    </row>
    <row r="1204" s="2" customFormat="1">
      <c r="A1204" s="42"/>
      <c r="B1204" s="43"/>
      <c r="C1204" s="44"/>
      <c r="D1204" s="238" t="s">
        <v>278</v>
      </c>
      <c r="E1204" s="44"/>
      <c r="F1204" s="270" t="s">
        <v>1044</v>
      </c>
      <c r="G1204" s="44"/>
      <c r="H1204" s="271">
        <v>678.65200000000004</v>
      </c>
      <c r="I1204" s="44"/>
      <c r="J1204" s="44"/>
      <c r="K1204" s="44"/>
      <c r="L1204" s="48"/>
      <c r="M1204" s="234"/>
      <c r="N1204" s="235"/>
      <c r="O1204" s="88"/>
      <c r="P1204" s="88"/>
      <c r="Q1204" s="88"/>
      <c r="R1204" s="88"/>
      <c r="S1204" s="88"/>
      <c r="T1204" s="89"/>
      <c r="U1204" s="42"/>
      <c r="V1204" s="42"/>
      <c r="W1204" s="42"/>
      <c r="X1204" s="42"/>
      <c r="Y1204" s="42"/>
      <c r="Z1204" s="42"/>
      <c r="AA1204" s="42"/>
      <c r="AB1204" s="42"/>
      <c r="AC1204" s="42"/>
      <c r="AD1204" s="42"/>
      <c r="AE1204" s="42"/>
      <c r="AU1204" s="20" t="s">
        <v>93</v>
      </c>
    </row>
    <row r="1205" s="2" customFormat="1">
      <c r="A1205" s="42"/>
      <c r="B1205" s="43"/>
      <c r="C1205" s="44"/>
      <c r="D1205" s="238" t="s">
        <v>278</v>
      </c>
      <c r="E1205" s="44"/>
      <c r="F1205" s="270" t="s">
        <v>1045</v>
      </c>
      <c r="G1205" s="44"/>
      <c r="H1205" s="271">
        <v>692.09900000000005</v>
      </c>
      <c r="I1205" s="44"/>
      <c r="J1205" s="44"/>
      <c r="K1205" s="44"/>
      <c r="L1205" s="48"/>
      <c r="M1205" s="234"/>
      <c r="N1205" s="235"/>
      <c r="O1205" s="88"/>
      <c r="P1205" s="88"/>
      <c r="Q1205" s="88"/>
      <c r="R1205" s="88"/>
      <c r="S1205" s="88"/>
      <c r="T1205" s="89"/>
      <c r="U1205" s="42"/>
      <c r="V1205" s="42"/>
      <c r="W1205" s="42"/>
      <c r="X1205" s="42"/>
      <c r="Y1205" s="42"/>
      <c r="Z1205" s="42"/>
      <c r="AA1205" s="42"/>
      <c r="AB1205" s="42"/>
      <c r="AC1205" s="42"/>
      <c r="AD1205" s="42"/>
      <c r="AE1205" s="42"/>
      <c r="AU1205" s="20" t="s">
        <v>93</v>
      </c>
    </row>
    <row r="1206" s="2" customFormat="1">
      <c r="A1206" s="42"/>
      <c r="B1206" s="43"/>
      <c r="C1206" s="44"/>
      <c r="D1206" s="238" t="s">
        <v>278</v>
      </c>
      <c r="E1206" s="44"/>
      <c r="F1206" s="270" t="s">
        <v>1046</v>
      </c>
      <c r="G1206" s="44"/>
      <c r="H1206" s="271">
        <v>975.11300000000006</v>
      </c>
      <c r="I1206" s="44"/>
      <c r="J1206" s="44"/>
      <c r="K1206" s="44"/>
      <c r="L1206" s="48"/>
      <c r="M1206" s="234"/>
      <c r="N1206" s="235"/>
      <c r="O1206" s="88"/>
      <c r="P1206" s="88"/>
      <c r="Q1206" s="88"/>
      <c r="R1206" s="88"/>
      <c r="S1206" s="88"/>
      <c r="T1206" s="89"/>
      <c r="U1206" s="42"/>
      <c r="V1206" s="42"/>
      <c r="W1206" s="42"/>
      <c r="X1206" s="42"/>
      <c r="Y1206" s="42"/>
      <c r="Z1206" s="42"/>
      <c r="AA1206" s="42"/>
      <c r="AB1206" s="42"/>
      <c r="AC1206" s="42"/>
      <c r="AD1206" s="42"/>
      <c r="AE1206" s="42"/>
      <c r="AU1206" s="20" t="s">
        <v>93</v>
      </c>
    </row>
    <row r="1207" s="2" customFormat="1">
      <c r="A1207" s="42"/>
      <c r="B1207" s="43"/>
      <c r="C1207" s="44"/>
      <c r="D1207" s="238" t="s">
        <v>278</v>
      </c>
      <c r="E1207" s="44"/>
      <c r="F1207" s="270" t="s">
        <v>1047</v>
      </c>
      <c r="G1207" s="44"/>
      <c r="H1207" s="271">
        <v>216.13900000000001</v>
      </c>
      <c r="I1207" s="44"/>
      <c r="J1207" s="44"/>
      <c r="K1207" s="44"/>
      <c r="L1207" s="48"/>
      <c r="M1207" s="234"/>
      <c r="N1207" s="235"/>
      <c r="O1207" s="88"/>
      <c r="P1207" s="88"/>
      <c r="Q1207" s="88"/>
      <c r="R1207" s="88"/>
      <c r="S1207" s="88"/>
      <c r="T1207" s="89"/>
      <c r="U1207" s="42"/>
      <c r="V1207" s="42"/>
      <c r="W1207" s="42"/>
      <c r="X1207" s="42"/>
      <c r="Y1207" s="42"/>
      <c r="Z1207" s="42"/>
      <c r="AA1207" s="42"/>
      <c r="AB1207" s="42"/>
      <c r="AC1207" s="42"/>
      <c r="AD1207" s="42"/>
      <c r="AE1207" s="42"/>
      <c r="AU1207" s="20" t="s">
        <v>93</v>
      </c>
    </row>
    <row r="1208" s="2" customFormat="1">
      <c r="A1208" s="42"/>
      <c r="B1208" s="43"/>
      <c r="C1208" s="44"/>
      <c r="D1208" s="238" t="s">
        <v>278</v>
      </c>
      <c r="E1208" s="44"/>
      <c r="F1208" s="270" t="s">
        <v>1048</v>
      </c>
      <c r="G1208" s="44"/>
      <c r="H1208" s="271">
        <v>1516.819</v>
      </c>
      <c r="I1208" s="44"/>
      <c r="J1208" s="44"/>
      <c r="K1208" s="44"/>
      <c r="L1208" s="48"/>
      <c r="M1208" s="234"/>
      <c r="N1208" s="235"/>
      <c r="O1208" s="88"/>
      <c r="P1208" s="88"/>
      <c r="Q1208" s="88"/>
      <c r="R1208" s="88"/>
      <c r="S1208" s="88"/>
      <c r="T1208" s="89"/>
      <c r="U1208" s="42"/>
      <c r="V1208" s="42"/>
      <c r="W1208" s="42"/>
      <c r="X1208" s="42"/>
      <c r="Y1208" s="42"/>
      <c r="Z1208" s="42"/>
      <c r="AA1208" s="42"/>
      <c r="AB1208" s="42"/>
      <c r="AC1208" s="42"/>
      <c r="AD1208" s="42"/>
      <c r="AE1208" s="42"/>
      <c r="AU1208" s="20" t="s">
        <v>93</v>
      </c>
    </row>
    <row r="1209" s="2" customFormat="1">
      <c r="A1209" s="42"/>
      <c r="B1209" s="43"/>
      <c r="C1209" s="44"/>
      <c r="D1209" s="238" t="s">
        <v>278</v>
      </c>
      <c r="E1209" s="44"/>
      <c r="F1209" s="270" t="s">
        <v>1049</v>
      </c>
      <c r="G1209" s="44"/>
      <c r="H1209" s="271">
        <v>1185.354</v>
      </c>
      <c r="I1209" s="44"/>
      <c r="J1209" s="44"/>
      <c r="K1209" s="44"/>
      <c r="L1209" s="48"/>
      <c r="M1209" s="234"/>
      <c r="N1209" s="235"/>
      <c r="O1209" s="88"/>
      <c r="P1209" s="88"/>
      <c r="Q1209" s="88"/>
      <c r="R1209" s="88"/>
      <c r="S1209" s="88"/>
      <c r="T1209" s="89"/>
      <c r="U1209" s="42"/>
      <c r="V1209" s="42"/>
      <c r="W1209" s="42"/>
      <c r="X1209" s="42"/>
      <c r="Y1209" s="42"/>
      <c r="Z1209" s="42"/>
      <c r="AA1209" s="42"/>
      <c r="AB1209" s="42"/>
      <c r="AC1209" s="42"/>
      <c r="AD1209" s="42"/>
      <c r="AE1209" s="42"/>
      <c r="AU1209" s="20" t="s">
        <v>93</v>
      </c>
    </row>
    <row r="1210" s="2" customFormat="1">
      <c r="A1210" s="42"/>
      <c r="B1210" s="43"/>
      <c r="C1210" s="44"/>
      <c r="D1210" s="238" t="s">
        <v>278</v>
      </c>
      <c r="E1210" s="44"/>
      <c r="F1210" s="270" t="s">
        <v>1050</v>
      </c>
      <c r="G1210" s="44"/>
      <c r="H1210" s="271">
        <v>772.49199999999996</v>
      </c>
      <c r="I1210" s="44"/>
      <c r="J1210" s="44"/>
      <c r="K1210" s="44"/>
      <c r="L1210" s="48"/>
      <c r="M1210" s="234"/>
      <c r="N1210" s="235"/>
      <c r="O1210" s="88"/>
      <c r="P1210" s="88"/>
      <c r="Q1210" s="88"/>
      <c r="R1210" s="88"/>
      <c r="S1210" s="88"/>
      <c r="T1210" s="89"/>
      <c r="U1210" s="42"/>
      <c r="V1210" s="42"/>
      <c r="W1210" s="42"/>
      <c r="X1210" s="42"/>
      <c r="Y1210" s="42"/>
      <c r="Z1210" s="42"/>
      <c r="AA1210" s="42"/>
      <c r="AB1210" s="42"/>
      <c r="AC1210" s="42"/>
      <c r="AD1210" s="42"/>
      <c r="AE1210" s="42"/>
      <c r="AU1210" s="20" t="s">
        <v>93</v>
      </c>
    </row>
    <row r="1211" s="2" customFormat="1">
      <c r="A1211" s="42"/>
      <c r="B1211" s="43"/>
      <c r="C1211" s="44"/>
      <c r="D1211" s="238" t="s">
        <v>278</v>
      </c>
      <c r="E1211" s="44"/>
      <c r="F1211" s="270" t="s">
        <v>310</v>
      </c>
      <c r="G1211" s="44"/>
      <c r="H1211" s="271">
        <v>6442.2659999999996</v>
      </c>
      <c r="I1211" s="44"/>
      <c r="J1211" s="44"/>
      <c r="K1211" s="44"/>
      <c r="L1211" s="48"/>
      <c r="M1211" s="234"/>
      <c r="N1211" s="235"/>
      <c r="O1211" s="88"/>
      <c r="P1211" s="88"/>
      <c r="Q1211" s="88"/>
      <c r="R1211" s="88"/>
      <c r="S1211" s="88"/>
      <c r="T1211" s="89"/>
      <c r="U1211" s="42"/>
      <c r="V1211" s="42"/>
      <c r="W1211" s="42"/>
      <c r="X1211" s="42"/>
      <c r="Y1211" s="42"/>
      <c r="Z1211" s="42"/>
      <c r="AA1211" s="42"/>
      <c r="AB1211" s="42"/>
      <c r="AC1211" s="42"/>
      <c r="AD1211" s="42"/>
      <c r="AE1211" s="42"/>
      <c r="AU1211" s="20" t="s">
        <v>93</v>
      </c>
    </row>
    <row r="1212" s="2" customFormat="1" ht="16.5" customHeight="1">
      <c r="A1212" s="42"/>
      <c r="B1212" s="43"/>
      <c r="C1212" s="218" t="s">
        <v>548</v>
      </c>
      <c r="D1212" s="218" t="s">
        <v>256</v>
      </c>
      <c r="E1212" s="219" t="s">
        <v>1053</v>
      </c>
      <c r="F1212" s="220" t="s">
        <v>1054</v>
      </c>
      <c r="G1212" s="221" t="s">
        <v>314</v>
      </c>
      <c r="H1212" s="222">
        <v>71.540000000000006</v>
      </c>
      <c r="I1212" s="223"/>
      <c r="J1212" s="224">
        <f>ROUND(I1212*H1212,2)</f>
        <v>0</v>
      </c>
      <c r="K1212" s="220" t="s">
        <v>260</v>
      </c>
      <c r="L1212" s="48"/>
      <c r="M1212" s="225" t="s">
        <v>48</v>
      </c>
      <c r="N1212" s="226" t="s">
        <v>56</v>
      </c>
      <c r="O1212" s="88"/>
      <c r="P1212" s="227">
        <f>O1212*H1212</f>
        <v>0</v>
      </c>
      <c r="Q1212" s="227">
        <v>2.5058699999999998</v>
      </c>
      <c r="R1212" s="227">
        <f>Q1212*H1212</f>
        <v>179.2699398</v>
      </c>
      <c r="S1212" s="227">
        <v>0</v>
      </c>
      <c r="T1212" s="228">
        <f>S1212*H1212</f>
        <v>0</v>
      </c>
      <c r="U1212" s="42"/>
      <c r="V1212" s="42"/>
      <c r="W1212" s="42"/>
      <c r="X1212" s="42"/>
      <c r="Y1212" s="42"/>
      <c r="Z1212" s="42"/>
      <c r="AA1212" s="42"/>
      <c r="AB1212" s="42"/>
      <c r="AC1212" s="42"/>
      <c r="AD1212" s="42"/>
      <c r="AE1212" s="42"/>
      <c r="AR1212" s="229" t="s">
        <v>261</v>
      </c>
      <c r="AT1212" s="229" t="s">
        <v>256</v>
      </c>
      <c r="AU1212" s="229" t="s">
        <v>93</v>
      </c>
      <c r="AY1212" s="20" t="s">
        <v>254</v>
      </c>
      <c r="BE1212" s="230">
        <f>IF(N1212="základní",J1212,0)</f>
        <v>0</v>
      </c>
      <c r="BF1212" s="230">
        <f>IF(N1212="snížená",J1212,0)</f>
        <v>0</v>
      </c>
      <c r="BG1212" s="230">
        <f>IF(N1212="zákl. přenesená",J1212,0)</f>
        <v>0</v>
      </c>
      <c r="BH1212" s="230">
        <f>IF(N1212="sníž. přenesená",J1212,0)</f>
        <v>0</v>
      </c>
      <c r="BI1212" s="230">
        <f>IF(N1212="nulová",J1212,0)</f>
        <v>0</v>
      </c>
      <c r="BJ1212" s="20" t="s">
        <v>23</v>
      </c>
      <c r="BK1212" s="230">
        <f>ROUND(I1212*H1212,2)</f>
        <v>0</v>
      </c>
      <c r="BL1212" s="20" t="s">
        <v>261</v>
      </c>
      <c r="BM1212" s="229" t="s">
        <v>1055</v>
      </c>
    </row>
    <row r="1213" s="2" customFormat="1">
      <c r="A1213" s="42"/>
      <c r="B1213" s="43"/>
      <c r="C1213" s="44"/>
      <c r="D1213" s="231" t="s">
        <v>263</v>
      </c>
      <c r="E1213" s="44"/>
      <c r="F1213" s="232" t="s">
        <v>1056</v>
      </c>
      <c r="G1213" s="44"/>
      <c r="H1213" s="44"/>
      <c r="I1213" s="233"/>
      <c r="J1213" s="44"/>
      <c r="K1213" s="44"/>
      <c r="L1213" s="48"/>
      <c r="M1213" s="234"/>
      <c r="N1213" s="235"/>
      <c r="O1213" s="88"/>
      <c r="P1213" s="88"/>
      <c r="Q1213" s="88"/>
      <c r="R1213" s="88"/>
      <c r="S1213" s="88"/>
      <c r="T1213" s="89"/>
      <c r="U1213" s="42"/>
      <c r="V1213" s="42"/>
      <c r="W1213" s="42"/>
      <c r="X1213" s="42"/>
      <c r="Y1213" s="42"/>
      <c r="Z1213" s="42"/>
      <c r="AA1213" s="42"/>
      <c r="AB1213" s="42"/>
      <c r="AC1213" s="42"/>
      <c r="AD1213" s="42"/>
      <c r="AE1213" s="42"/>
      <c r="AT1213" s="20" t="s">
        <v>263</v>
      </c>
      <c r="AU1213" s="20" t="s">
        <v>93</v>
      </c>
    </row>
    <row r="1214" s="15" customFormat="1">
      <c r="A1214" s="15"/>
      <c r="B1214" s="259"/>
      <c r="C1214" s="260"/>
      <c r="D1214" s="238" t="s">
        <v>265</v>
      </c>
      <c r="E1214" s="261" t="s">
        <v>48</v>
      </c>
      <c r="F1214" s="262" t="s">
        <v>834</v>
      </c>
      <c r="G1214" s="260"/>
      <c r="H1214" s="261" t="s">
        <v>48</v>
      </c>
      <c r="I1214" s="263"/>
      <c r="J1214" s="260"/>
      <c r="K1214" s="260"/>
      <c r="L1214" s="264"/>
      <c r="M1214" s="265"/>
      <c r="N1214" s="266"/>
      <c r="O1214" s="266"/>
      <c r="P1214" s="266"/>
      <c r="Q1214" s="266"/>
      <c r="R1214" s="266"/>
      <c r="S1214" s="266"/>
      <c r="T1214" s="267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68" t="s">
        <v>265</v>
      </c>
      <c r="AU1214" s="268" t="s">
        <v>93</v>
      </c>
      <c r="AV1214" s="15" t="s">
        <v>23</v>
      </c>
      <c r="AW1214" s="15" t="s">
        <v>46</v>
      </c>
      <c r="AX1214" s="15" t="s">
        <v>85</v>
      </c>
      <c r="AY1214" s="268" t="s">
        <v>254</v>
      </c>
    </row>
    <row r="1215" s="13" customFormat="1">
      <c r="A1215" s="13"/>
      <c r="B1215" s="236"/>
      <c r="C1215" s="237"/>
      <c r="D1215" s="238" t="s">
        <v>265</v>
      </c>
      <c r="E1215" s="239" t="s">
        <v>48</v>
      </c>
      <c r="F1215" s="240" t="s">
        <v>1057</v>
      </c>
      <c r="G1215" s="237"/>
      <c r="H1215" s="241">
        <v>0</v>
      </c>
      <c r="I1215" s="242"/>
      <c r="J1215" s="237"/>
      <c r="K1215" s="237"/>
      <c r="L1215" s="243"/>
      <c r="M1215" s="244"/>
      <c r="N1215" s="245"/>
      <c r="O1215" s="245"/>
      <c r="P1215" s="245"/>
      <c r="Q1215" s="245"/>
      <c r="R1215" s="245"/>
      <c r="S1215" s="245"/>
      <c r="T1215" s="246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7" t="s">
        <v>265</v>
      </c>
      <c r="AU1215" s="247" t="s">
        <v>93</v>
      </c>
      <c r="AV1215" s="13" t="s">
        <v>93</v>
      </c>
      <c r="AW1215" s="13" t="s">
        <v>46</v>
      </c>
      <c r="AX1215" s="13" t="s">
        <v>85</v>
      </c>
      <c r="AY1215" s="247" t="s">
        <v>254</v>
      </c>
    </row>
    <row r="1216" s="13" customFormat="1">
      <c r="A1216" s="13"/>
      <c r="B1216" s="236"/>
      <c r="C1216" s="237"/>
      <c r="D1216" s="238" t="s">
        <v>265</v>
      </c>
      <c r="E1216" s="239" t="s">
        <v>48</v>
      </c>
      <c r="F1216" s="240" t="s">
        <v>1058</v>
      </c>
      <c r="G1216" s="237"/>
      <c r="H1216" s="241">
        <v>34.57</v>
      </c>
      <c r="I1216" s="242"/>
      <c r="J1216" s="237"/>
      <c r="K1216" s="237"/>
      <c r="L1216" s="243"/>
      <c r="M1216" s="244"/>
      <c r="N1216" s="245"/>
      <c r="O1216" s="245"/>
      <c r="P1216" s="245"/>
      <c r="Q1216" s="245"/>
      <c r="R1216" s="245"/>
      <c r="S1216" s="245"/>
      <c r="T1216" s="246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7" t="s">
        <v>265</v>
      </c>
      <c r="AU1216" s="247" t="s">
        <v>93</v>
      </c>
      <c r="AV1216" s="13" t="s">
        <v>93</v>
      </c>
      <c r="AW1216" s="13" t="s">
        <v>46</v>
      </c>
      <c r="AX1216" s="13" t="s">
        <v>85</v>
      </c>
      <c r="AY1216" s="247" t="s">
        <v>254</v>
      </c>
    </row>
    <row r="1217" s="13" customFormat="1">
      <c r="A1217" s="13"/>
      <c r="B1217" s="236"/>
      <c r="C1217" s="237"/>
      <c r="D1217" s="238" t="s">
        <v>265</v>
      </c>
      <c r="E1217" s="239" t="s">
        <v>48</v>
      </c>
      <c r="F1217" s="240" t="s">
        <v>1059</v>
      </c>
      <c r="G1217" s="237"/>
      <c r="H1217" s="241">
        <v>34.57</v>
      </c>
      <c r="I1217" s="242"/>
      <c r="J1217" s="237"/>
      <c r="K1217" s="237"/>
      <c r="L1217" s="243"/>
      <c r="M1217" s="244"/>
      <c r="N1217" s="245"/>
      <c r="O1217" s="245"/>
      <c r="P1217" s="245"/>
      <c r="Q1217" s="245"/>
      <c r="R1217" s="245"/>
      <c r="S1217" s="245"/>
      <c r="T1217" s="246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7" t="s">
        <v>265</v>
      </c>
      <c r="AU1217" s="247" t="s">
        <v>93</v>
      </c>
      <c r="AV1217" s="13" t="s">
        <v>93</v>
      </c>
      <c r="AW1217" s="13" t="s">
        <v>46</v>
      </c>
      <c r="AX1217" s="13" t="s">
        <v>85</v>
      </c>
      <c r="AY1217" s="247" t="s">
        <v>254</v>
      </c>
    </row>
    <row r="1218" s="13" customFormat="1">
      <c r="A1218" s="13"/>
      <c r="B1218" s="236"/>
      <c r="C1218" s="237"/>
      <c r="D1218" s="238" t="s">
        <v>265</v>
      </c>
      <c r="E1218" s="239" t="s">
        <v>48</v>
      </c>
      <c r="F1218" s="240" t="s">
        <v>1060</v>
      </c>
      <c r="G1218" s="237"/>
      <c r="H1218" s="241">
        <v>2.3999999999999999</v>
      </c>
      <c r="I1218" s="242"/>
      <c r="J1218" s="237"/>
      <c r="K1218" s="237"/>
      <c r="L1218" s="243"/>
      <c r="M1218" s="244"/>
      <c r="N1218" s="245"/>
      <c r="O1218" s="245"/>
      <c r="P1218" s="245"/>
      <c r="Q1218" s="245"/>
      <c r="R1218" s="245"/>
      <c r="S1218" s="245"/>
      <c r="T1218" s="246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7" t="s">
        <v>265</v>
      </c>
      <c r="AU1218" s="247" t="s">
        <v>93</v>
      </c>
      <c r="AV1218" s="13" t="s">
        <v>93</v>
      </c>
      <c r="AW1218" s="13" t="s">
        <v>46</v>
      </c>
      <c r="AX1218" s="13" t="s">
        <v>85</v>
      </c>
      <c r="AY1218" s="247" t="s">
        <v>254</v>
      </c>
    </row>
    <row r="1219" s="14" customFormat="1">
      <c r="A1219" s="14"/>
      <c r="B1219" s="248"/>
      <c r="C1219" s="249"/>
      <c r="D1219" s="238" t="s">
        <v>265</v>
      </c>
      <c r="E1219" s="250" t="s">
        <v>48</v>
      </c>
      <c r="F1219" s="251" t="s">
        <v>268</v>
      </c>
      <c r="G1219" s="249"/>
      <c r="H1219" s="252">
        <v>71.540000000000006</v>
      </c>
      <c r="I1219" s="253"/>
      <c r="J1219" s="249"/>
      <c r="K1219" s="249"/>
      <c r="L1219" s="254"/>
      <c r="M1219" s="255"/>
      <c r="N1219" s="256"/>
      <c r="O1219" s="256"/>
      <c r="P1219" s="256"/>
      <c r="Q1219" s="256"/>
      <c r="R1219" s="256"/>
      <c r="S1219" s="256"/>
      <c r="T1219" s="257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8" t="s">
        <v>265</v>
      </c>
      <c r="AU1219" s="258" t="s">
        <v>93</v>
      </c>
      <c r="AV1219" s="14" t="s">
        <v>261</v>
      </c>
      <c r="AW1219" s="14" t="s">
        <v>46</v>
      </c>
      <c r="AX1219" s="14" t="s">
        <v>23</v>
      </c>
      <c r="AY1219" s="258" t="s">
        <v>254</v>
      </c>
    </row>
    <row r="1220" s="2" customFormat="1" ht="24.15" customHeight="1">
      <c r="A1220" s="42"/>
      <c r="B1220" s="43"/>
      <c r="C1220" s="218" t="s">
        <v>554</v>
      </c>
      <c r="D1220" s="218" t="s">
        <v>256</v>
      </c>
      <c r="E1220" s="219" t="s">
        <v>1061</v>
      </c>
      <c r="F1220" s="220" t="s">
        <v>1062</v>
      </c>
      <c r="G1220" s="221" t="s">
        <v>259</v>
      </c>
      <c r="H1220" s="222">
        <v>275.19099999999997</v>
      </c>
      <c r="I1220" s="223"/>
      <c r="J1220" s="224">
        <f>ROUND(I1220*H1220,2)</f>
        <v>0</v>
      </c>
      <c r="K1220" s="220" t="s">
        <v>260</v>
      </c>
      <c r="L1220" s="48"/>
      <c r="M1220" s="225" t="s">
        <v>48</v>
      </c>
      <c r="N1220" s="226" t="s">
        <v>56</v>
      </c>
      <c r="O1220" s="88"/>
      <c r="P1220" s="227">
        <f>O1220*H1220</f>
        <v>0</v>
      </c>
      <c r="Q1220" s="227">
        <v>0.93779000000000001</v>
      </c>
      <c r="R1220" s="227">
        <f>Q1220*H1220</f>
        <v>258.07136788999998</v>
      </c>
      <c r="S1220" s="227">
        <v>0</v>
      </c>
      <c r="T1220" s="228">
        <f>S1220*H1220</f>
        <v>0</v>
      </c>
      <c r="U1220" s="42"/>
      <c r="V1220" s="42"/>
      <c r="W1220" s="42"/>
      <c r="X1220" s="42"/>
      <c r="Y1220" s="42"/>
      <c r="Z1220" s="42"/>
      <c r="AA1220" s="42"/>
      <c r="AB1220" s="42"/>
      <c r="AC1220" s="42"/>
      <c r="AD1220" s="42"/>
      <c r="AE1220" s="42"/>
      <c r="AR1220" s="229" t="s">
        <v>261</v>
      </c>
      <c r="AT1220" s="229" t="s">
        <v>256</v>
      </c>
      <c r="AU1220" s="229" t="s">
        <v>93</v>
      </c>
      <c r="AY1220" s="20" t="s">
        <v>254</v>
      </c>
      <c r="BE1220" s="230">
        <f>IF(N1220="základní",J1220,0)</f>
        <v>0</v>
      </c>
      <c r="BF1220" s="230">
        <f>IF(N1220="snížená",J1220,0)</f>
        <v>0</v>
      </c>
      <c r="BG1220" s="230">
        <f>IF(N1220="zákl. přenesená",J1220,0)</f>
        <v>0</v>
      </c>
      <c r="BH1220" s="230">
        <f>IF(N1220="sníž. přenesená",J1220,0)</f>
        <v>0</v>
      </c>
      <c r="BI1220" s="230">
        <f>IF(N1220="nulová",J1220,0)</f>
        <v>0</v>
      </c>
      <c r="BJ1220" s="20" t="s">
        <v>23</v>
      </c>
      <c r="BK1220" s="230">
        <f>ROUND(I1220*H1220,2)</f>
        <v>0</v>
      </c>
      <c r="BL1220" s="20" t="s">
        <v>261</v>
      </c>
      <c r="BM1220" s="229" t="s">
        <v>1063</v>
      </c>
    </row>
    <row r="1221" s="2" customFormat="1">
      <c r="A1221" s="42"/>
      <c r="B1221" s="43"/>
      <c r="C1221" s="44"/>
      <c r="D1221" s="231" t="s">
        <v>263</v>
      </c>
      <c r="E1221" s="44"/>
      <c r="F1221" s="232" t="s">
        <v>1064</v>
      </c>
      <c r="G1221" s="44"/>
      <c r="H1221" s="44"/>
      <c r="I1221" s="233"/>
      <c r="J1221" s="44"/>
      <c r="K1221" s="44"/>
      <c r="L1221" s="48"/>
      <c r="M1221" s="234"/>
      <c r="N1221" s="235"/>
      <c r="O1221" s="88"/>
      <c r="P1221" s="88"/>
      <c r="Q1221" s="88"/>
      <c r="R1221" s="88"/>
      <c r="S1221" s="88"/>
      <c r="T1221" s="89"/>
      <c r="U1221" s="42"/>
      <c r="V1221" s="42"/>
      <c r="W1221" s="42"/>
      <c r="X1221" s="42"/>
      <c r="Y1221" s="42"/>
      <c r="Z1221" s="42"/>
      <c r="AA1221" s="42"/>
      <c r="AB1221" s="42"/>
      <c r="AC1221" s="42"/>
      <c r="AD1221" s="42"/>
      <c r="AE1221" s="42"/>
      <c r="AT1221" s="20" t="s">
        <v>263</v>
      </c>
      <c r="AU1221" s="20" t="s">
        <v>93</v>
      </c>
    </row>
    <row r="1222" s="13" customFormat="1">
      <c r="A1222" s="13"/>
      <c r="B1222" s="236"/>
      <c r="C1222" s="237"/>
      <c r="D1222" s="238" t="s">
        <v>265</v>
      </c>
      <c r="E1222" s="239" t="s">
        <v>48</v>
      </c>
      <c r="F1222" s="240" t="s">
        <v>877</v>
      </c>
      <c r="G1222" s="237"/>
      <c r="H1222" s="241">
        <v>166.61099999999999</v>
      </c>
      <c r="I1222" s="242"/>
      <c r="J1222" s="237"/>
      <c r="K1222" s="237"/>
      <c r="L1222" s="243"/>
      <c r="M1222" s="244"/>
      <c r="N1222" s="245"/>
      <c r="O1222" s="245"/>
      <c r="P1222" s="245"/>
      <c r="Q1222" s="245"/>
      <c r="R1222" s="245"/>
      <c r="S1222" s="245"/>
      <c r="T1222" s="246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7" t="s">
        <v>265</v>
      </c>
      <c r="AU1222" s="247" t="s">
        <v>93</v>
      </c>
      <c r="AV1222" s="13" t="s">
        <v>93</v>
      </c>
      <c r="AW1222" s="13" t="s">
        <v>46</v>
      </c>
      <c r="AX1222" s="13" t="s">
        <v>85</v>
      </c>
      <c r="AY1222" s="247" t="s">
        <v>254</v>
      </c>
    </row>
    <row r="1223" s="13" customFormat="1">
      <c r="A1223" s="13"/>
      <c r="B1223" s="236"/>
      <c r="C1223" s="237"/>
      <c r="D1223" s="238" t="s">
        <v>265</v>
      </c>
      <c r="E1223" s="239" t="s">
        <v>48</v>
      </c>
      <c r="F1223" s="240" t="s">
        <v>878</v>
      </c>
      <c r="G1223" s="237"/>
      <c r="H1223" s="241">
        <v>108.58</v>
      </c>
      <c r="I1223" s="242"/>
      <c r="J1223" s="237"/>
      <c r="K1223" s="237"/>
      <c r="L1223" s="243"/>
      <c r="M1223" s="244"/>
      <c r="N1223" s="245"/>
      <c r="O1223" s="245"/>
      <c r="P1223" s="245"/>
      <c r="Q1223" s="245"/>
      <c r="R1223" s="245"/>
      <c r="S1223" s="245"/>
      <c r="T1223" s="246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7" t="s">
        <v>265</v>
      </c>
      <c r="AU1223" s="247" t="s">
        <v>93</v>
      </c>
      <c r="AV1223" s="13" t="s">
        <v>93</v>
      </c>
      <c r="AW1223" s="13" t="s">
        <v>46</v>
      </c>
      <c r="AX1223" s="13" t="s">
        <v>85</v>
      </c>
      <c r="AY1223" s="247" t="s">
        <v>254</v>
      </c>
    </row>
    <row r="1224" s="14" customFormat="1">
      <c r="A1224" s="14"/>
      <c r="B1224" s="248"/>
      <c r="C1224" s="249"/>
      <c r="D1224" s="238" t="s">
        <v>265</v>
      </c>
      <c r="E1224" s="250" t="s">
        <v>630</v>
      </c>
      <c r="F1224" s="251" t="s">
        <v>268</v>
      </c>
      <c r="G1224" s="249"/>
      <c r="H1224" s="252">
        <v>275.19099999999997</v>
      </c>
      <c r="I1224" s="253"/>
      <c r="J1224" s="249"/>
      <c r="K1224" s="249"/>
      <c r="L1224" s="254"/>
      <c r="M1224" s="255"/>
      <c r="N1224" s="256"/>
      <c r="O1224" s="256"/>
      <c r="P1224" s="256"/>
      <c r="Q1224" s="256"/>
      <c r="R1224" s="256"/>
      <c r="S1224" s="256"/>
      <c r="T1224" s="257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8" t="s">
        <v>265</v>
      </c>
      <c r="AU1224" s="258" t="s">
        <v>93</v>
      </c>
      <c r="AV1224" s="14" t="s">
        <v>261</v>
      </c>
      <c r="AW1224" s="14" t="s">
        <v>46</v>
      </c>
      <c r="AX1224" s="14" t="s">
        <v>23</v>
      </c>
      <c r="AY1224" s="258" t="s">
        <v>254</v>
      </c>
    </row>
    <row r="1225" s="2" customFormat="1">
      <c r="A1225" s="42"/>
      <c r="B1225" s="43"/>
      <c r="C1225" s="44"/>
      <c r="D1225" s="238" t="s">
        <v>278</v>
      </c>
      <c r="E1225" s="44"/>
      <c r="F1225" s="269" t="s">
        <v>846</v>
      </c>
      <c r="G1225" s="44"/>
      <c r="H1225" s="44"/>
      <c r="I1225" s="44"/>
      <c r="J1225" s="44"/>
      <c r="K1225" s="44"/>
      <c r="L1225" s="48"/>
      <c r="M1225" s="234"/>
      <c r="N1225" s="235"/>
      <c r="O1225" s="88"/>
      <c r="P1225" s="88"/>
      <c r="Q1225" s="88"/>
      <c r="R1225" s="88"/>
      <c r="S1225" s="88"/>
      <c r="T1225" s="89"/>
      <c r="U1225" s="42"/>
      <c r="V1225" s="42"/>
      <c r="W1225" s="42"/>
      <c r="X1225" s="42"/>
      <c r="Y1225" s="42"/>
      <c r="Z1225" s="42"/>
      <c r="AA1225" s="42"/>
      <c r="AB1225" s="42"/>
      <c r="AC1225" s="42"/>
      <c r="AD1225" s="42"/>
      <c r="AE1225" s="42"/>
      <c r="AU1225" s="20" t="s">
        <v>93</v>
      </c>
    </row>
    <row r="1226" s="2" customFormat="1">
      <c r="A1226" s="42"/>
      <c r="B1226" s="43"/>
      <c r="C1226" s="44"/>
      <c r="D1226" s="238" t="s">
        <v>278</v>
      </c>
      <c r="E1226" s="44"/>
      <c r="F1226" s="270" t="s">
        <v>847</v>
      </c>
      <c r="G1226" s="44"/>
      <c r="H1226" s="271">
        <v>21.09</v>
      </c>
      <c r="I1226" s="44"/>
      <c r="J1226" s="44"/>
      <c r="K1226" s="44"/>
      <c r="L1226" s="48"/>
      <c r="M1226" s="234"/>
      <c r="N1226" s="235"/>
      <c r="O1226" s="88"/>
      <c r="P1226" s="88"/>
      <c r="Q1226" s="88"/>
      <c r="R1226" s="88"/>
      <c r="S1226" s="88"/>
      <c r="T1226" s="89"/>
      <c r="U1226" s="42"/>
      <c r="V1226" s="42"/>
      <c r="W1226" s="42"/>
      <c r="X1226" s="42"/>
      <c r="Y1226" s="42"/>
      <c r="Z1226" s="42"/>
      <c r="AA1226" s="42"/>
      <c r="AB1226" s="42"/>
      <c r="AC1226" s="42"/>
      <c r="AD1226" s="42"/>
      <c r="AE1226" s="42"/>
      <c r="AU1226" s="20" t="s">
        <v>93</v>
      </c>
    </row>
    <row r="1227" s="2" customFormat="1">
      <c r="A1227" s="42"/>
      <c r="B1227" s="43"/>
      <c r="C1227" s="44"/>
      <c r="D1227" s="238" t="s">
        <v>278</v>
      </c>
      <c r="E1227" s="44"/>
      <c r="F1227" s="269" t="s">
        <v>848</v>
      </c>
      <c r="G1227" s="44"/>
      <c r="H1227" s="44"/>
      <c r="I1227" s="44"/>
      <c r="J1227" s="44"/>
      <c r="K1227" s="44"/>
      <c r="L1227" s="48"/>
      <c r="M1227" s="234"/>
      <c r="N1227" s="235"/>
      <c r="O1227" s="88"/>
      <c r="P1227" s="88"/>
      <c r="Q1227" s="88"/>
      <c r="R1227" s="88"/>
      <c r="S1227" s="88"/>
      <c r="T1227" s="89"/>
      <c r="U1227" s="42"/>
      <c r="V1227" s="42"/>
      <c r="W1227" s="42"/>
      <c r="X1227" s="42"/>
      <c r="Y1227" s="42"/>
      <c r="Z1227" s="42"/>
      <c r="AA1227" s="42"/>
      <c r="AB1227" s="42"/>
      <c r="AC1227" s="42"/>
      <c r="AD1227" s="42"/>
      <c r="AE1227" s="42"/>
      <c r="AU1227" s="20" t="s">
        <v>93</v>
      </c>
    </row>
    <row r="1228" s="2" customFormat="1">
      <c r="A1228" s="42"/>
      <c r="B1228" s="43"/>
      <c r="C1228" s="44"/>
      <c r="D1228" s="238" t="s">
        <v>278</v>
      </c>
      <c r="E1228" s="44"/>
      <c r="F1228" s="270" t="s">
        <v>849</v>
      </c>
      <c r="G1228" s="44"/>
      <c r="H1228" s="271">
        <v>12.199999999999999</v>
      </c>
      <c r="I1228" s="44"/>
      <c r="J1228" s="44"/>
      <c r="K1228" s="44"/>
      <c r="L1228" s="48"/>
      <c r="M1228" s="234"/>
      <c r="N1228" s="235"/>
      <c r="O1228" s="88"/>
      <c r="P1228" s="88"/>
      <c r="Q1228" s="88"/>
      <c r="R1228" s="88"/>
      <c r="S1228" s="88"/>
      <c r="T1228" s="89"/>
      <c r="U1228" s="42"/>
      <c r="V1228" s="42"/>
      <c r="W1228" s="42"/>
      <c r="X1228" s="42"/>
      <c r="Y1228" s="42"/>
      <c r="Z1228" s="42"/>
      <c r="AA1228" s="42"/>
      <c r="AB1228" s="42"/>
      <c r="AC1228" s="42"/>
      <c r="AD1228" s="42"/>
      <c r="AE1228" s="42"/>
      <c r="AU1228" s="20" t="s">
        <v>93</v>
      </c>
    </row>
    <row r="1229" s="2" customFormat="1" ht="24.15" customHeight="1">
      <c r="A1229" s="42"/>
      <c r="B1229" s="43"/>
      <c r="C1229" s="218" t="s">
        <v>561</v>
      </c>
      <c r="D1229" s="218" t="s">
        <v>256</v>
      </c>
      <c r="E1229" s="219" t="s">
        <v>1065</v>
      </c>
      <c r="F1229" s="220" t="s">
        <v>1066</v>
      </c>
      <c r="G1229" s="221" t="s">
        <v>259</v>
      </c>
      <c r="H1229" s="222">
        <v>15.289999999999999</v>
      </c>
      <c r="I1229" s="223"/>
      <c r="J1229" s="224">
        <f>ROUND(I1229*H1229,2)</f>
        <v>0</v>
      </c>
      <c r="K1229" s="220" t="s">
        <v>260</v>
      </c>
      <c r="L1229" s="48"/>
      <c r="M1229" s="225" t="s">
        <v>48</v>
      </c>
      <c r="N1229" s="226" t="s">
        <v>56</v>
      </c>
      <c r="O1229" s="88"/>
      <c r="P1229" s="227">
        <f>O1229*H1229</f>
        <v>0</v>
      </c>
      <c r="Q1229" s="227">
        <v>0.90178999999999998</v>
      </c>
      <c r="R1229" s="227">
        <f>Q1229*H1229</f>
        <v>13.788369099999999</v>
      </c>
      <c r="S1229" s="227">
        <v>0</v>
      </c>
      <c r="T1229" s="228">
        <f>S1229*H1229</f>
        <v>0</v>
      </c>
      <c r="U1229" s="42"/>
      <c r="V1229" s="42"/>
      <c r="W1229" s="42"/>
      <c r="X1229" s="42"/>
      <c r="Y1229" s="42"/>
      <c r="Z1229" s="42"/>
      <c r="AA1229" s="42"/>
      <c r="AB1229" s="42"/>
      <c r="AC1229" s="42"/>
      <c r="AD1229" s="42"/>
      <c r="AE1229" s="42"/>
      <c r="AR1229" s="229" t="s">
        <v>261</v>
      </c>
      <c r="AT1229" s="229" t="s">
        <v>256</v>
      </c>
      <c r="AU1229" s="229" t="s">
        <v>93</v>
      </c>
      <c r="AY1229" s="20" t="s">
        <v>254</v>
      </c>
      <c r="BE1229" s="230">
        <f>IF(N1229="základní",J1229,0)</f>
        <v>0</v>
      </c>
      <c r="BF1229" s="230">
        <f>IF(N1229="snížená",J1229,0)</f>
        <v>0</v>
      </c>
      <c r="BG1229" s="230">
        <f>IF(N1229="zákl. přenesená",J1229,0)</f>
        <v>0</v>
      </c>
      <c r="BH1229" s="230">
        <f>IF(N1229="sníž. přenesená",J1229,0)</f>
        <v>0</v>
      </c>
      <c r="BI1229" s="230">
        <f>IF(N1229="nulová",J1229,0)</f>
        <v>0</v>
      </c>
      <c r="BJ1229" s="20" t="s">
        <v>23</v>
      </c>
      <c r="BK1229" s="230">
        <f>ROUND(I1229*H1229,2)</f>
        <v>0</v>
      </c>
      <c r="BL1229" s="20" t="s">
        <v>261</v>
      </c>
      <c r="BM1229" s="229" t="s">
        <v>1067</v>
      </c>
    </row>
    <row r="1230" s="2" customFormat="1">
      <c r="A1230" s="42"/>
      <c r="B1230" s="43"/>
      <c r="C1230" s="44"/>
      <c r="D1230" s="231" t="s">
        <v>263</v>
      </c>
      <c r="E1230" s="44"/>
      <c r="F1230" s="232" t="s">
        <v>1068</v>
      </c>
      <c r="G1230" s="44"/>
      <c r="H1230" s="44"/>
      <c r="I1230" s="233"/>
      <c r="J1230" s="44"/>
      <c r="K1230" s="44"/>
      <c r="L1230" s="48"/>
      <c r="M1230" s="234"/>
      <c r="N1230" s="235"/>
      <c r="O1230" s="88"/>
      <c r="P1230" s="88"/>
      <c r="Q1230" s="88"/>
      <c r="R1230" s="88"/>
      <c r="S1230" s="88"/>
      <c r="T1230" s="89"/>
      <c r="U1230" s="42"/>
      <c r="V1230" s="42"/>
      <c r="W1230" s="42"/>
      <c r="X1230" s="42"/>
      <c r="Y1230" s="42"/>
      <c r="Z1230" s="42"/>
      <c r="AA1230" s="42"/>
      <c r="AB1230" s="42"/>
      <c r="AC1230" s="42"/>
      <c r="AD1230" s="42"/>
      <c r="AE1230" s="42"/>
      <c r="AT1230" s="20" t="s">
        <v>263</v>
      </c>
      <c r="AU1230" s="20" t="s">
        <v>93</v>
      </c>
    </row>
    <row r="1231" s="15" customFormat="1">
      <c r="A1231" s="15"/>
      <c r="B1231" s="259"/>
      <c r="C1231" s="260"/>
      <c r="D1231" s="238" t="s">
        <v>265</v>
      </c>
      <c r="E1231" s="261" t="s">
        <v>48</v>
      </c>
      <c r="F1231" s="262" t="s">
        <v>834</v>
      </c>
      <c r="G1231" s="260"/>
      <c r="H1231" s="261" t="s">
        <v>48</v>
      </c>
      <c r="I1231" s="263"/>
      <c r="J1231" s="260"/>
      <c r="K1231" s="260"/>
      <c r="L1231" s="264"/>
      <c r="M1231" s="265"/>
      <c r="N1231" s="266"/>
      <c r="O1231" s="266"/>
      <c r="P1231" s="266"/>
      <c r="Q1231" s="266"/>
      <c r="R1231" s="266"/>
      <c r="S1231" s="266"/>
      <c r="T1231" s="267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T1231" s="268" t="s">
        <v>265</v>
      </c>
      <c r="AU1231" s="268" t="s">
        <v>93</v>
      </c>
      <c r="AV1231" s="15" t="s">
        <v>23</v>
      </c>
      <c r="AW1231" s="15" t="s">
        <v>46</v>
      </c>
      <c r="AX1231" s="15" t="s">
        <v>85</v>
      </c>
      <c r="AY1231" s="268" t="s">
        <v>254</v>
      </c>
    </row>
    <row r="1232" s="13" customFormat="1">
      <c r="A1232" s="13"/>
      <c r="B1232" s="236"/>
      <c r="C1232" s="237"/>
      <c r="D1232" s="238" t="s">
        <v>265</v>
      </c>
      <c r="E1232" s="239" t="s">
        <v>48</v>
      </c>
      <c r="F1232" s="240" t="s">
        <v>929</v>
      </c>
      <c r="G1232" s="237"/>
      <c r="H1232" s="241">
        <v>15.289999999999999</v>
      </c>
      <c r="I1232" s="242"/>
      <c r="J1232" s="237"/>
      <c r="K1232" s="237"/>
      <c r="L1232" s="243"/>
      <c r="M1232" s="244"/>
      <c r="N1232" s="245"/>
      <c r="O1232" s="245"/>
      <c r="P1232" s="245"/>
      <c r="Q1232" s="245"/>
      <c r="R1232" s="245"/>
      <c r="S1232" s="245"/>
      <c r="T1232" s="246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7" t="s">
        <v>265</v>
      </c>
      <c r="AU1232" s="247" t="s">
        <v>93</v>
      </c>
      <c r="AV1232" s="13" t="s">
        <v>93</v>
      </c>
      <c r="AW1232" s="13" t="s">
        <v>46</v>
      </c>
      <c r="AX1232" s="13" t="s">
        <v>85</v>
      </c>
      <c r="AY1232" s="247" t="s">
        <v>254</v>
      </c>
    </row>
    <row r="1233" s="14" customFormat="1">
      <c r="A1233" s="14"/>
      <c r="B1233" s="248"/>
      <c r="C1233" s="249"/>
      <c r="D1233" s="238" t="s">
        <v>265</v>
      </c>
      <c r="E1233" s="250" t="s">
        <v>639</v>
      </c>
      <c r="F1233" s="251" t="s">
        <v>268</v>
      </c>
      <c r="G1233" s="249"/>
      <c r="H1233" s="252">
        <v>15.289999999999999</v>
      </c>
      <c r="I1233" s="253"/>
      <c r="J1233" s="249"/>
      <c r="K1233" s="249"/>
      <c r="L1233" s="254"/>
      <c r="M1233" s="255"/>
      <c r="N1233" s="256"/>
      <c r="O1233" s="256"/>
      <c r="P1233" s="256"/>
      <c r="Q1233" s="256"/>
      <c r="R1233" s="256"/>
      <c r="S1233" s="256"/>
      <c r="T1233" s="257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8" t="s">
        <v>265</v>
      </c>
      <c r="AU1233" s="258" t="s">
        <v>93</v>
      </c>
      <c r="AV1233" s="14" t="s">
        <v>261</v>
      </c>
      <c r="AW1233" s="14" t="s">
        <v>46</v>
      </c>
      <c r="AX1233" s="14" t="s">
        <v>23</v>
      </c>
      <c r="AY1233" s="258" t="s">
        <v>254</v>
      </c>
    </row>
    <row r="1234" s="12" customFormat="1" ht="22.8" customHeight="1">
      <c r="A1234" s="12"/>
      <c r="B1234" s="202"/>
      <c r="C1234" s="203"/>
      <c r="D1234" s="204" t="s">
        <v>84</v>
      </c>
      <c r="E1234" s="216" t="s">
        <v>287</v>
      </c>
      <c r="F1234" s="216" t="s">
        <v>421</v>
      </c>
      <c r="G1234" s="203"/>
      <c r="H1234" s="203"/>
      <c r="I1234" s="206"/>
      <c r="J1234" s="217">
        <f>BK1234</f>
        <v>0</v>
      </c>
      <c r="K1234" s="203"/>
      <c r="L1234" s="208"/>
      <c r="M1234" s="209"/>
      <c r="N1234" s="210"/>
      <c r="O1234" s="210"/>
      <c r="P1234" s="211">
        <f>SUM(P1235:P1244)</f>
        <v>0</v>
      </c>
      <c r="Q1234" s="210"/>
      <c r="R1234" s="211">
        <f>SUM(R1235:R1244)</f>
        <v>88.00608179999999</v>
      </c>
      <c r="S1234" s="210"/>
      <c r="T1234" s="212">
        <f>SUM(T1235:T1244)</f>
        <v>0</v>
      </c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R1234" s="213" t="s">
        <v>23</v>
      </c>
      <c r="AT1234" s="214" t="s">
        <v>84</v>
      </c>
      <c r="AU1234" s="214" t="s">
        <v>23</v>
      </c>
      <c r="AY1234" s="213" t="s">
        <v>254</v>
      </c>
      <c r="BK1234" s="215">
        <f>SUM(BK1235:BK1244)</f>
        <v>0</v>
      </c>
    </row>
    <row r="1235" s="2" customFormat="1" ht="21.75" customHeight="1">
      <c r="A1235" s="42"/>
      <c r="B1235" s="43"/>
      <c r="C1235" s="218" t="s">
        <v>209</v>
      </c>
      <c r="D1235" s="218" t="s">
        <v>256</v>
      </c>
      <c r="E1235" s="219" t="s">
        <v>443</v>
      </c>
      <c r="F1235" s="220" t="s">
        <v>444</v>
      </c>
      <c r="G1235" s="221" t="s">
        <v>259</v>
      </c>
      <c r="H1235" s="222">
        <v>275.19099999999997</v>
      </c>
      <c r="I1235" s="223"/>
      <c r="J1235" s="224">
        <f>ROUND(I1235*H1235,2)</f>
        <v>0</v>
      </c>
      <c r="K1235" s="220" t="s">
        <v>260</v>
      </c>
      <c r="L1235" s="48"/>
      <c r="M1235" s="225" t="s">
        <v>48</v>
      </c>
      <c r="N1235" s="226" t="s">
        <v>56</v>
      </c>
      <c r="O1235" s="88"/>
      <c r="P1235" s="227">
        <f>O1235*H1235</f>
        <v>0</v>
      </c>
      <c r="Q1235" s="227">
        <v>0.31979999999999997</v>
      </c>
      <c r="R1235" s="227">
        <f>Q1235*H1235</f>
        <v>88.00608179999999</v>
      </c>
      <c r="S1235" s="227">
        <v>0</v>
      </c>
      <c r="T1235" s="228">
        <f>S1235*H1235</f>
        <v>0</v>
      </c>
      <c r="U1235" s="42"/>
      <c r="V1235" s="42"/>
      <c r="W1235" s="42"/>
      <c r="X1235" s="42"/>
      <c r="Y1235" s="42"/>
      <c r="Z1235" s="42"/>
      <c r="AA1235" s="42"/>
      <c r="AB1235" s="42"/>
      <c r="AC1235" s="42"/>
      <c r="AD1235" s="42"/>
      <c r="AE1235" s="42"/>
      <c r="AR1235" s="229" t="s">
        <v>261</v>
      </c>
      <c r="AT1235" s="229" t="s">
        <v>256</v>
      </c>
      <c r="AU1235" s="229" t="s">
        <v>93</v>
      </c>
      <c r="AY1235" s="20" t="s">
        <v>254</v>
      </c>
      <c r="BE1235" s="230">
        <f>IF(N1235="základní",J1235,0)</f>
        <v>0</v>
      </c>
      <c r="BF1235" s="230">
        <f>IF(N1235="snížená",J1235,0)</f>
        <v>0</v>
      </c>
      <c r="BG1235" s="230">
        <f>IF(N1235="zákl. přenesená",J1235,0)</f>
        <v>0</v>
      </c>
      <c r="BH1235" s="230">
        <f>IF(N1235="sníž. přenesená",J1235,0)</f>
        <v>0</v>
      </c>
      <c r="BI1235" s="230">
        <f>IF(N1235="nulová",J1235,0)</f>
        <v>0</v>
      </c>
      <c r="BJ1235" s="20" t="s">
        <v>23</v>
      </c>
      <c r="BK1235" s="230">
        <f>ROUND(I1235*H1235,2)</f>
        <v>0</v>
      </c>
      <c r="BL1235" s="20" t="s">
        <v>261</v>
      </c>
      <c r="BM1235" s="229" t="s">
        <v>1069</v>
      </c>
    </row>
    <row r="1236" s="2" customFormat="1">
      <c r="A1236" s="42"/>
      <c r="B1236" s="43"/>
      <c r="C1236" s="44"/>
      <c r="D1236" s="231" t="s">
        <v>263</v>
      </c>
      <c r="E1236" s="44"/>
      <c r="F1236" s="232" t="s">
        <v>446</v>
      </c>
      <c r="G1236" s="44"/>
      <c r="H1236" s="44"/>
      <c r="I1236" s="233"/>
      <c r="J1236" s="44"/>
      <c r="K1236" s="44"/>
      <c r="L1236" s="48"/>
      <c r="M1236" s="234"/>
      <c r="N1236" s="235"/>
      <c r="O1236" s="88"/>
      <c r="P1236" s="88"/>
      <c r="Q1236" s="88"/>
      <c r="R1236" s="88"/>
      <c r="S1236" s="88"/>
      <c r="T1236" s="89"/>
      <c r="U1236" s="42"/>
      <c r="V1236" s="42"/>
      <c r="W1236" s="42"/>
      <c r="X1236" s="42"/>
      <c r="Y1236" s="42"/>
      <c r="Z1236" s="42"/>
      <c r="AA1236" s="42"/>
      <c r="AB1236" s="42"/>
      <c r="AC1236" s="42"/>
      <c r="AD1236" s="42"/>
      <c r="AE1236" s="42"/>
      <c r="AT1236" s="20" t="s">
        <v>263</v>
      </c>
      <c r="AU1236" s="20" t="s">
        <v>93</v>
      </c>
    </row>
    <row r="1237" s="15" customFormat="1">
      <c r="A1237" s="15"/>
      <c r="B1237" s="259"/>
      <c r="C1237" s="260"/>
      <c r="D1237" s="238" t="s">
        <v>265</v>
      </c>
      <c r="E1237" s="261" t="s">
        <v>48</v>
      </c>
      <c r="F1237" s="262" t="s">
        <v>834</v>
      </c>
      <c r="G1237" s="260"/>
      <c r="H1237" s="261" t="s">
        <v>48</v>
      </c>
      <c r="I1237" s="263"/>
      <c r="J1237" s="260"/>
      <c r="K1237" s="260"/>
      <c r="L1237" s="264"/>
      <c r="M1237" s="265"/>
      <c r="N1237" s="266"/>
      <c r="O1237" s="266"/>
      <c r="P1237" s="266"/>
      <c r="Q1237" s="266"/>
      <c r="R1237" s="266"/>
      <c r="S1237" s="266"/>
      <c r="T1237" s="267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68" t="s">
        <v>265</v>
      </c>
      <c r="AU1237" s="268" t="s">
        <v>93</v>
      </c>
      <c r="AV1237" s="15" t="s">
        <v>23</v>
      </c>
      <c r="AW1237" s="15" t="s">
        <v>46</v>
      </c>
      <c r="AX1237" s="15" t="s">
        <v>85</v>
      </c>
      <c r="AY1237" s="268" t="s">
        <v>254</v>
      </c>
    </row>
    <row r="1238" s="13" customFormat="1">
      <c r="A1238" s="13"/>
      <c r="B1238" s="236"/>
      <c r="C1238" s="237"/>
      <c r="D1238" s="238" t="s">
        <v>265</v>
      </c>
      <c r="E1238" s="239" t="s">
        <v>48</v>
      </c>
      <c r="F1238" s="240" t="s">
        <v>877</v>
      </c>
      <c r="G1238" s="237"/>
      <c r="H1238" s="241">
        <v>166.61099999999999</v>
      </c>
      <c r="I1238" s="242"/>
      <c r="J1238" s="237"/>
      <c r="K1238" s="237"/>
      <c r="L1238" s="243"/>
      <c r="M1238" s="244"/>
      <c r="N1238" s="245"/>
      <c r="O1238" s="245"/>
      <c r="P1238" s="245"/>
      <c r="Q1238" s="245"/>
      <c r="R1238" s="245"/>
      <c r="S1238" s="245"/>
      <c r="T1238" s="246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7" t="s">
        <v>265</v>
      </c>
      <c r="AU1238" s="247" t="s">
        <v>93</v>
      </c>
      <c r="AV1238" s="13" t="s">
        <v>93</v>
      </c>
      <c r="AW1238" s="13" t="s">
        <v>46</v>
      </c>
      <c r="AX1238" s="13" t="s">
        <v>85</v>
      </c>
      <c r="AY1238" s="247" t="s">
        <v>254</v>
      </c>
    </row>
    <row r="1239" s="13" customFormat="1">
      <c r="A1239" s="13"/>
      <c r="B1239" s="236"/>
      <c r="C1239" s="237"/>
      <c r="D1239" s="238" t="s">
        <v>265</v>
      </c>
      <c r="E1239" s="239" t="s">
        <v>48</v>
      </c>
      <c r="F1239" s="240" t="s">
        <v>878</v>
      </c>
      <c r="G1239" s="237"/>
      <c r="H1239" s="241">
        <v>108.58</v>
      </c>
      <c r="I1239" s="242"/>
      <c r="J1239" s="237"/>
      <c r="K1239" s="237"/>
      <c r="L1239" s="243"/>
      <c r="M1239" s="244"/>
      <c r="N1239" s="245"/>
      <c r="O1239" s="245"/>
      <c r="P1239" s="245"/>
      <c r="Q1239" s="245"/>
      <c r="R1239" s="245"/>
      <c r="S1239" s="245"/>
      <c r="T1239" s="246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7" t="s">
        <v>265</v>
      </c>
      <c r="AU1239" s="247" t="s">
        <v>93</v>
      </c>
      <c r="AV1239" s="13" t="s">
        <v>93</v>
      </c>
      <c r="AW1239" s="13" t="s">
        <v>46</v>
      </c>
      <c r="AX1239" s="13" t="s">
        <v>85</v>
      </c>
      <c r="AY1239" s="247" t="s">
        <v>254</v>
      </c>
    </row>
    <row r="1240" s="14" customFormat="1">
      <c r="A1240" s="14"/>
      <c r="B1240" s="248"/>
      <c r="C1240" s="249"/>
      <c r="D1240" s="238" t="s">
        <v>265</v>
      </c>
      <c r="E1240" s="250" t="s">
        <v>638</v>
      </c>
      <c r="F1240" s="251" t="s">
        <v>268</v>
      </c>
      <c r="G1240" s="249"/>
      <c r="H1240" s="252">
        <v>275.19099999999997</v>
      </c>
      <c r="I1240" s="253"/>
      <c r="J1240" s="249"/>
      <c r="K1240" s="249"/>
      <c r="L1240" s="254"/>
      <c r="M1240" s="255"/>
      <c r="N1240" s="256"/>
      <c r="O1240" s="256"/>
      <c r="P1240" s="256"/>
      <c r="Q1240" s="256"/>
      <c r="R1240" s="256"/>
      <c r="S1240" s="256"/>
      <c r="T1240" s="257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8" t="s">
        <v>265</v>
      </c>
      <c r="AU1240" s="258" t="s">
        <v>93</v>
      </c>
      <c r="AV1240" s="14" t="s">
        <v>261</v>
      </c>
      <c r="AW1240" s="14" t="s">
        <v>46</v>
      </c>
      <c r="AX1240" s="14" t="s">
        <v>23</v>
      </c>
      <c r="AY1240" s="258" t="s">
        <v>254</v>
      </c>
    </row>
    <row r="1241" s="2" customFormat="1">
      <c r="A1241" s="42"/>
      <c r="B1241" s="43"/>
      <c r="C1241" s="44"/>
      <c r="D1241" s="238" t="s">
        <v>278</v>
      </c>
      <c r="E1241" s="44"/>
      <c r="F1241" s="269" t="s">
        <v>846</v>
      </c>
      <c r="G1241" s="44"/>
      <c r="H1241" s="44"/>
      <c r="I1241" s="44"/>
      <c r="J1241" s="44"/>
      <c r="K1241" s="44"/>
      <c r="L1241" s="48"/>
      <c r="M1241" s="234"/>
      <c r="N1241" s="235"/>
      <c r="O1241" s="88"/>
      <c r="P1241" s="88"/>
      <c r="Q1241" s="88"/>
      <c r="R1241" s="88"/>
      <c r="S1241" s="88"/>
      <c r="T1241" s="89"/>
      <c r="U1241" s="42"/>
      <c r="V1241" s="42"/>
      <c r="W1241" s="42"/>
      <c r="X1241" s="42"/>
      <c r="Y1241" s="42"/>
      <c r="Z1241" s="42"/>
      <c r="AA1241" s="42"/>
      <c r="AB1241" s="42"/>
      <c r="AC1241" s="42"/>
      <c r="AD1241" s="42"/>
      <c r="AE1241" s="42"/>
      <c r="AU1241" s="20" t="s">
        <v>93</v>
      </c>
    </row>
    <row r="1242" s="2" customFormat="1">
      <c r="A1242" s="42"/>
      <c r="B1242" s="43"/>
      <c r="C1242" s="44"/>
      <c r="D1242" s="238" t="s">
        <v>278</v>
      </c>
      <c r="E1242" s="44"/>
      <c r="F1242" s="270" t="s">
        <v>847</v>
      </c>
      <c r="G1242" s="44"/>
      <c r="H1242" s="271">
        <v>21.09</v>
      </c>
      <c r="I1242" s="44"/>
      <c r="J1242" s="44"/>
      <c r="K1242" s="44"/>
      <c r="L1242" s="48"/>
      <c r="M1242" s="234"/>
      <c r="N1242" s="235"/>
      <c r="O1242" s="88"/>
      <c r="P1242" s="88"/>
      <c r="Q1242" s="88"/>
      <c r="R1242" s="88"/>
      <c r="S1242" s="88"/>
      <c r="T1242" s="89"/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2"/>
      <c r="AE1242" s="42"/>
      <c r="AU1242" s="20" t="s">
        <v>93</v>
      </c>
    </row>
    <row r="1243" s="2" customFormat="1">
      <c r="A1243" s="42"/>
      <c r="B1243" s="43"/>
      <c r="C1243" s="44"/>
      <c r="D1243" s="238" t="s">
        <v>278</v>
      </c>
      <c r="E1243" s="44"/>
      <c r="F1243" s="269" t="s">
        <v>848</v>
      </c>
      <c r="G1243" s="44"/>
      <c r="H1243" s="44"/>
      <c r="I1243" s="44"/>
      <c r="J1243" s="44"/>
      <c r="K1243" s="44"/>
      <c r="L1243" s="48"/>
      <c r="M1243" s="234"/>
      <c r="N1243" s="235"/>
      <c r="O1243" s="88"/>
      <c r="P1243" s="88"/>
      <c r="Q1243" s="88"/>
      <c r="R1243" s="88"/>
      <c r="S1243" s="88"/>
      <c r="T1243" s="89"/>
      <c r="U1243" s="42"/>
      <c r="V1243" s="42"/>
      <c r="W1243" s="42"/>
      <c r="X1243" s="42"/>
      <c r="Y1243" s="42"/>
      <c r="Z1243" s="42"/>
      <c r="AA1243" s="42"/>
      <c r="AB1243" s="42"/>
      <c r="AC1243" s="42"/>
      <c r="AD1243" s="42"/>
      <c r="AE1243" s="42"/>
      <c r="AU1243" s="20" t="s">
        <v>93</v>
      </c>
    </row>
    <row r="1244" s="2" customFormat="1">
      <c r="A1244" s="42"/>
      <c r="B1244" s="43"/>
      <c r="C1244" s="44"/>
      <c r="D1244" s="238" t="s">
        <v>278</v>
      </c>
      <c r="E1244" s="44"/>
      <c r="F1244" s="270" t="s">
        <v>849</v>
      </c>
      <c r="G1244" s="44"/>
      <c r="H1244" s="271">
        <v>12.199999999999999</v>
      </c>
      <c r="I1244" s="44"/>
      <c r="J1244" s="44"/>
      <c r="K1244" s="44"/>
      <c r="L1244" s="48"/>
      <c r="M1244" s="234"/>
      <c r="N1244" s="235"/>
      <c r="O1244" s="88"/>
      <c r="P1244" s="88"/>
      <c r="Q1244" s="88"/>
      <c r="R1244" s="88"/>
      <c r="S1244" s="88"/>
      <c r="T1244" s="89"/>
      <c r="U1244" s="42"/>
      <c r="V1244" s="42"/>
      <c r="W1244" s="42"/>
      <c r="X1244" s="42"/>
      <c r="Y1244" s="42"/>
      <c r="Z1244" s="42"/>
      <c r="AA1244" s="42"/>
      <c r="AB1244" s="42"/>
      <c r="AC1244" s="42"/>
      <c r="AD1244" s="42"/>
      <c r="AE1244" s="42"/>
      <c r="AU1244" s="20" t="s">
        <v>93</v>
      </c>
    </row>
    <row r="1245" s="12" customFormat="1" ht="22.8" customHeight="1">
      <c r="A1245" s="12"/>
      <c r="B1245" s="202"/>
      <c r="C1245" s="203"/>
      <c r="D1245" s="204" t="s">
        <v>84</v>
      </c>
      <c r="E1245" s="216" t="s">
        <v>303</v>
      </c>
      <c r="F1245" s="216" t="s">
        <v>1070</v>
      </c>
      <c r="G1245" s="203"/>
      <c r="H1245" s="203"/>
      <c r="I1245" s="206"/>
      <c r="J1245" s="217">
        <f>BK1245</f>
        <v>0</v>
      </c>
      <c r="K1245" s="203"/>
      <c r="L1245" s="208"/>
      <c r="M1245" s="209"/>
      <c r="N1245" s="210"/>
      <c r="O1245" s="210"/>
      <c r="P1245" s="211">
        <f>SUM(P1246:P1400)</f>
        <v>0</v>
      </c>
      <c r="Q1245" s="210"/>
      <c r="R1245" s="211">
        <f>SUM(R1246:R1400)</f>
        <v>1753.4397369039998</v>
      </c>
      <c r="S1245" s="210"/>
      <c r="T1245" s="212">
        <f>SUM(T1246:T1400)</f>
        <v>0</v>
      </c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R1245" s="213" t="s">
        <v>23</v>
      </c>
      <c r="AT1245" s="214" t="s">
        <v>84</v>
      </c>
      <c r="AU1245" s="214" t="s">
        <v>23</v>
      </c>
      <c r="AY1245" s="213" t="s">
        <v>254</v>
      </c>
      <c r="BK1245" s="215">
        <f>SUM(BK1246:BK1400)</f>
        <v>0</v>
      </c>
    </row>
    <row r="1246" s="2" customFormat="1" ht="24.15" customHeight="1">
      <c r="A1246" s="42"/>
      <c r="B1246" s="43"/>
      <c r="C1246" s="218" t="s">
        <v>574</v>
      </c>
      <c r="D1246" s="218" t="s">
        <v>256</v>
      </c>
      <c r="E1246" s="219" t="s">
        <v>1071</v>
      </c>
      <c r="F1246" s="220" t="s">
        <v>1072</v>
      </c>
      <c r="G1246" s="221" t="s">
        <v>192</v>
      </c>
      <c r="H1246" s="222">
        <v>35.969999999999999</v>
      </c>
      <c r="I1246" s="223"/>
      <c r="J1246" s="224">
        <f>ROUND(I1246*H1246,2)</f>
        <v>0</v>
      </c>
      <c r="K1246" s="220" t="s">
        <v>260</v>
      </c>
      <c r="L1246" s="48"/>
      <c r="M1246" s="225" t="s">
        <v>48</v>
      </c>
      <c r="N1246" s="226" t="s">
        <v>56</v>
      </c>
      <c r="O1246" s="88"/>
      <c r="P1246" s="227">
        <f>O1246*H1246</f>
        <v>0</v>
      </c>
      <c r="Q1246" s="227">
        <v>0.0070099999999999997</v>
      </c>
      <c r="R1246" s="227">
        <f>Q1246*H1246</f>
        <v>0.25214969999999998</v>
      </c>
      <c r="S1246" s="227">
        <v>0</v>
      </c>
      <c r="T1246" s="228">
        <f>S1246*H1246</f>
        <v>0</v>
      </c>
      <c r="U1246" s="42"/>
      <c r="V1246" s="42"/>
      <c r="W1246" s="42"/>
      <c r="X1246" s="42"/>
      <c r="Y1246" s="42"/>
      <c r="Z1246" s="42"/>
      <c r="AA1246" s="42"/>
      <c r="AB1246" s="42"/>
      <c r="AC1246" s="42"/>
      <c r="AD1246" s="42"/>
      <c r="AE1246" s="42"/>
      <c r="AR1246" s="229" t="s">
        <v>261</v>
      </c>
      <c r="AT1246" s="229" t="s">
        <v>256</v>
      </c>
      <c r="AU1246" s="229" t="s">
        <v>93</v>
      </c>
      <c r="AY1246" s="20" t="s">
        <v>254</v>
      </c>
      <c r="BE1246" s="230">
        <f>IF(N1246="základní",J1246,0)</f>
        <v>0</v>
      </c>
      <c r="BF1246" s="230">
        <f>IF(N1246="snížená",J1246,0)</f>
        <v>0</v>
      </c>
      <c r="BG1246" s="230">
        <f>IF(N1246="zákl. přenesená",J1246,0)</f>
        <v>0</v>
      </c>
      <c r="BH1246" s="230">
        <f>IF(N1246="sníž. přenesená",J1246,0)</f>
        <v>0</v>
      </c>
      <c r="BI1246" s="230">
        <f>IF(N1246="nulová",J1246,0)</f>
        <v>0</v>
      </c>
      <c r="BJ1246" s="20" t="s">
        <v>23</v>
      </c>
      <c r="BK1246" s="230">
        <f>ROUND(I1246*H1246,2)</f>
        <v>0</v>
      </c>
      <c r="BL1246" s="20" t="s">
        <v>261</v>
      </c>
      <c r="BM1246" s="229" t="s">
        <v>1073</v>
      </c>
    </row>
    <row r="1247" s="2" customFormat="1">
      <c r="A1247" s="42"/>
      <c r="B1247" s="43"/>
      <c r="C1247" s="44"/>
      <c r="D1247" s="231" t="s">
        <v>263</v>
      </c>
      <c r="E1247" s="44"/>
      <c r="F1247" s="232" t="s">
        <v>1074</v>
      </c>
      <c r="G1247" s="44"/>
      <c r="H1247" s="44"/>
      <c r="I1247" s="233"/>
      <c r="J1247" s="44"/>
      <c r="K1247" s="44"/>
      <c r="L1247" s="48"/>
      <c r="M1247" s="234"/>
      <c r="N1247" s="235"/>
      <c r="O1247" s="88"/>
      <c r="P1247" s="88"/>
      <c r="Q1247" s="88"/>
      <c r="R1247" s="88"/>
      <c r="S1247" s="88"/>
      <c r="T1247" s="89"/>
      <c r="U1247" s="42"/>
      <c r="V1247" s="42"/>
      <c r="W1247" s="42"/>
      <c r="X1247" s="42"/>
      <c r="Y1247" s="42"/>
      <c r="Z1247" s="42"/>
      <c r="AA1247" s="42"/>
      <c r="AB1247" s="42"/>
      <c r="AC1247" s="42"/>
      <c r="AD1247" s="42"/>
      <c r="AE1247" s="42"/>
      <c r="AT1247" s="20" t="s">
        <v>263</v>
      </c>
      <c r="AU1247" s="20" t="s">
        <v>93</v>
      </c>
    </row>
    <row r="1248" s="13" customFormat="1">
      <c r="A1248" s="13"/>
      <c r="B1248" s="236"/>
      <c r="C1248" s="237"/>
      <c r="D1248" s="238" t="s">
        <v>265</v>
      </c>
      <c r="E1248" s="239" t="s">
        <v>48</v>
      </c>
      <c r="F1248" s="240" t="s">
        <v>1075</v>
      </c>
      <c r="G1248" s="237"/>
      <c r="H1248" s="241">
        <v>17.27</v>
      </c>
      <c r="I1248" s="242"/>
      <c r="J1248" s="237"/>
      <c r="K1248" s="237"/>
      <c r="L1248" s="243"/>
      <c r="M1248" s="244"/>
      <c r="N1248" s="245"/>
      <c r="O1248" s="245"/>
      <c r="P1248" s="245"/>
      <c r="Q1248" s="245"/>
      <c r="R1248" s="245"/>
      <c r="S1248" s="245"/>
      <c r="T1248" s="246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7" t="s">
        <v>265</v>
      </c>
      <c r="AU1248" s="247" t="s">
        <v>93</v>
      </c>
      <c r="AV1248" s="13" t="s">
        <v>93</v>
      </c>
      <c r="AW1248" s="13" t="s">
        <v>46</v>
      </c>
      <c r="AX1248" s="13" t="s">
        <v>85</v>
      </c>
      <c r="AY1248" s="247" t="s">
        <v>254</v>
      </c>
    </row>
    <row r="1249" s="13" customFormat="1">
      <c r="A1249" s="13"/>
      <c r="B1249" s="236"/>
      <c r="C1249" s="237"/>
      <c r="D1249" s="238" t="s">
        <v>265</v>
      </c>
      <c r="E1249" s="239" t="s">
        <v>48</v>
      </c>
      <c r="F1249" s="240" t="s">
        <v>1076</v>
      </c>
      <c r="G1249" s="237"/>
      <c r="H1249" s="241">
        <v>18.699999999999999</v>
      </c>
      <c r="I1249" s="242"/>
      <c r="J1249" s="237"/>
      <c r="K1249" s="237"/>
      <c r="L1249" s="243"/>
      <c r="M1249" s="244"/>
      <c r="N1249" s="245"/>
      <c r="O1249" s="245"/>
      <c r="P1249" s="245"/>
      <c r="Q1249" s="245"/>
      <c r="R1249" s="245"/>
      <c r="S1249" s="245"/>
      <c r="T1249" s="246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7" t="s">
        <v>265</v>
      </c>
      <c r="AU1249" s="247" t="s">
        <v>93</v>
      </c>
      <c r="AV1249" s="13" t="s">
        <v>93</v>
      </c>
      <c r="AW1249" s="13" t="s">
        <v>46</v>
      </c>
      <c r="AX1249" s="13" t="s">
        <v>85</v>
      </c>
      <c r="AY1249" s="247" t="s">
        <v>254</v>
      </c>
    </row>
    <row r="1250" s="14" customFormat="1">
      <c r="A1250" s="14"/>
      <c r="B1250" s="248"/>
      <c r="C1250" s="249"/>
      <c r="D1250" s="238" t="s">
        <v>265</v>
      </c>
      <c r="E1250" s="250" t="s">
        <v>48</v>
      </c>
      <c r="F1250" s="251" t="s">
        <v>268</v>
      </c>
      <c r="G1250" s="249"/>
      <c r="H1250" s="252">
        <v>35.969999999999999</v>
      </c>
      <c r="I1250" s="253"/>
      <c r="J1250" s="249"/>
      <c r="K1250" s="249"/>
      <c r="L1250" s="254"/>
      <c r="M1250" s="255"/>
      <c r="N1250" s="256"/>
      <c r="O1250" s="256"/>
      <c r="P1250" s="256"/>
      <c r="Q1250" s="256"/>
      <c r="R1250" s="256"/>
      <c r="S1250" s="256"/>
      <c r="T1250" s="257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8" t="s">
        <v>265</v>
      </c>
      <c r="AU1250" s="258" t="s">
        <v>93</v>
      </c>
      <c r="AV1250" s="14" t="s">
        <v>261</v>
      </c>
      <c r="AW1250" s="14" t="s">
        <v>46</v>
      </c>
      <c r="AX1250" s="14" t="s">
        <v>23</v>
      </c>
      <c r="AY1250" s="258" t="s">
        <v>254</v>
      </c>
    </row>
    <row r="1251" s="2" customFormat="1" ht="16.5" customHeight="1">
      <c r="A1251" s="42"/>
      <c r="B1251" s="43"/>
      <c r="C1251" s="285" t="s">
        <v>581</v>
      </c>
      <c r="D1251" s="285" t="s">
        <v>376</v>
      </c>
      <c r="E1251" s="286" t="s">
        <v>1077</v>
      </c>
      <c r="F1251" s="287" t="s">
        <v>1078</v>
      </c>
      <c r="G1251" s="288" t="s">
        <v>192</v>
      </c>
      <c r="H1251" s="289">
        <v>6.1109999999999998</v>
      </c>
      <c r="I1251" s="290"/>
      <c r="J1251" s="291">
        <f>ROUND(I1251*H1251,2)</f>
        <v>0</v>
      </c>
      <c r="K1251" s="287" t="s">
        <v>984</v>
      </c>
      <c r="L1251" s="292"/>
      <c r="M1251" s="293" t="s">
        <v>48</v>
      </c>
      <c r="N1251" s="294" t="s">
        <v>56</v>
      </c>
      <c r="O1251" s="88"/>
      <c r="P1251" s="227">
        <f>O1251*H1251</f>
        <v>0</v>
      </c>
      <c r="Q1251" s="227">
        <v>2.7799999999999998</v>
      </c>
      <c r="R1251" s="227">
        <f>Q1251*H1251</f>
        <v>16.988579999999999</v>
      </c>
      <c r="S1251" s="227">
        <v>0</v>
      </c>
      <c r="T1251" s="228">
        <f>S1251*H1251</f>
        <v>0</v>
      </c>
      <c r="U1251" s="42"/>
      <c r="V1251" s="42"/>
      <c r="W1251" s="42"/>
      <c r="X1251" s="42"/>
      <c r="Y1251" s="42"/>
      <c r="Z1251" s="42"/>
      <c r="AA1251" s="42"/>
      <c r="AB1251" s="42"/>
      <c r="AC1251" s="42"/>
      <c r="AD1251" s="42"/>
      <c r="AE1251" s="42"/>
      <c r="AR1251" s="229" t="s">
        <v>303</v>
      </c>
      <c r="AT1251" s="229" t="s">
        <v>376</v>
      </c>
      <c r="AU1251" s="229" t="s">
        <v>93</v>
      </c>
      <c r="AY1251" s="20" t="s">
        <v>254</v>
      </c>
      <c r="BE1251" s="230">
        <f>IF(N1251="základní",J1251,0)</f>
        <v>0</v>
      </c>
      <c r="BF1251" s="230">
        <f>IF(N1251="snížená",J1251,0)</f>
        <v>0</v>
      </c>
      <c r="BG1251" s="230">
        <f>IF(N1251="zákl. přenesená",J1251,0)</f>
        <v>0</v>
      </c>
      <c r="BH1251" s="230">
        <f>IF(N1251="sníž. přenesená",J1251,0)</f>
        <v>0</v>
      </c>
      <c r="BI1251" s="230">
        <f>IF(N1251="nulová",J1251,0)</f>
        <v>0</v>
      </c>
      <c r="BJ1251" s="20" t="s">
        <v>23</v>
      </c>
      <c r="BK1251" s="230">
        <f>ROUND(I1251*H1251,2)</f>
        <v>0</v>
      </c>
      <c r="BL1251" s="20" t="s">
        <v>261</v>
      </c>
      <c r="BM1251" s="229" t="s">
        <v>1079</v>
      </c>
    </row>
    <row r="1252" s="13" customFormat="1">
      <c r="A1252" s="13"/>
      <c r="B1252" s="236"/>
      <c r="C1252" s="237"/>
      <c r="D1252" s="238" t="s">
        <v>265</v>
      </c>
      <c r="E1252" s="239" t="s">
        <v>48</v>
      </c>
      <c r="F1252" s="240" t="s">
        <v>1080</v>
      </c>
      <c r="G1252" s="237"/>
      <c r="H1252" s="241">
        <v>6.0499999999999998</v>
      </c>
      <c r="I1252" s="242"/>
      <c r="J1252" s="237"/>
      <c r="K1252" s="237"/>
      <c r="L1252" s="243"/>
      <c r="M1252" s="244"/>
      <c r="N1252" s="245"/>
      <c r="O1252" s="245"/>
      <c r="P1252" s="245"/>
      <c r="Q1252" s="245"/>
      <c r="R1252" s="245"/>
      <c r="S1252" s="245"/>
      <c r="T1252" s="246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7" t="s">
        <v>265</v>
      </c>
      <c r="AU1252" s="247" t="s">
        <v>93</v>
      </c>
      <c r="AV1252" s="13" t="s">
        <v>93</v>
      </c>
      <c r="AW1252" s="13" t="s">
        <v>46</v>
      </c>
      <c r="AX1252" s="13" t="s">
        <v>23</v>
      </c>
      <c r="AY1252" s="247" t="s">
        <v>254</v>
      </c>
    </row>
    <row r="1253" s="13" customFormat="1">
      <c r="A1253" s="13"/>
      <c r="B1253" s="236"/>
      <c r="C1253" s="237"/>
      <c r="D1253" s="238" t="s">
        <v>265</v>
      </c>
      <c r="E1253" s="237"/>
      <c r="F1253" s="240" t="s">
        <v>1081</v>
      </c>
      <c r="G1253" s="237"/>
      <c r="H1253" s="241">
        <v>6.1109999999999998</v>
      </c>
      <c r="I1253" s="242"/>
      <c r="J1253" s="237"/>
      <c r="K1253" s="237"/>
      <c r="L1253" s="243"/>
      <c r="M1253" s="244"/>
      <c r="N1253" s="245"/>
      <c r="O1253" s="245"/>
      <c r="P1253" s="245"/>
      <c r="Q1253" s="245"/>
      <c r="R1253" s="245"/>
      <c r="S1253" s="245"/>
      <c r="T1253" s="246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7" t="s">
        <v>265</v>
      </c>
      <c r="AU1253" s="247" t="s">
        <v>93</v>
      </c>
      <c r="AV1253" s="13" t="s">
        <v>93</v>
      </c>
      <c r="AW1253" s="13" t="s">
        <v>4</v>
      </c>
      <c r="AX1253" s="13" t="s">
        <v>23</v>
      </c>
      <c r="AY1253" s="247" t="s">
        <v>254</v>
      </c>
    </row>
    <row r="1254" s="2" customFormat="1" ht="16.5" customHeight="1">
      <c r="A1254" s="42"/>
      <c r="B1254" s="43"/>
      <c r="C1254" s="285" t="s">
        <v>587</v>
      </c>
      <c r="D1254" s="285" t="s">
        <v>376</v>
      </c>
      <c r="E1254" s="286" t="s">
        <v>1082</v>
      </c>
      <c r="F1254" s="287" t="s">
        <v>1083</v>
      </c>
      <c r="G1254" s="288" t="s">
        <v>1084</v>
      </c>
      <c r="H1254" s="289">
        <v>1.01</v>
      </c>
      <c r="I1254" s="290"/>
      <c r="J1254" s="291">
        <f>ROUND(I1254*H1254,2)</f>
        <v>0</v>
      </c>
      <c r="K1254" s="287" t="s">
        <v>984</v>
      </c>
      <c r="L1254" s="292"/>
      <c r="M1254" s="293" t="s">
        <v>48</v>
      </c>
      <c r="N1254" s="294" t="s">
        <v>56</v>
      </c>
      <c r="O1254" s="88"/>
      <c r="P1254" s="227">
        <f>O1254*H1254</f>
        <v>0</v>
      </c>
      <c r="Q1254" s="227">
        <v>2.085</v>
      </c>
      <c r="R1254" s="227">
        <f>Q1254*H1254</f>
        <v>2.1058499999999998</v>
      </c>
      <c r="S1254" s="227">
        <v>0</v>
      </c>
      <c r="T1254" s="228">
        <f>S1254*H1254</f>
        <v>0</v>
      </c>
      <c r="U1254" s="42"/>
      <c r="V1254" s="42"/>
      <c r="W1254" s="42"/>
      <c r="X1254" s="42"/>
      <c r="Y1254" s="42"/>
      <c r="Z1254" s="42"/>
      <c r="AA1254" s="42"/>
      <c r="AB1254" s="42"/>
      <c r="AC1254" s="42"/>
      <c r="AD1254" s="42"/>
      <c r="AE1254" s="42"/>
      <c r="AR1254" s="229" t="s">
        <v>303</v>
      </c>
      <c r="AT1254" s="229" t="s">
        <v>376</v>
      </c>
      <c r="AU1254" s="229" t="s">
        <v>93</v>
      </c>
      <c r="AY1254" s="20" t="s">
        <v>254</v>
      </c>
      <c r="BE1254" s="230">
        <f>IF(N1254="základní",J1254,0)</f>
        <v>0</v>
      </c>
      <c r="BF1254" s="230">
        <f>IF(N1254="snížená",J1254,0)</f>
        <v>0</v>
      </c>
      <c r="BG1254" s="230">
        <f>IF(N1254="zákl. přenesená",J1254,0)</f>
        <v>0</v>
      </c>
      <c r="BH1254" s="230">
        <f>IF(N1254="sníž. přenesená",J1254,0)</f>
        <v>0</v>
      </c>
      <c r="BI1254" s="230">
        <f>IF(N1254="nulová",J1254,0)</f>
        <v>0</v>
      </c>
      <c r="BJ1254" s="20" t="s">
        <v>23</v>
      </c>
      <c r="BK1254" s="230">
        <f>ROUND(I1254*H1254,2)</f>
        <v>0</v>
      </c>
      <c r="BL1254" s="20" t="s">
        <v>261</v>
      </c>
      <c r="BM1254" s="229" t="s">
        <v>1085</v>
      </c>
    </row>
    <row r="1255" s="15" customFormat="1">
      <c r="A1255" s="15"/>
      <c r="B1255" s="259"/>
      <c r="C1255" s="260"/>
      <c r="D1255" s="238" t="s">
        <v>265</v>
      </c>
      <c r="E1255" s="261" t="s">
        <v>48</v>
      </c>
      <c r="F1255" s="262" t="s">
        <v>1086</v>
      </c>
      <c r="G1255" s="260"/>
      <c r="H1255" s="261" t="s">
        <v>48</v>
      </c>
      <c r="I1255" s="263"/>
      <c r="J1255" s="260"/>
      <c r="K1255" s="260"/>
      <c r="L1255" s="264"/>
      <c r="M1255" s="265"/>
      <c r="N1255" s="266"/>
      <c r="O1255" s="266"/>
      <c r="P1255" s="266"/>
      <c r="Q1255" s="266"/>
      <c r="R1255" s="266"/>
      <c r="S1255" s="266"/>
      <c r="T1255" s="267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68" t="s">
        <v>265</v>
      </c>
      <c r="AU1255" s="268" t="s">
        <v>93</v>
      </c>
      <c r="AV1255" s="15" t="s">
        <v>23</v>
      </c>
      <c r="AW1255" s="15" t="s">
        <v>46</v>
      </c>
      <c r="AX1255" s="15" t="s">
        <v>85</v>
      </c>
      <c r="AY1255" s="268" t="s">
        <v>254</v>
      </c>
    </row>
    <row r="1256" s="13" customFormat="1">
      <c r="A1256" s="13"/>
      <c r="B1256" s="236"/>
      <c r="C1256" s="237"/>
      <c r="D1256" s="238" t="s">
        <v>265</v>
      </c>
      <c r="E1256" s="239" t="s">
        <v>48</v>
      </c>
      <c r="F1256" s="240" t="s">
        <v>1087</v>
      </c>
      <c r="G1256" s="237"/>
      <c r="H1256" s="241">
        <v>1</v>
      </c>
      <c r="I1256" s="242"/>
      <c r="J1256" s="237"/>
      <c r="K1256" s="237"/>
      <c r="L1256" s="243"/>
      <c r="M1256" s="244"/>
      <c r="N1256" s="245"/>
      <c r="O1256" s="245"/>
      <c r="P1256" s="245"/>
      <c r="Q1256" s="245"/>
      <c r="R1256" s="245"/>
      <c r="S1256" s="245"/>
      <c r="T1256" s="246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7" t="s">
        <v>265</v>
      </c>
      <c r="AU1256" s="247" t="s">
        <v>93</v>
      </c>
      <c r="AV1256" s="13" t="s">
        <v>93</v>
      </c>
      <c r="AW1256" s="13" t="s">
        <v>46</v>
      </c>
      <c r="AX1256" s="13" t="s">
        <v>23</v>
      </c>
      <c r="AY1256" s="247" t="s">
        <v>254</v>
      </c>
    </row>
    <row r="1257" s="13" customFormat="1">
      <c r="A1257" s="13"/>
      <c r="B1257" s="236"/>
      <c r="C1257" s="237"/>
      <c r="D1257" s="238" t="s">
        <v>265</v>
      </c>
      <c r="E1257" s="237"/>
      <c r="F1257" s="240" t="s">
        <v>1088</v>
      </c>
      <c r="G1257" s="237"/>
      <c r="H1257" s="241">
        <v>1.01</v>
      </c>
      <c r="I1257" s="242"/>
      <c r="J1257" s="237"/>
      <c r="K1257" s="237"/>
      <c r="L1257" s="243"/>
      <c r="M1257" s="244"/>
      <c r="N1257" s="245"/>
      <c r="O1257" s="245"/>
      <c r="P1257" s="245"/>
      <c r="Q1257" s="245"/>
      <c r="R1257" s="245"/>
      <c r="S1257" s="245"/>
      <c r="T1257" s="246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7" t="s">
        <v>265</v>
      </c>
      <c r="AU1257" s="247" t="s">
        <v>93</v>
      </c>
      <c r="AV1257" s="13" t="s">
        <v>93</v>
      </c>
      <c r="AW1257" s="13" t="s">
        <v>4</v>
      </c>
      <c r="AX1257" s="13" t="s">
        <v>23</v>
      </c>
      <c r="AY1257" s="247" t="s">
        <v>254</v>
      </c>
    </row>
    <row r="1258" s="2" customFormat="1" ht="16.5" customHeight="1">
      <c r="A1258" s="42"/>
      <c r="B1258" s="43"/>
      <c r="C1258" s="285" t="s">
        <v>594</v>
      </c>
      <c r="D1258" s="285" t="s">
        <v>376</v>
      </c>
      <c r="E1258" s="286" t="s">
        <v>1089</v>
      </c>
      <c r="F1258" s="287" t="s">
        <v>1090</v>
      </c>
      <c r="G1258" s="288" t="s">
        <v>413</v>
      </c>
      <c r="H1258" s="289">
        <v>5</v>
      </c>
      <c r="I1258" s="290"/>
      <c r="J1258" s="291">
        <f>ROUND(I1258*H1258,2)</f>
        <v>0</v>
      </c>
      <c r="K1258" s="287" t="s">
        <v>984</v>
      </c>
      <c r="L1258" s="292"/>
      <c r="M1258" s="293" t="s">
        <v>48</v>
      </c>
      <c r="N1258" s="294" t="s">
        <v>56</v>
      </c>
      <c r="O1258" s="88"/>
      <c r="P1258" s="227">
        <f>O1258*H1258</f>
        <v>0</v>
      </c>
      <c r="Q1258" s="227">
        <v>7.0612000000000004</v>
      </c>
      <c r="R1258" s="227">
        <f>Q1258*H1258</f>
        <v>35.306000000000004</v>
      </c>
      <c r="S1258" s="227">
        <v>0</v>
      </c>
      <c r="T1258" s="228">
        <f>S1258*H1258</f>
        <v>0</v>
      </c>
      <c r="U1258" s="42"/>
      <c r="V1258" s="42"/>
      <c r="W1258" s="42"/>
      <c r="X1258" s="42"/>
      <c r="Y1258" s="42"/>
      <c r="Z1258" s="42"/>
      <c r="AA1258" s="42"/>
      <c r="AB1258" s="42"/>
      <c r="AC1258" s="42"/>
      <c r="AD1258" s="42"/>
      <c r="AE1258" s="42"/>
      <c r="AR1258" s="229" t="s">
        <v>303</v>
      </c>
      <c r="AT1258" s="229" t="s">
        <v>376</v>
      </c>
      <c r="AU1258" s="229" t="s">
        <v>93</v>
      </c>
      <c r="AY1258" s="20" t="s">
        <v>254</v>
      </c>
      <c r="BE1258" s="230">
        <f>IF(N1258="základní",J1258,0)</f>
        <v>0</v>
      </c>
      <c r="BF1258" s="230">
        <f>IF(N1258="snížená",J1258,0)</f>
        <v>0</v>
      </c>
      <c r="BG1258" s="230">
        <f>IF(N1258="zákl. přenesená",J1258,0)</f>
        <v>0</v>
      </c>
      <c r="BH1258" s="230">
        <f>IF(N1258="sníž. přenesená",J1258,0)</f>
        <v>0</v>
      </c>
      <c r="BI1258" s="230">
        <f>IF(N1258="nulová",J1258,0)</f>
        <v>0</v>
      </c>
      <c r="BJ1258" s="20" t="s">
        <v>23</v>
      </c>
      <c r="BK1258" s="230">
        <f>ROUND(I1258*H1258,2)</f>
        <v>0</v>
      </c>
      <c r="BL1258" s="20" t="s">
        <v>261</v>
      </c>
      <c r="BM1258" s="229" t="s">
        <v>1091</v>
      </c>
    </row>
    <row r="1259" s="13" customFormat="1">
      <c r="A1259" s="13"/>
      <c r="B1259" s="236"/>
      <c r="C1259" s="237"/>
      <c r="D1259" s="238" t="s">
        <v>265</v>
      </c>
      <c r="E1259" s="239" t="s">
        <v>48</v>
      </c>
      <c r="F1259" s="240" t="s">
        <v>1092</v>
      </c>
      <c r="G1259" s="237"/>
      <c r="H1259" s="241">
        <v>5</v>
      </c>
      <c r="I1259" s="242"/>
      <c r="J1259" s="237"/>
      <c r="K1259" s="237"/>
      <c r="L1259" s="243"/>
      <c r="M1259" s="244"/>
      <c r="N1259" s="245"/>
      <c r="O1259" s="245"/>
      <c r="P1259" s="245"/>
      <c r="Q1259" s="245"/>
      <c r="R1259" s="245"/>
      <c r="S1259" s="245"/>
      <c r="T1259" s="246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7" t="s">
        <v>265</v>
      </c>
      <c r="AU1259" s="247" t="s">
        <v>93</v>
      </c>
      <c r="AV1259" s="13" t="s">
        <v>93</v>
      </c>
      <c r="AW1259" s="13" t="s">
        <v>46</v>
      </c>
      <c r="AX1259" s="13" t="s">
        <v>23</v>
      </c>
      <c r="AY1259" s="247" t="s">
        <v>254</v>
      </c>
    </row>
    <row r="1260" s="2" customFormat="1" ht="16.5" customHeight="1">
      <c r="A1260" s="42"/>
      <c r="B1260" s="43"/>
      <c r="C1260" s="285" t="s">
        <v>205</v>
      </c>
      <c r="D1260" s="285" t="s">
        <v>376</v>
      </c>
      <c r="E1260" s="286" t="s">
        <v>1093</v>
      </c>
      <c r="F1260" s="287" t="s">
        <v>1094</v>
      </c>
      <c r="G1260" s="288" t="s">
        <v>413</v>
      </c>
      <c r="H1260" s="289">
        <v>4</v>
      </c>
      <c r="I1260" s="290"/>
      <c r="J1260" s="291">
        <f>ROUND(I1260*H1260,2)</f>
        <v>0</v>
      </c>
      <c r="K1260" s="287" t="s">
        <v>984</v>
      </c>
      <c r="L1260" s="292"/>
      <c r="M1260" s="293" t="s">
        <v>48</v>
      </c>
      <c r="N1260" s="294" t="s">
        <v>56</v>
      </c>
      <c r="O1260" s="88"/>
      <c r="P1260" s="227">
        <f>O1260*H1260</f>
        <v>0</v>
      </c>
      <c r="Q1260" s="227">
        <v>7.0056000000000003</v>
      </c>
      <c r="R1260" s="227">
        <f>Q1260*H1260</f>
        <v>28.022400000000001</v>
      </c>
      <c r="S1260" s="227">
        <v>0</v>
      </c>
      <c r="T1260" s="228">
        <f>S1260*H1260</f>
        <v>0</v>
      </c>
      <c r="U1260" s="42"/>
      <c r="V1260" s="42"/>
      <c r="W1260" s="42"/>
      <c r="X1260" s="42"/>
      <c r="Y1260" s="42"/>
      <c r="Z1260" s="42"/>
      <c r="AA1260" s="42"/>
      <c r="AB1260" s="42"/>
      <c r="AC1260" s="42"/>
      <c r="AD1260" s="42"/>
      <c r="AE1260" s="42"/>
      <c r="AR1260" s="229" t="s">
        <v>303</v>
      </c>
      <c r="AT1260" s="229" t="s">
        <v>376</v>
      </c>
      <c r="AU1260" s="229" t="s">
        <v>93</v>
      </c>
      <c r="AY1260" s="20" t="s">
        <v>254</v>
      </c>
      <c r="BE1260" s="230">
        <f>IF(N1260="základní",J1260,0)</f>
        <v>0</v>
      </c>
      <c r="BF1260" s="230">
        <f>IF(N1260="snížená",J1260,0)</f>
        <v>0</v>
      </c>
      <c r="BG1260" s="230">
        <f>IF(N1260="zákl. přenesená",J1260,0)</f>
        <v>0</v>
      </c>
      <c r="BH1260" s="230">
        <f>IF(N1260="sníž. přenesená",J1260,0)</f>
        <v>0</v>
      </c>
      <c r="BI1260" s="230">
        <f>IF(N1260="nulová",J1260,0)</f>
        <v>0</v>
      </c>
      <c r="BJ1260" s="20" t="s">
        <v>23</v>
      </c>
      <c r="BK1260" s="230">
        <f>ROUND(I1260*H1260,2)</f>
        <v>0</v>
      </c>
      <c r="BL1260" s="20" t="s">
        <v>261</v>
      </c>
      <c r="BM1260" s="229" t="s">
        <v>1095</v>
      </c>
    </row>
    <row r="1261" s="13" customFormat="1">
      <c r="A1261" s="13"/>
      <c r="B1261" s="236"/>
      <c r="C1261" s="237"/>
      <c r="D1261" s="238" t="s">
        <v>265</v>
      </c>
      <c r="E1261" s="239" t="s">
        <v>48</v>
      </c>
      <c r="F1261" s="240" t="s">
        <v>1096</v>
      </c>
      <c r="G1261" s="237"/>
      <c r="H1261" s="241">
        <v>4</v>
      </c>
      <c r="I1261" s="242"/>
      <c r="J1261" s="237"/>
      <c r="K1261" s="237"/>
      <c r="L1261" s="243"/>
      <c r="M1261" s="244"/>
      <c r="N1261" s="245"/>
      <c r="O1261" s="245"/>
      <c r="P1261" s="245"/>
      <c r="Q1261" s="245"/>
      <c r="R1261" s="245"/>
      <c r="S1261" s="245"/>
      <c r="T1261" s="246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7" t="s">
        <v>265</v>
      </c>
      <c r="AU1261" s="247" t="s">
        <v>93</v>
      </c>
      <c r="AV1261" s="13" t="s">
        <v>93</v>
      </c>
      <c r="AW1261" s="13" t="s">
        <v>46</v>
      </c>
      <c r="AX1261" s="13" t="s">
        <v>23</v>
      </c>
      <c r="AY1261" s="247" t="s">
        <v>254</v>
      </c>
    </row>
    <row r="1262" s="2" customFormat="1" ht="16.5" customHeight="1">
      <c r="A1262" s="42"/>
      <c r="B1262" s="43"/>
      <c r="C1262" s="285" t="s">
        <v>1097</v>
      </c>
      <c r="D1262" s="285" t="s">
        <v>376</v>
      </c>
      <c r="E1262" s="286" t="s">
        <v>1098</v>
      </c>
      <c r="F1262" s="287" t="s">
        <v>1099</v>
      </c>
      <c r="G1262" s="288" t="s">
        <v>413</v>
      </c>
      <c r="H1262" s="289">
        <v>3</v>
      </c>
      <c r="I1262" s="290"/>
      <c r="J1262" s="291">
        <f>ROUND(I1262*H1262,2)</f>
        <v>0</v>
      </c>
      <c r="K1262" s="287" t="s">
        <v>984</v>
      </c>
      <c r="L1262" s="292"/>
      <c r="M1262" s="293" t="s">
        <v>48</v>
      </c>
      <c r="N1262" s="294" t="s">
        <v>56</v>
      </c>
      <c r="O1262" s="88"/>
      <c r="P1262" s="227">
        <f>O1262*H1262</f>
        <v>0</v>
      </c>
      <c r="Q1262" s="227">
        <v>6.6719999999999997</v>
      </c>
      <c r="R1262" s="227">
        <f>Q1262*H1262</f>
        <v>20.015999999999998</v>
      </c>
      <c r="S1262" s="227">
        <v>0</v>
      </c>
      <c r="T1262" s="228">
        <f>S1262*H1262</f>
        <v>0</v>
      </c>
      <c r="U1262" s="42"/>
      <c r="V1262" s="42"/>
      <c r="W1262" s="42"/>
      <c r="X1262" s="42"/>
      <c r="Y1262" s="42"/>
      <c r="Z1262" s="42"/>
      <c r="AA1262" s="42"/>
      <c r="AB1262" s="42"/>
      <c r="AC1262" s="42"/>
      <c r="AD1262" s="42"/>
      <c r="AE1262" s="42"/>
      <c r="AR1262" s="229" t="s">
        <v>303</v>
      </c>
      <c r="AT1262" s="229" t="s">
        <v>376</v>
      </c>
      <c r="AU1262" s="229" t="s">
        <v>93</v>
      </c>
      <c r="AY1262" s="20" t="s">
        <v>254</v>
      </c>
      <c r="BE1262" s="230">
        <f>IF(N1262="základní",J1262,0)</f>
        <v>0</v>
      </c>
      <c r="BF1262" s="230">
        <f>IF(N1262="snížená",J1262,0)</f>
        <v>0</v>
      </c>
      <c r="BG1262" s="230">
        <f>IF(N1262="zákl. přenesená",J1262,0)</f>
        <v>0</v>
      </c>
      <c r="BH1262" s="230">
        <f>IF(N1262="sníž. přenesená",J1262,0)</f>
        <v>0</v>
      </c>
      <c r="BI1262" s="230">
        <f>IF(N1262="nulová",J1262,0)</f>
        <v>0</v>
      </c>
      <c r="BJ1262" s="20" t="s">
        <v>23</v>
      </c>
      <c r="BK1262" s="230">
        <f>ROUND(I1262*H1262,2)</f>
        <v>0</v>
      </c>
      <c r="BL1262" s="20" t="s">
        <v>261</v>
      </c>
      <c r="BM1262" s="229" t="s">
        <v>1100</v>
      </c>
    </row>
    <row r="1263" s="13" customFormat="1">
      <c r="A1263" s="13"/>
      <c r="B1263" s="236"/>
      <c r="C1263" s="237"/>
      <c r="D1263" s="238" t="s">
        <v>265</v>
      </c>
      <c r="E1263" s="239" t="s">
        <v>48</v>
      </c>
      <c r="F1263" s="240" t="s">
        <v>1101</v>
      </c>
      <c r="G1263" s="237"/>
      <c r="H1263" s="241">
        <v>3</v>
      </c>
      <c r="I1263" s="242"/>
      <c r="J1263" s="237"/>
      <c r="K1263" s="237"/>
      <c r="L1263" s="243"/>
      <c r="M1263" s="244"/>
      <c r="N1263" s="245"/>
      <c r="O1263" s="245"/>
      <c r="P1263" s="245"/>
      <c r="Q1263" s="245"/>
      <c r="R1263" s="245"/>
      <c r="S1263" s="245"/>
      <c r="T1263" s="246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7" t="s">
        <v>265</v>
      </c>
      <c r="AU1263" s="247" t="s">
        <v>93</v>
      </c>
      <c r="AV1263" s="13" t="s">
        <v>93</v>
      </c>
      <c r="AW1263" s="13" t="s">
        <v>46</v>
      </c>
      <c r="AX1263" s="13" t="s">
        <v>23</v>
      </c>
      <c r="AY1263" s="247" t="s">
        <v>254</v>
      </c>
    </row>
    <row r="1264" s="2" customFormat="1" ht="33" customHeight="1">
      <c r="A1264" s="42"/>
      <c r="B1264" s="43"/>
      <c r="C1264" s="218" t="s">
        <v>1102</v>
      </c>
      <c r="D1264" s="218" t="s">
        <v>256</v>
      </c>
      <c r="E1264" s="219" t="s">
        <v>1103</v>
      </c>
      <c r="F1264" s="220" t="s">
        <v>1104</v>
      </c>
      <c r="G1264" s="221" t="s">
        <v>413</v>
      </c>
      <c r="H1264" s="222">
        <v>1</v>
      </c>
      <c r="I1264" s="223"/>
      <c r="J1264" s="224">
        <f>ROUND(I1264*H1264,2)</f>
        <v>0</v>
      </c>
      <c r="K1264" s="220" t="s">
        <v>984</v>
      </c>
      <c r="L1264" s="48"/>
      <c r="M1264" s="225" t="s">
        <v>48</v>
      </c>
      <c r="N1264" s="226" t="s">
        <v>56</v>
      </c>
      <c r="O1264" s="88"/>
      <c r="P1264" s="227">
        <f>O1264*H1264</f>
        <v>0</v>
      </c>
      <c r="Q1264" s="227">
        <v>0.019</v>
      </c>
      <c r="R1264" s="227">
        <f>Q1264*H1264</f>
        <v>0.019</v>
      </c>
      <c r="S1264" s="227">
        <v>0</v>
      </c>
      <c r="T1264" s="228">
        <f>S1264*H1264</f>
        <v>0</v>
      </c>
      <c r="U1264" s="42"/>
      <c r="V1264" s="42"/>
      <c r="W1264" s="42"/>
      <c r="X1264" s="42"/>
      <c r="Y1264" s="42"/>
      <c r="Z1264" s="42"/>
      <c r="AA1264" s="42"/>
      <c r="AB1264" s="42"/>
      <c r="AC1264" s="42"/>
      <c r="AD1264" s="42"/>
      <c r="AE1264" s="42"/>
      <c r="AR1264" s="229" t="s">
        <v>261</v>
      </c>
      <c r="AT1264" s="229" t="s">
        <v>256</v>
      </c>
      <c r="AU1264" s="229" t="s">
        <v>93</v>
      </c>
      <c r="AY1264" s="20" t="s">
        <v>254</v>
      </c>
      <c r="BE1264" s="230">
        <f>IF(N1264="základní",J1264,0)</f>
        <v>0</v>
      </c>
      <c r="BF1264" s="230">
        <f>IF(N1264="snížená",J1264,0)</f>
        <v>0</v>
      </c>
      <c r="BG1264" s="230">
        <f>IF(N1264="zákl. přenesená",J1264,0)</f>
        <v>0</v>
      </c>
      <c r="BH1264" s="230">
        <f>IF(N1264="sníž. přenesená",J1264,0)</f>
        <v>0</v>
      </c>
      <c r="BI1264" s="230">
        <f>IF(N1264="nulová",J1264,0)</f>
        <v>0</v>
      </c>
      <c r="BJ1264" s="20" t="s">
        <v>23</v>
      </c>
      <c r="BK1264" s="230">
        <f>ROUND(I1264*H1264,2)</f>
        <v>0</v>
      </c>
      <c r="BL1264" s="20" t="s">
        <v>261</v>
      </c>
      <c r="BM1264" s="229" t="s">
        <v>1105</v>
      </c>
    </row>
    <row r="1265" s="2" customFormat="1" ht="16.5" customHeight="1">
      <c r="A1265" s="42"/>
      <c r="B1265" s="43"/>
      <c r="C1265" s="218" t="s">
        <v>1106</v>
      </c>
      <c r="D1265" s="218" t="s">
        <v>256</v>
      </c>
      <c r="E1265" s="219" t="s">
        <v>1107</v>
      </c>
      <c r="F1265" s="220" t="s">
        <v>1108</v>
      </c>
      <c r="G1265" s="221" t="s">
        <v>413</v>
      </c>
      <c r="H1265" s="222">
        <v>1</v>
      </c>
      <c r="I1265" s="223"/>
      <c r="J1265" s="224">
        <f>ROUND(I1265*H1265,2)</f>
        <v>0</v>
      </c>
      <c r="K1265" s="220" t="s">
        <v>984</v>
      </c>
      <c r="L1265" s="48"/>
      <c r="M1265" s="225" t="s">
        <v>48</v>
      </c>
      <c r="N1265" s="226" t="s">
        <v>56</v>
      </c>
      <c r="O1265" s="88"/>
      <c r="P1265" s="227">
        <f>O1265*H1265</f>
        <v>0</v>
      </c>
      <c r="Q1265" s="227">
        <v>0</v>
      </c>
      <c r="R1265" s="227">
        <f>Q1265*H1265</f>
        <v>0</v>
      </c>
      <c r="S1265" s="227">
        <v>0</v>
      </c>
      <c r="T1265" s="228">
        <f>S1265*H1265</f>
        <v>0</v>
      </c>
      <c r="U1265" s="42"/>
      <c r="V1265" s="42"/>
      <c r="W1265" s="42"/>
      <c r="X1265" s="42"/>
      <c r="Y1265" s="42"/>
      <c r="Z1265" s="42"/>
      <c r="AA1265" s="42"/>
      <c r="AB1265" s="42"/>
      <c r="AC1265" s="42"/>
      <c r="AD1265" s="42"/>
      <c r="AE1265" s="42"/>
      <c r="AR1265" s="229" t="s">
        <v>261</v>
      </c>
      <c r="AT1265" s="229" t="s">
        <v>256</v>
      </c>
      <c r="AU1265" s="229" t="s">
        <v>93</v>
      </c>
      <c r="AY1265" s="20" t="s">
        <v>254</v>
      </c>
      <c r="BE1265" s="230">
        <f>IF(N1265="základní",J1265,0)</f>
        <v>0</v>
      </c>
      <c r="BF1265" s="230">
        <f>IF(N1265="snížená",J1265,0)</f>
        <v>0</v>
      </c>
      <c r="BG1265" s="230">
        <f>IF(N1265="zákl. přenesená",J1265,0)</f>
        <v>0</v>
      </c>
      <c r="BH1265" s="230">
        <f>IF(N1265="sníž. přenesená",J1265,0)</f>
        <v>0</v>
      </c>
      <c r="BI1265" s="230">
        <f>IF(N1265="nulová",J1265,0)</f>
        <v>0</v>
      </c>
      <c r="BJ1265" s="20" t="s">
        <v>23</v>
      </c>
      <c r="BK1265" s="230">
        <f>ROUND(I1265*H1265,2)</f>
        <v>0</v>
      </c>
      <c r="BL1265" s="20" t="s">
        <v>261</v>
      </c>
      <c r="BM1265" s="229" t="s">
        <v>1109</v>
      </c>
    </row>
    <row r="1266" s="2" customFormat="1" ht="21.75" customHeight="1">
      <c r="A1266" s="42"/>
      <c r="B1266" s="43"/>
      <c r="C1266" s="218" t="s">
        <v>1110</v>
      </c>
      <c r="D1266" s="218" t="s">
        <v>256</v>
      </c>
      <c r="E1266" s="219" t="s">
        <v>1111</v>
      </c>
      <c r="F1266" s="220" t="s">
        <v>1112</v>
      </c>
      <c r="G1266" s="221" t="s">
        <v>192</v>
      </c>
      <c r="H1266" s="222">
        <v>114.8</v>
      </c>
      <c r="I1266" s="223"/>
      <c r="J1266" s="224">
        <f>ROUND(I1266*H1266,2)</f>
        <v>0</v>
      </c>
      <c r="K1266" s="220" t="s">
        <v>984</v>
      </c>
      <c r="L1266" s="48"/>
      <c r="M1266" s="225" t="s">
        <v>48</v>
      </c>
      <c r="N1266" s="226" t="s">
        <v>56</v>
      </c>
      <c r="O1266" s="88"/>
      <c r="P1266" s="227">
        <f>O1266*H1266</f>
        <v>0</v>
      </c>
      <c r="Q1266" s="227">
        <v>0</v>
      </c>
      <c r="R1266" s="227">
        <f>Q1266*H1266</f>
        <v>0</v>
      </c>
      <c r="S1266" s="227">
        <v>0</v>
      </c>
      <c r="T1266" s="228">
        <f>S1266*H1266</f>
        <v>0</v>
      </c>
      <c r="U1266" s="42"/>
      <c r="V1266" s="42"/>
      <c r="W1266" s="42"/>
      <c r="X1266" s="42"/>
      <c r="Y1266" s="42"/>
      <c r="Z1266" s="42"/>
      <c r="AA1266" s="42"/>
      <c r="AB1266" s="42"/>
      <c r="AC1266" s="42"/>
      <c r="AD1266" s="42"/>
      <c r="AE1266" s="42"/>
      <c r="AR1266" s="229" t="s">
        <v>261</v>
      </c>
      <c r="AT1266" s="229" t="s">
        <v>256</v>
      </c>
      <c r="AU1266" s="229" t="s">
        <v>93</v>
      </c>
      <c r="AY1266" s="20" t="s">
        <v>254</v>
      </c>
      <c r="BE1266" s="230">
        <f>IF(N1266="základní",J1266,0)</f>
        <v>0</v>
      </c>
      <c r="BF1266" s="230">
        <f>IF(N1266="snížená",J1266,0)</f>
        <v>0</v>
      </c>
      <c r="BG1266" s="230">
        <f>IF(N1266="zákl. přenesená",J1266,0)</f>
        <v>0</v>
      </c>
      <c r="BH1266" s="230">
        <f>IF(N1266="sníž. přenesená",J1266,0)</f>
        <v>0</v>
      </c>
      <c r="BI1266" s="230">
        <f>IF(N1266="nulová",J1266,0)</f>
        <v>0</v>
      </c>
      <c r="BJ1266" s="20" t="s">
        <v>23</v>
      </c>
      <c r="BK1266" s="230">
        <f>ROUND(I1266*H1266,2)</f>
        <v>0</v>
      </c>
      <c r="BL1266" s="20" t="s">
        <v>261</v>
      </c>
      <c r="BM1266" s="229" t="s">
        <v>1113</v>
      </c>
    </row>
    <row r="1267" s="13" customFormat="1">
      <c r="A1267" s="13"/>
      <c r="B1267" s="236"/>
      <c r="C1267" s="237"/>
      <c r="D1267" s="238" t="s">
        <v>265</v>
      </c>
      <c r="E1267" s="239" t="s">
        <v>622</v>
      </c>
      <c r="F1267" s="240" t="s">
        <v>1114</v>
      </c>
      <c r="G1267" s="237"/>
      <c r="H1267" s="241">
        <v>114.8</v>
      </c>
      <c r="I1267" s="242"/>
      <c r="J1267" s="237"/>
      <c r="K1267" s="237"/>
      <c r="L1267" s="243"/>
      <c r="M1267" s="244"/>
      <c r="N1267" s="245"/>
      <c r="O1267" s="245"/>
      <c r="P1267" s="245"/>
      <c r="Q1267" s="245"/>
      <c r="R1267" s="245"/>
      <c r="S1267" s="245"/>
      <c r="T1267" s="246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7" t="s">
        <v>265</v>
      </c>
      <c r="AU1267" s="247" t="s">
        <v>93</v>
      </c>
      <c r="AV1267" s="13" t="s">
        <v>93</v>
      </c>
      <c r="AW1267" s="13" t="s">
        <v>46</v>
      </c>
      <c r="AX1267" s="13" t="s">
        <v>23</v>
      </c>
      <c r="AY1267" s="247" t="s">
        <v>254</v>
      </c>
    </row>
    <row r="1268" s="2" customFormat="1" ht="16.5" customHeight="1">
      <c r="A1268" s="42"/>
      <c r="B1268" s="43"/>
      <c r="C1268" s="285" t="s">
        <v>1115</v>
      </c>
      <c r="D1268" s="285" t="s">
        <v>376</v>
      </c>
      <c r="E1268" s="286" t="s">
        <v>1116</v>
      </c>
      <c r="F1268" s="287" t="s">
        <v>1117</v>
      </c>
      <c r="G1268" s="288" t="s">
        <v>192</v>
      </c>
      <c r="H1268" s="289">
        <v>116.52200000000001</v>
      </c>
      <c r="I1268" s="290"/>
      <c r="J1268" s="291">
        <f>ROUND(I1268*H1268,2)</f>
        <v>0</v>
      </c>
      <c r="K1268" s="287" t="s">
        <v>984</v>
      </c>
      <c r="L1268" s="292"/>
      <c r="M1268" s="293" t="s">
        <v>48</v>
      </c>
      <c r="N1268" s="294" t="s">
        <v>56</v>
      </c>
      <c r="O1268" s="88"/>
      <c r="P1268" s="227">
        <f>O1268*H1268</f>
        <v>0</v>
      </c>
      <c r="Q1268" s="227">
        <v>0.59999999999999998</v>
      </c>
      <c r="R1268" s="227">
        <f>Q1268*H1268</f>
        <v>69.913200000000003</v>
      </c>
      <c r="S1268" s="227">
        <v>0</v>
      </c>
      <c r="T1268" s="228">
        <f>S1268*H1268</f>
        <v>0</v>
      </c>
      <c r="U1268" s="42"/>
      <c r="V1268" s="42"/>
      <c r="W1268" s="42"/>
      <c r="X1268" s="42"/>
      <c r="Y1268" s="42"/>
      <c r="Z1268" s="42"/>
      <c r="AA1268" s="42"/>
      <c r="AB1268" s="42"/>
      <c r="AC1268" s="42"/>
      <c r="AD1268" s="42"/>
      <c r="AE1268" s="42"/>
      <c r="AR1268" s="229" t="s">
        <v>303</v>
      </c>
      <c r="AT1268" s="229" t="s">
        <v>376</v>
      </c>
      <c r="AU1268" s="229" t="s">
        <v>93</v>
      </c>
      <c r="AY1268" s="20" t="s">
        <v>254</v>
      </c>
      <c r="BE1268" s="230">
        <f>IF(N1268="základní",J1268,0)</f>
        <v>0</v>
      </c>
      <c r="BF1268" s="230">
        <f>IF(N1268="snížená",J1268,0)</f>
        <v>0</v>
      </c>
      <c r="BG1268" s="230">
        <f>IF(N1268="zákl. přenesená",J1268,0)</f>
        <v>0</v>
      </c>
      <c r="BH1268" s="230">
        <f>IF(N1268="sníž. přenesená",J1268,0)</f>
        <v>0</v>
      </c>
      <c r="BI1268" s="230">
        <f>IF(N1268="nulová",J1268,0)</f>
        <v>0</v>
      </c>
      <c r="BJ1268" s="20" t="s">
        <v>23</v>
      </c>
      <c r="BK1268" s="230">
        <f>ROUND(I1268*H1268,2)</f>
        <v>0</v>
      </c>
      <c r="BL1268" s="20" t="s">
        <v>261</v>
      </c>
      <c r="BM1268" s="229" t="s">
        <v>1118</v>
      </c>
    </row>
    <row r="1269" s="13" customFormat="1">
      <c r="A1269" s="13"/>
      <c r="B1269" s="236"/>
      <c r="C1269" s="237"/>
      <c r="D1269" s="238" t="s">
        <v>265</v>
      </c>
      <c r="E1269" s="239" t="s">
        <v>48</v>
      </c>
      <c r="F1269" s="240" t="s">
        <v>1119</v>
      </c>
      <c r="G1269" s="237"/>
      <c r="H1269" s="241">
        <v>116.52200000000001</v>
      </c>
      <c r="I1269" s="242"/>
      <c r="J1269" s="237"/>
      <c r="K1269" s="237"/>
      <c r="L1269" s="243"/>
      <c r="M1269" s="244"/>
      <c r="N1269" s="245"/>
      <c r="O1269" s="245"/>
      <c r="P1269" s="245"/>
      <c r="Q1269" s="245"/>
      <c r="R1269" s="245"/>
      <c r="S1269" s="245"/>
      <c r="T1269" s="246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7" t="s">
        <v>265</v>
      </c>
      <c r="AU1269" s="247" t="s">
        <v>93</v>
      </c>
      <c r="AV1269" s="13" t="s">
        <v>93</v>
      </c>
      <c r="AW1269" s="13" t="s">
        <v>46</v>
      </c>
      <c r="AX1269" s="13" t="s">
        <v>23</v>
      </c>
      <c r="AY1269" s="247" t="s">
        <v>254</v>
      </c>
    </row>
    <row r="1270" s="2" customFormat="1">
      <c r="A1270" s="42"/>
      <c r="B1270" s="43"/>
      <c r="C1270" s="44"/>
      <c r="D1270" s="238" t="s">
        <v>278</v>
      </c>
      <c r="E1270" s="44"/>
      <c r="F1270" s="269" t="s">
        <v>1120</v>
      </c>
      <c r="G1270" s="44"/>
      <c r="H1270" s="44"/>
      <c r="I1270" s="44"/>
      <c r="J1270" s="44"/>
      <c r="K1270" s="44"/>
      <c r="L1270" s="48"/>
      <c r="M1270" s="234"/>
      <c r="N1270" s="235"/>
      <c r="O1270" s="88"/>
      <c r="P1270" s="88"/>
      <c r="Q1270" s="88"/>
      <c r="R1270" s="88"/>
      <c r="S1270" s="88"/>
      <c r="T1270" s="89"/>
      <c r="U1270" s="42"/>
      <c r="V1270" s="42"/>
      <c r="W1270" s="42"/>
      <c r="X1270" s="42"/>
      <c r="Y1270" s="42"/>
      <c r="Z1270" s="42"/>
      <c r="AA1270" s="42"/>
      <c r="AB1270" s="42"/>
      <c r="AC1270" s="42"/>
      <c r="AD1270" s="42"/>
      <c r="AE1270" s="42"/>
      <c r="AU1270" s="20" t="s">
        <v>93</v>
      </c>
    </row>
    <row r="1271" s="2" customFormat="1">
      <c r="A1271" s="42"/>
      <c r="B1271" s="43"/>
      <c r="C1271" s="44"/>
      <c r="D1271" s="238" t="s">
        <v>278</v>
      </c>
      <c r="E1271" s="44"/>
      <c r="F1271" s="270" t="s">
        <v>1114</v>
      </c>
      <c r="G1271" s="44"/>
      <c r="H1271" s="271">
        <v>114.8</v>
      </c>
      <c r="I1271" s="44"/>
      <c r="J1271" s="44"/>
      <c r="K1271" s="44"/>
      <c r="L1271" s="48"/>
      <c r="M1271" s="234"/>
      <c r="N1271" s="235"/>
      <c r="O1271" s="88"/>
      <c r="P1271" s="88"/>
      <c r="Q1271" s="88"/>
      <c r="R1271" s="88"/>
      <c r="S1271" s="88"/>
      <c r="T1271" s="89"/>
      <c r="U1271" s="42"/>
      <c r="V1271" s="42"/>
      <c r="W1271" s="42"/>
      <c r="X1271" s="42"/>
      <c r="Y1271" s="42"/>
      <c r="Z1271" s="42"/>
      <c r="AA1271" s="42"/>
      <c r="AB1271" s="42"/>
      <c r="AC1271" s="42"/>
      <c r="AD1271" s="42"/>
      <c r="AE1271" s="42"/>
      <c r="AU1271" s="20" t="s">
        <v>93</v>
      </c>
    </row>
    <row r="1272" s="2" customFormat="1" ht="16.5" customHeight="1">
      <c r="A1272" s="42"/>
      <c r="B1272" s="43"/>
      <c r="C1272" s="218" t="s">
        <v>1121</v>
      </c>
      <c r="D1272" s="218" t="s">
        <v>256</v>
      </c>
      <c r="E1272" s="219" t="s">
        <v>1122</v>
      </c>
      <c r="F1272" s="220" t="s">
        <v>1123</v>
      </c>
      <c r="G1272" s="221" t="s">
        <v>413</v>
      </c>
      <c r="H1272" s="222">
        <v>6</v>
      </c>
      <c r="I1272" s="223"/>
      <c r="J1272" s="224">
        <f>ROUND(I1272*H1272,2)</f>
        <v>0</v>
      </c>
      <c r="K1272" s="220" t="s">
        <v>260</v>
      </c>
      <c r="L1272" s="48"/>
      <c r="M1272" s="225" t="s">
        <v>48</v>
      </c>
      <c r="N1272" s="226" t="s">
        <v>56</v>
      </c>
      <c r="O1272" s="88"/>
      <c r="P1272" s="227">
        <f>O1272*H1272</f>
        <v>0</v>
      </c>
      <c r="Q1272" s="227">
        <v>1.3900699999999999</v>
      </c>
      <c r="R1272" s="227">
        <f>Q1272*H1272</f>
        <v>8.3404199999999999</v>
      </c>
      <c r="S1272" s="227">
        <v>0</v>
      </c>
      <c r="T1272" s="228">
        <f>S1272*H1272</f>
        <v>0</v>
      </c>
      <c r="U1272" s="42"/>
      <c r="V1272" s="42"/>
      <c r="W1272" s="42"/>
      <c r="X1272" s="42"/>
      <c r="Y1272" s="42"/>
      <c r="Z1272" s="42"/>
      <c r="AA1272" s="42"/>
      <c r="AB1272" s="42"/>
      <c r="AC1272" s="42"/>
      <c r="AD1272" s="42"/>
      <c r="AE1272" s="42"/>
      <c r="AR1272" s="229" t="s">
        <v>261</v>
      </c>
      <c r="AT1272" s="229" t="s">
        <v>256</v>
      </c>
      <c r="AU1272" s="229" t="s">
        <v>93</v>
      </c>
      <c r="AY1272" s="20" t="s">
        <v>254</v>
      </c>
      <c r="BE1272" s="230">
        <f>IF(N1272="základní",J1272,0)</f>
        <v>0</v>
      </c>
      <c r="BF1272" s="230">
        <f>IF(N1272="snížená",J1272,0)</f>
        <v>0</v>
      </c>
      <c r="BG1272" s="230">
        <f>IF(N1272="zákl. přenesená",J1272,0)</f>
        <v>0</v>
      </c>
      <c r="BH1272" s="230">
        <f>IF(N1272="sníž. přenesená",J1272,0)</f>
        <v>0</v>
      </c>
      <c r="BI1272" s="230">
        <f>IF(N1272="nulová",J1272,0)</f>
        <v>0</v>
      </c>
      <c r="BJ1272" s="20" t="s">
        <v>23</v>
      </c>
      <c r="BK1272" s="230">
        <f>ROUND(I1272*H1272,2)</f>
        <v>0</v>
      </c>
      <c r="BL1272" s="20" t="s">
        <v>261</v>
      </c>
      <c r="BM1272" s="229" t="s">
        <v>1124</v>
      </c>
    </row>
    <row r="1273" s="2" customFormat="1">
      <c r="A1273" s="42"/>
      <c r="B1273" s="43"/>
      <c r="C1273" s="44"/>
      <c r="D1273" s="231" t="s">
        <v>263</v>
      </c>
      <c r="E1273" s="44"/>
      <c r="F1273" s="232" t="s">
        <v>1125</v>
      </c>
      <c r="G1273" s="44"/>
      <c r="H1273" s="44"/>
      <c r="I1273" s="233"/>
      <c r="J1273" s="44"/>
      <c r="K1273" s="44"/>
      <c r="L1273" s="48"/>
      <c r="M1273" s="234"/>
      <c r="N1273" s="235"/>
      <c r="O1273" s="88"/>
      <c r="P1273" s="88"/>
      <c r="Q1273" s="88"/>
      <c r="R1273" s="88"/>
      <c r="S1273" s="88"/>
      <c r="T1273" s="89"/>
      <c r="U1273" s="42"/>
      <c r="V1273" s="42"/>
      <c r="W1273" s="42"/>
      <c r="X1273" s="42"/>
      <c r="Y1273" s="42"/>
      <c r="Z1273" s="42"/>
      <c r="AA1273" s="42"/>
      <c r="AB1273" s="42"/>
      <c r="AC1273" s="42"/>
      <c r="AD1273" s="42"/>
      <c r="AE1273" s="42"/>
      <c r="AT1273" s="20" t="s">
        <v>263</v>
      </c>
      <c r="AU1273" s="20" t="s">
        <v>93</v>
      </c>
    </row>
    <row r="1274" s="13" customFormat="1">
      <c r="A1274" s="13"/>
      <c r="B1274" s="236"/>
      <c r="C1274" s="237"/>
      <c r="D1274" s="238" t="s">
        <v>265</v>
      </c>
      <c r="E1274" s="239" t="s">
        <v>48</v>
      </c>
      <c r="F1274" s="240" t="s">
        <v>1126</v>
      </c>
      <c r="G1274" s="237"/>
      <c r="H1274" s="241">
        <v>4</v>
      </c>
      <c r="I1274" s="242"/>
      <c r="J1274" s="237"/>
      <c r="K1274" s="237"/>
      <c r="L1274" s="243"/>
      <c r="M1274" s="244"/>
      <c r="N1274" s="245"/>
      <c r="O1274" s="245"/>
      <c r="P1274" s="245"/>
      <c r="Q1274" s="245"/>
      <c r="R1274" s="245"/>
      <c r="S1274" s="245"/>
      <c r="T1274" s="246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7" t="s">
        <v>265</v>
      </c>
      <c r="AU1274" s="247" t="s">
        <v>93</v>
      </c>
      <c r="AV1274" s="13" t="s">
        <v>93</v>
      </c>
      <c r="AW1274" s="13" t="s">
        <v>46</v>
      </c>
      <c r="AX1274" s="13" t="s">
        <v>85</v>
      </c>
      <c r="AY1274" s="247" t="s">
        <v>254</v>
      </c>
    </row>
    <row r="1275" s="13" customFormat="1">
      <c r="A1275" s="13"/>
      <c r="B1275" s="236"/>
      <c r="C1275" s="237"/>
      <c r="D1275" s="238" t="s">
        <v>265</v>
      </c>
      <c r="E1275" s="239" t="s">
        <v>48</v>
      </c>
      <c r="F1275" s="240" t="s">
        <v>1127</v>
      </c>
      <c r="G1275" s="237"/>
      <c r="H1275" s="241">
        <v>2</v>
      </c>
      <c r="I1275" s="242"/>
      <c r="J1275" s="237"/>
      <c r="K1275" s="237"/>
      <c r="L1275" s="243"/>
      <c r="M1275" s="244"/>
      <c r="N1275" s="245"/>
      <c r="O1275" s="245"/>
      <c r="P1275" s="245"/>
      <c r="Q1275" s="245"/>
      <c r="R1275" s="245"/>
      <c r="S1275" s="245"/>
      <c r="T1275" s="246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7" t="s">
        <v>265</v>
      </c>
      <c r="AU1275" s="247" t="s">
        <v>93</v>
      </c>
      <c r="AV1275" s="13" t="s">
        <v>93</v>
      </c>
      <c r="AW1275" s="13" t="s">
        <v>46</v>
      </c>
      <c r="AX1275" s="13" t="s">
        <v>85</v>
      </c>
      <c r="AY1275" s="247" t="s">
        <v>254</v>
      </c>
    </row>
    <row r="1276" s="14" customFormat="1">
      <c r="A1276" s="14"/>
      <c r="B1276" s="248"/>
      <c r="C1276" s="249"/>
      <c r="D1276" s="238" t="s">
        <v>265</v>
      </c>
      <c r="E1276" s="250" t="s">
        <v>48</v>
      </c>
      <c r="F1276" s="251" t="s">
        <v>268</v>
      </c>
      <c r="G1276" s="249"/>
      <c r="H1276" s="252">
        <v>6</v>
      </c>
      <c r="I1276" s="253"/>
      <c r="J1276" s="249"/>
      <c r="K1276" s="249"/>
      <c r="L1276" s="254"/>
      <c r="M1276" s="255"/>
      <c r="N1276" s="256"/>
      <c r="O1276" s="256"/>
      <c r="P1276" s="256"/>
      <c r="Q1276" s="256"/>
      <c r="R1276" s="256"/>
      <c r="S1276" s="256"/>
      <c r="T1276" s="257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8" t="s">
        <v>265</v>
      </c>
      <c r="AU1276" s="258" t="s">
        <v>93</v>
      </c>
      <c r="AV1276" s="14" t="s">
        <v>261</v>
      </c>
      <c r="AW1276" s="14" t="s">
        <v>46</v>
      </c>
      <c r="AX1276" s="14" t="s">
        <v>23</v>
      </c>
      <c r="AY1276" s="258" t="s">
        <v>254</v>
      </c>
    </row>
    <row r="1277" s="2" customFormat="1" ht="16.5" customHeight="1">
      <c r="A1277" s="42"/>
      <c r="B1277" s="43"/>
      <c r="C1277" s="218" t="s">
        <v>1128</v>
      </c>
      <c r="D1277" s="218" t="s">
        <v>256</v>
      </c>
      <c r="E1277" s="219" t="s">
        <v>1129</v>
      </c>
      <c r="F1277" s="220" t="s">
        <v>1130</v>
      </c>
      <c r="G1277" s="221" t="s">
        <v>1131</v>
      </c>
      <c r="H1277" s="222">
        <v>7</v>
      </c>
      <c r="I1277" s="223"/>
      <c r="J1277" s="224">
        <f>ROUND(I1277*H1277,2)</f>
        <v>0</v>
      </c>
      <c r="K1277" s="220" t="s">
        <v>260</v>
      </c>
      <c r="L1277" s="48"/>
      <c r="M1277" s="225" t="s">
        <v>48</v>
      </c>
      <c r="N1277" s="226" t="s">
        <v>56</v>
      </c>
      <c r="O1277" s="88"/>
      <c r="P1277" s="227">
        <f>O1277*H1277</f>
        <v>0</v>
      </c>
      <c r="Q1277" s="227">
        <v>0.0023500000000000001</v>
      </c>
      <c r="R1277" s="227">
        <f>Q1277*H1277</f>
        <v>0.016449999999999999</v>
      </c>
      <c r="S1277" s="227">
        <v>0</v>
      </c>
      <c r="T1277" s="228">
        <f>S1277*H1277</f>
        <v>0</v>
      </c>
      <c r="U1277" s="42"/>
      <c r="V1277" s="42"/>
      <c r="W1277" s="42"/>
      <c r="X1277" s="42"/>
      <c r="Y1277" s="42"/>
      <c r="Z1277" s="42"/>
      <c r="AA1277" s="42"/>
      <c r="AB1277" s="42"/>
      <c r="AC1277" s="42"/>
      <c r="AD1277" s="42"/>
      <c r="AE1277" s="42"/>
      <c r="AR1277" s="229" t="s">
        <v>261</v>
      </c>
      <c r="AT1277" s="229" t="s">
        <v>256</v>
      </c>
      <c r="AU1277" s="229" t="s">
        <v>93</v>
      </c>
      <c r="AY1277" s="20" t="s">
        <v>254</v>
      </c>
      <c r="BE1277" s="230">
        <f>IF(N1277="základní",J1277,0)</f>
        <v>0</v>
      </c>
      <c r="BF1277" s="230">
        <f>IF(N1277="snížená",J1277,0)</f>
        <v>0</v>
      </c>
      <c r="BG1277" s="230">
        <f>IF(N1277="zákl. přenesená",J1277,0)</f>
        <v>0</v>
      </c>
      <c r="BH1277" s="230">
        <f>IF(N1277="sníž. přenesená",J1277,0)</f>
        <v>0</v>
      </c>
      <c r="BI1277" s="230">
        <f>IF(N1277="nulová",J1277,0)</f>
        <v>0</v>
      </c>
      <c r="BJ1277" s="20" t="s">
        <v>23</v>
      </c>
      <c r="BK1277" s="230">
        <f>ROUND(I1277*H1277,2)</f>
        <v>0</v>
      </c>
      <c r="BL1277" s="20" t="s">
        <v>261</v>
      </c>
      <c r="BM1277" s="229" t="s">
        <v>1132</v>
      </c>
    </row>
    <row r="1278" s="2" customFormat="1">
      <c r="A1278" s="42"/>
      <c r="B1278" s="43"/>
      <c r="C1278" s="44"/>
      <c r="D1278" s="231" t="s">
        <v>263</v>
      </c>
      <c r="E1278" s="44"/>
      <c r="F1278" s="232" t="s">
        <v>1133</v>
      </c>
      <c r="G1278" s="44"/>
      <c r="H1278" s="44"/>
      <c r="I1278" s="233"/>
      <c r="J1278" s="44"/>
      <c r="K1278" s="44"/>
      <c r="L1278" s="48"/>
      <c r="M1278" s="234"/>
      <c r="N1278" s="235"/>
      <c r="O1278" s="88"/>
      <c r="P1278" s="88"/>
      <c r="Q1278" s="88"/>
      <c r="R1278" s="88"/>
      <c r="S1278" s="88"/>
      <c r="T1278" s="89"/>
      <c r="U1278" s="42"/>
      <c r="V1278" s="42"/>
      <c r="W1278" s="42"/>
      <c r="X1278" s="42"/>
      <c r="Y1278" s="42"/>
      <c r="Z1278" s="42"/>
      <c r="AA1278" s="42"/>
      <c r="AB1278" s="42"/>
      <c r="AC1278" s="42"/>
      <c r="AD1278" s="42"/>
      <c r="AE1278" s="42"/>
      <c r="AT1278" s="20" t="s">
        <v>263</v>
      </c>
      <c r="AU1278" s="20" t="s">
        <v>93</v>
      </c>
    </row>
    <row r="1279" s="15" customFormat="1">
      <c r="A1279" s="15"/>
      <c r="B1279" s="259"/>
      <c r="C1279" s="260"/>
      <c r="D1279" s="238" t="s">
        <v>265</v>
      </c>
      <c r="E1279" s="261" t="s">
        <v>48</v>
      </c>
      <c r="F1279" s="262" t="s">
        <v>834</v>
      </c>
      <c r="G1279" s="260"/>
      <c r="H1279" s="261" t="s">
        <v>48</v>
      </c>
      <c r="I1279" s="263"/>
      <c r="J1279" s="260"/>
      <c r="K1279" s="260"/>
      <c r="L1279" s="264"/>
      <c r="M1279" s="265"/>
      <c r="N1279" s="266"/>
      <c r="O1279" s="266"/>
      <c r="P1279" s="266"/>
      <c r="Q1279" s="266"/>
      <c r="R1279" s="266"/>
      <c r="S1279" s="266"/>
      <c r="T1279" s="267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68" t="s">
        <v>265</v>
      </c>
      <c r="AU1279" s="268" t="s">
        <v>93</v>
      </c>
      <c r="AV1279" s="15" t="s">
        <v>23</v>
      </c>
      <c r="AW1279" s="15" t="s">
        <v>46</v>
      </c>
      <c r="AX1279" s="15" t="s">
        <v>85</v>
      </c>
      <c r="AY1279" s="268" t="s">
        <v>254</v>
      </c>
    </row>
    <row r="1280" s="13" customFormat="1">
      <c r="A1280" s="13"/>
      <c r="B1280" s="236"/>
      <c r="C1280" s="237"/>
      <c r="D1280" s="238" t="s">
        <v>265</v>
      </c>
      <c r="E1280" s="239" t="s">
        <v>48</v>
      </c>
      <c r="F1280" s="240" t="s">
        <v>1134</v>
      </c>
      <c r="G1280" s="237"/>
      <c r="H1280" s="241">
        <v>2</v>
      </c>
      <c r="I1280" s="242"/>
      <c r="J1280" s="237"/>
      <c r="K1280" s="237"/>
      <c r="L1280" s="243"/>
      <c r="M1280" s="244"/>
      <c r="N1280" s="245"/>
      <c r="O1280" s="245"/>
      <c r="P1280" s="245"/>
      <c r="Q1280" s="245"/>
      <c r="R1280" s="245"/>
      <c r="S1280" s="245"/>
      <c r="T1280" s="246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7" t="s">
        <v>265</v>
      </c>
      <c r="AU1280" s="247" t="s">
        <v>93</v>
      </c>
      <c r="AV1280" s="13" t="s">
        <v>93</v>
      </c>
      <c r="AW1280" s="13" t="s">
        <v>46</v>
      </c>
      <c r="AX1280" s="13" t="s">
        <v>85</v>
      </c>
      <c r="AY1280" s="247" t="s">
        <v>254</v>
      </c>
    </row>
    <row r="1281" s="13" customFormat="1">
      <c r="A1281" s="13"/>
      <c r="B1281" s="236"/>
      <c r="C1281" s="237"/>
      <c r="D1281" s="238" t="s">
        <v>265</v>
      </c>
      <c r="E1281" s="239" t="s">
        <v>48</v>
      </c>
      <c r="F1281" s="240" t="s">
        <v>1135</v>
      </c>
      <c r="G1281" s="237"/>
      <c r="H1281" s="241">
        <v>2</v>
      </c>
      <c r="I1281" s="242"/>
      <c r="J1281" s="237"/>
      <c r="K1281" s="237"/>
      <c r="L1281" s="243"/>
      <c r="M1281" s="244"/>
      <c r="N1281" s="245"/>
      <c r="O1281" s="245"/>
      <c r="P1281" s="245"/>
      <c r="Q1281" s="245"/>
      <c r="R1281" s="245"/>
      <c r="S1281" s="245"/>
      <c r="T1281" s="246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7" t="s">
        <v>265</v>
      </c>
      <c r="AU1281" s="247" t="s">
        <v>93</v>
      </c>
      <c r="AV1281" s="13" t="s">
        <v>93</v>
      </c>
      <c r="AW1281" s="13" t="s">
        <v>46</v>
      </c>
      <c r="AX1281" s="13" t="s">
        <v>85</v>
      </c>
      <c r="AY1281" s="247" t="s">
        <v>254</v>
      </c>
    </row>
    <row r="1282" s="13" customFormat="1">
      <c r="A1282" s="13"/>
      <c r="B1282" s="236"/>
      <c r="C1282" s="237"/>
      <c r="D1282" s="238" t="s">
        <v>265</v>
      </c>
      <c r="E1282" s="239" t="s">
        <v>48</v>
      </c>
      <c r="F1282" s="240" t="s">
        <v>1136</v>
      </c>
      <c r="G1282" s="237"/>
      <c r="H1282" s="241">
        <v>2</v>
      </c>
      <c r="I1282" s="242"/>
      <c r="J1282" s="237"/>
      <c r="K1282" s="237"/>
      <c r="L1282" s="243"/>
      <c r="M1282" s="244"/>
      <c r="N1282" s="245"/>
      <c r="O1282" s="245"/>
      <c r="P1282" s="245"/>
      <c r="Q1282" s="245"/>
      <c r="R1282" s="245"/>
      <c r="S1282" s="245"/>
      <c r="T1282" s="246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7" t="s">
        <v>265</v>
      </c>
      <c r="AU1282" s="247" t="s">
        <v>93</v>
      </c>
      <c r="AV1282" s="13" t="s">
        <v>93</v>
      </c>
      <c r="AW1282" s="13" t="s">
        <v>46</v>
      </c>
      <c r="AX1282" s="13" t="s">
        <v>85</v>
      </c>
      <c r="AY1282" s="247" t="s">
        <v>254</v>
      </c>
    </row>
    <row r="1283" s="13" customFormat="1">
      <c r="A1283" s="13"/>
      <c r="B1283" s="236"/>
      <c r="C1283" s="237"/>
      <c r="D1283" s="238" t="s">
        <v>265</v>
      </c>
      <c r="E1283" s="239" t="s">
        <v>48</v>
      </c>
      <c r="F1283" s="240" t="s">
        <v>1137</v>
      </c>
      <c r="G1283" s="237"/>
      <c r="H1283" s="241">
        <v>1</v>
      </c>
      <c r="I1283" s="242"/>
      <c r="J1283" s="237"/>
      <c r="K1283" s="237"/>
      <c r="L1283" s="243"/>
      <c r="M1283" s="244"/>
      <c r="N1283" s="245"/>
      <c r="O1283" s="245"/>
      <c r="P1283" s="245"/>
      <c r="Q1283" s="245"/>
      <c r="R1283" s="245"/>
      <c r="S1283" s="245"/>
      <c r="T1283" s="246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7" t="s">
        <v>265</v>
      </c>
      <c r="AU1283" s="247" t="s">
        <v>93</v>
      </c>
      <c r="AV1283" s="13" t="s">
        <v>93</v>
      </c>
      <c r="AW1283" s="13" t="s">
        <v>46</v>
      </c>
      <c r="AX1283" s="13" t="s">
        <v>85</v>
      </c>
      <c r="AY1283" s="247" t="s">
        <v>254</v>
      </c>
    </row>
    <row r="1284" s="14" customFormat="1">
      <c r="A1284" s="14"/>
      <c r="B1284" s="248"/>
      <c r="C1284" s="249"/>
      <c r="D1284" s="238" t="s">
        <v>265</v>
      </c>
      <c r="E1284" s="250" t="s">
        <v>48</v>
      </c>
      <c r="F1284" s="251" t="s">
        <v>268</v>
      </c>
      <c r="G1284" s="249"/>
      <c r="H1284" s="252">
        <v>7</v>
      </c>
      <c r="I1284" s="253"/>
      <c r="J1284" s="249"/>
      <c r="K1284" s="249"/>
      <c r="L1284" s="254"/>
      <c r="M1284" s="255"/>
      <c r="N1284" s="256"/>
      <c r="O1284" s="256"/>
      <c r="P1284" s="256"/>
      <c r="Q1284" s="256"/>
      <c r="R1284" s="256"/>
      <c r="S1284" s="256"/>
      <c r="T1284" s="257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8" t="s">
        <v>265</v>
      </c>
      <c r="AU1284" s="258" t="s">
        <v>93</v>
      </c>
      <c r="AV1284" s="14" t="s">
        <v>261</v>
      </c>
      <c r="AW1284" s="14" t="s">
        <v>46</v>
      </c>
      <c r="AX1284" s="14" t="s">
        <v>23</v>
      </c>
      <c r="AY1284" s="258" t="s">
        <v>254</v>
      </c>
    </row>
    <row r="1285" s="2" customFormat="1" ht="16.5" customHeight="1">
      <c r="A1285" s="42"/>
      <c r="B1285" s="43"/>
      <c r="C1285" s="218" t="s">
        <v>1138</v>
      </c>
      <c r="D1285" s="218" t="s">
        <v>256</v>
      </c>
      <c r="E1285" s="219" t="s">
        <v>1139</v>
      </c>
      <c r="F1285" s="220" t="s">
        <v>1140</v>
      </c>
      <c r="G1285" s="221" t="s">
        <v>1131</v>
      </c>
      <c r="H1285" s="222">
        <v>7</v>
      </c>
      <c r="I1285" s="223"/>
      <c r="J1285" s="224">
        <f>ROUND(I1285*H1285,2)</f>
        <v>0</v>
      </c>
      <c r="K1285" s="220" t="s">
        <v>260</v>
      </c>
      <c r="L1285" s="48"/>
      <c r="M1285" s="225" t="s">
        <v>48</v>
      </c>
      <c r="N1285" s="226" t="s">
        <v>56</v>
      </c>
      <c r="O1285" s="88"/>
      <c r="P1285" s="227">
        <f>O1285*H1285</f>
        <v>0</v>
      </c>
      <c r="Q1285" s="227">
        <v>0.00084000000000000003</v>
      </c>
      <c r="R1285" s="227">
        <f>Q1285*H1285</f>
        <v>0.0058799999999999998</v>
      </c>
      <c r="S1285" s="227">
        <v>0</v>
      </c>
      <c r="T1285" s="228">
        <f>S1285*H1285</f>
        <v>0</v>
      </c>
      <c r="U1285" s="42"/>
      <c r="V1285" s="42"/>
      <c r="W1285" s="42"/>
      <c r="X1285" s="42"/>
      <c r="Y1285" s="42"/>
      <c r="Z1285" s="42"/>
      <c r="AA1285" s="42"/>
      <c r="AB1285" s="42"/>
      <c r="AC1285" s="42"/>
      <c r="AD1285" s="42"/>
      <c r="AE1285" s="42"/>
      <c r="AR1285" s="229" t="s">
        <v>261</v>
      </c>
      <c r="AT1285" s="229" t="s">
        <v>256</v>
      </c>
      <c r="AU1285" s="229" t="s">
        <v>93</v>
      </c>
      <c r="AY1285" s="20" t="s">
        <v>254</v>
      </c>
      <c r="BE1285" s="230">
        <f>IF(N1285="základní",J1285,0)</f>
        <v>0</v>
      </c>
      <c r="BF1285" s="230">
        <f>IF(N1285="snížená",J1285,0)</f>
        <v>0</v>
      </c>
      <c r="BG1285" s="230">
        <f>IF(N1285="zákl. přenesená",J1285,0)</f>
        <v>0</v>
      </c>
      <c r="BH1285" s="230">
        <f>IF(N1285="sníž. přenesená",J1285,0)</f>
        <v>0</v>
      </c>
      <c r="BI1285" s="230">
        <f>IF(N1285="nulová",J1285,0)</f>
        <v>0</v>
      </c>
      <c r="BJ1285" s="20" t="s">
        <v>23</v>
      </c>
      <c r="BK1285" s="230">
        <f>ROUND(I1285*H1285,2)</f>
        <v>0</v>
      </c>
      <c r="BL1285" s="20" t="s">
        <v>261</v>
      </c>
      <c r="BM1285" s="229" t="s">
        <v>1141</v>
      </c>
    </row>
    <row r="1286" s="2" customFormat="1">
      <c r="A1286" s="42"/>
      <c r="B1286" s="43"/>
      <c r="C1286" s="44"/>
      <c r="D1286" s="231" t="s">
        <v>263</v>
      </c>
      <c r="E1286" s="44"/>
      <c r="F1286" s="232" t="s">
        <v>1142</v>
      </c>
      <c r="G1286" s="44"/>
      <c r="H1286" s="44"/>
      <c r="I1286" s="233"/>
      <c r="J1286" s="44"/>
      <c r="K1286" s="44"/>
      <c r="L1286" s="48"/>
      <c r="M1286" s="234"/>
      <c r="N1286" s="235"/>
      <c r="O1286" s="88"/>
      <c r="P1286" s="88"/>
      <c r="Q1286" s="88"/>
      <c r="R1286" s="88"/>
      <c r="S1286" s="88"/>
      <c r="T1286" s="89"/>
      <c r="U1286" s="42"/>
      <c r="V1286" s="42"/>
      <c r="W1286" s="42"/>
      <c r="X1286" s="42"/>
      <c r="Y1286" s="42"/>
      <c r="Z1286" s="42"/>
      <c r="AA1286" s="42"/>
      <c r="AB1286" s="42"/>
      <c r="AC1286" s="42"/>
      <c r="AD1286" s="42"/>
      <c r="AE1286" s="42"/>
      <c r="AT1286" s="20" t="s">
        <v>263</v>
      </c>
      <c r="AU1286" s="20" t="s">
        <v>93</v>
      </c>
    </row>
    <row r="1287" s="15" customFormat="1">
      <c r="A1287" s="15"/>
      <c r="B1287" s="259"/>
      <c r="C1287" s="260"/>
      <c r="D1287" s="238" t="s">
        <v>265</v>
      </c>
      <c r="E1287" s="261" t="s">
        <v>48</v>
      </c>
      <c r="F1287" s="262" t="s">
        <v>834</v>
      </c>
      <c r="G1287" s="260"/>
      <c r="H1287" s="261" t="s">
        <v>48</v>
      </c>
      <c r="I1287" s="263"/>
      <c r="J1287" s="260"/>
      <c r="K1287" s="260"/>
      <c r="L1287" s="264"/>
      <c r="M1287" s="265"/>
      <c r="N1287" s="266"/>
      <c r="O1287" s="266"/>
      <c r="P1287" s="266"/>
      <c r="Q1287" s="266"/>
      <c r="R1287" s="266"/>
      <c r="S1287" s="266"/>
      <c r="T1287" s="267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68" t="s">
        <v>265</v>
      </c>
      <c r="AU1287" s="268" t="s">
        <v>93</v>
      </c>
      <c r="AV1287" s="15" t="s">
        <v>23</v>
      </c>
      <c r="AW1287" s="15" t="s">
        <v>46</v>
      </c>
      <c r="AX1287" s="15" t="s">
        <v>85</v>
      </c>
      <c r="AY1287" s="268" t="s">
        <v>254</v>
      </c>
    </row>
    <row r="1288" s="13" customFormat="1">
      <c r="A1288" s="13"/>
      <c r="B1288" s="236"/>
      <c r="C1288" s="237"/>
      <c r="D1288" s="238" t="s">
        <v>265</v>
      </c>
      <c r="E1288" s="239" t="s">
        <v>48</v>
      </c>
      <c r="F1288" s="240" t="s">
        <v>298</v>
      </c>
      <c r="G1288" s="237"/>
      <c r="H1288" s="241">
        <v>7</v>
      </c>
      <c r="I1288" s="242"/>
      <c r="J1288" s="237"/>
      <c r="K1288" s="237"/>
      <c r="L1288" s="243"/>
      <c r="M1288" s="244"/>
      <c r="N1288" s="245"/>
      <c r="O1288" s="245"/>
      <c r="P1288" s="245"/>
      <c r="Q1288" s="245"/>
      <c r="R1288" s="245"/>
      <c r="S1288" s="245"/>
      <c r="T1288" s="246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7" t="s">
        <v>265</v>
      </c>
      <c r="AU1288" s="247" t="s">
        <v>93</v>
      </c>
      <c r="AV1288" s="13" t="s">
        <v>93</v>
      </c>
      <c r="AW1288" s="13" t="s">
        <v>46</v>
      </c>
      <c r="AX1288" s="13" t="s">
        <v>23</v>
      </c>
      <c r="AY1288" s="247" t="s">
        <v>254</v>
      </c>
    </row>
    <row r="1289" s="2" customFormat="1" ht="24.15" customHeight="1">
      <c r="A1289" s="42"/>
      <c r="B1289" s="43"/>
      <c r="C1289" s="218" t="s">
        <v>1143</v>
      </c>
      <c r="D1289" s="218" t="s">
        <v>256</v>
      </c>
      <c r="E1289" s="219" t="s">
        <v>1144</v>
      </c>
      <c r="F1289" s="220" t="s">
        <v>1145</v>
      </c>
      <c r="G1289" s="221" t="s">
        <v>314</v>
      </c>
      <c r="H1289" s="222">
        <v>18.219999999999999</v>
      </c>
      <c r="I1289" s="223"/>
      <c r="J1289" s="224">
        <f>ROUND(I1289*H1289,2)</f>
        <v>0</v>
      </c>
      <c r="K1289" s="220" t="s">
        <v>260</v>
      </c>
      <c r="L1289" s="48"/>
      <c r="M1289" s="225" t="s">
        <v>48</v>
      </c>
      <c r="N1289" s="226" t="s">
        <v>56</v>
      </c>
      <c r="O1289" s="88"/>
      <c r="P1289" s="227">
        <f>O1289*H1289</f>
        <v>0</v>
      </c>
      <c r="Q1289" s="227">
        <v>2.5550000000000002</v>
      </c>
      <c r="R1289" s="227">
        <f>Q1289*H1289</f>
        <v>46.552100000000003</v>
      </c>
      <c r="S1289" s="227">
        <v>0</v>
      </c>
      <c r="T1289" s="228">
        <f>S1289*H1289</f>
        <v>0</v>
      </c>
      <c r="U1289" s="42"/>
      <c r="V1289" s="42"/>
      <c r="W1289" s="42"/>
      <c r="X1289" s="42"/>
      <c r="Y1289" s="42"/>
      <c r="Z1289" s="42"/>
      <c r="AA1289" s="42"/>
      <c r="AB1289" s="42"/>
      <c r="AC1289" s="42"/>
      <c r="AD1289" s="42"/>
      <c r="AE1289" s="42"/>
      <c r="AR1289" s="229" t="s">
        <v>261</v>
      </c>
      <c r="AT1289" s="229" t="s">
        <v>256</v>
      </c>
      <c r="AU1289" s="229" t="s">
        <v>93</v>
      </c>
      <c r="AY1289" s="20" t="s">
        <v>254</v>
      </c>
      <c r="BE1289" s="230">
        <f>IF(N1289="základní",J1289,0)</f>
        <v>0</v>
      </c>
      <c r="BF1289" s="230">
        <f>IF(N1289="snížená",J1289,0)</f>
        <v>0</v>
      </c>
      <c r="BG1289" s="230">
        <f>IF(N1289="zákl. přenesená",J1289,0)</f>
        <v>0</v>
      </c>
      <c r="BH1289" s="230">
        <f>IF(N1289="sníž. přenesená",J1289,0)</f>
        <v>0</v>
      </c>
      <c r="BI1289" s="230">
        <f>IF(N1289="nulová",J1289,0)</f>
        <v>0</v>
      </c>
      <c r="BJ1289" s="20" t="s">
        <v>23</v>
      </c>
      <c r="BK1289" s="230">
        <f>ROUND(I1289*H1289,2)</f>
        <v>0</v>
      </c>
      <c r="BL1289" s="20" t="s">
        <v>261</v>
      </c>
      <c r="BM1289" s="229" t="s">
        <v>1146</v>
      </c>
    </row>
    <row r="1290" s="2" customFormat="1">
      <c r="A1290" s="42"/>
      <c r="B1290" s="43"/>
      <c r="C1290" s="44"/>
      <c r="D1290" s="231" t="s">
        <v>263</v>
      </c>
      <c r="E1290" s="44"/>
      <c r="F1290" s="232" t="s">
        <v>1147</v>
      </c>
      <c r="G1290" s="44"/>
      <c r="H1290" s="44"/>
      <c r="I1290" s="233"/>
      <c r="J1290" s="44"/>
      <c r="K1290" s="44"/>
      <c r="L1290" s="48"/>
      <c r="M1290" s="234"/>
      <c r="N1290" s="235"/>
      <c r="O1290" s="88"/>
      <c r="P1290" s="88"/>
      <c r="Q1290" s="88"/>
      <c r="R1290" s="88"/>
      <c r="S1290" s="88"/>
      <c r="T1290" s="89"/>
      <c r="U1290" s="42"/>
      <c r="V1290" s="42"/>
      <c r="W1290" s="42"/>
      <c r="X1290" s="42"/>
      <c r="Y1290" s="42"/>
      <c r="Z1290" s="42"/>
      <c r="AA1290" s="42"/>
      <c r="AB1290" s="42"/>
      <c r="AC1290" s="42"/>
      <c r="AD1290" s="42"/>
      <c r="AE1290" s="42"/>
      <c r="AT1290" s="20" t="s">
        <v>263</v>
      </c>
      <c r="AU1290" s="20" t="s">
        <v>93</v>
      </c>
    </row>
    <row r="1291" s="15" customFormat="1">
      <c r="A1291" s="15"/>
      <c r="B1291" s="259"/>
      <c r="C1291" s="260"/>
      <c r="D1291" s="238" t="s">
        <v>265</v>
      </c>
      <c r="E1291" s="261" t="s">
        <v>48</v>
      </c>
      <c r="F1291" s="262" t="s">
        <v>834</v>
      </c>
      <c r="G1291" s="260"/>
      <c r="H1291" s="261" t="s">
        <v>48</v>
      </c>
      <c r="I1291" s="263"/>
      <c r="J1291" s="260"/>
      <c r="K1291" s="260"/>
      <c r="L1291" s="264"/>
      <c r="M1291" s="265"/>
      <c r="N1291" s="266"/>
      <c r="O1291" s="266"/>
      <c r="P1291" s="266"/>
      <c r="Q1291" s="266"/>
      <c r="R1291" s="266"/>
      <c r="S1291" s="266"/>
      <c r="T1291" s="267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68" t="s">
        <v>265</v>
      </c>
      <c r="AU1291" s="268" t="s">
        <v>93</v>
      </c>
      <c r="AV1291" s="15" t="s">
        <v>23</v>
      </c>
      <c r="AW1291" s="15" t="s">
        <v>46</v>
      </c>
      <c r="AX1291" s="15" t="s">
        <v>85</v>
      </c>
      <c r="AY1291" s="268" t="s">
        <v>254</v>
      </c>
    </row>
    <row r="1292" s="13" customFormat="1">
      <c r="A1292" s="13"/>
      <c r="B1292" s="236"/>
      <c r="C1292" s="237"/>
      <c r="D1292" s="238" t="s">
        <v>265</v>
      </c>
      <c r="E1292" s="239" t="s">
        <v>48</v>
      </c>
      <c r="F1292" s="240" t="s">
        <v>1057</v>
      </c>
      <c r="G1292" s="237"/>
      <c r="H1292" s="241">
        <v>0</v>
      </c>
      <c r="I1292" s="242"/>
      <c r="J1292" s="237"/>
      <c r="K1292" s="237"/>
      <c r="L1292" s="243"/>
      <c r="M1292" s="244"/>
      <c r="N1292" s="245"/>
      <c r="O1292" s="245"/>
      <c r="P1292" s="245"/>
      <c r="Q1292" s="245"/>
      <c r="R1292" s="245"/>
      <c r="S1292" s="245"/>
      <c r="T1292" s="246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7" t="s">
        <v>265</v>
      </c>
      <c r="AU1292" s="247" t="s">
        <v>93</v>
      </c>
      <c r="AV1292" s="13" t="s">
        <v>93</v>
      </c>
      <c r="AW1292" s="13" t="s">
        <v>46</v>
      </c>
      <c r="AX1292" s="13" t="s">
        <v>85</v>
      </c>
      <c r="AY1292" s="247" t="s">
        <v>254</v>
      </c>
    </row>
    <row r="1293" s="13" customFormat="1">
      <c r="A1293" s="13"/>
      <c r="B1293" s="236"/>
      <c r="C1293" s="237"/>
      <c r="D1293" s="238" t="s">
        <v>265</v>
      </c>
      <c r="E1293" s="239" t="s">
        <v>48</v>
      </c>
      <c r="F1293" s="240" t="s">
        <v>1148</v>
      </c>
      <c r="G1293" s="237"/>
      <c r="H1293" s="241">
        <v>7.7000000000000002</v>
      </c>
      <c r="I1293" s="242"/>
      <c r="J1293" s="237"/>
      <c r="K1293" s="237"/>
      <c r="L1293" s="243"/>
      <c r="M1293" s="244"/>
      <c r="N1293" s="245"/>
      <c r="O1293" s="245"/>
      <c r="P1293" s="245"/>
      <c r="Q1293" s="245"/>
      <c r="R1293" s="245"/>
      <c r="S1293" s="245"/>
      <c r="T1293" s="246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7" t="s">
        <v>265</v>
      </c>
      <c r="AU1293" s="247" t="s">
        <v>93</v>
      </c>
      <c r="AV1293" s="13" t="s">
        <v>93</v>
      </c>
      <c r="AW1293" s="13" t="s">
        <v>46</v>
      </c>
      <c r="AX1293" s="13" t="s">
        <v>85</v>
      </c>
      <c r="AY1293" s="247" t="s">
        <v>254</v>
      </c>
    </row>
    <row r="1294" s="13" customFormat="1">
      <c r="A1294" s="13"/>
      <c r="B1294" s="236"/>
      <c r="C1294" s="237"/>
      <c r="D1294" s="238" t="s">
        <v>265</v>
      </c>
      <c r="E1294" s="239" t="s">
        <v>48</v>
      </c>
      <c r="F1294" s="240" t="s">
        <v>1149</v>
      </c>
      <c r="G1294" s="237"/>
      <c r="H1294" s="241">
        <v>7.7000000000000002</v>
      </c>
      <c r="I1294" s="242"/>
      <c r="J1294" s="237"/>
      <c r="K1294" s="237"/>
      <c r="L1294" s="243"/>
      <c r="M1294" s="244"/>
      <c r="N1294" s="245"/>
      <c r="O1294" s="245"/>
      <c r="P1294" s="245"/>
      <c r="Q1294" s="245"/>
      <c r="R1294" s="245"/>
      <c r="S1294" s="245"/>
      <c r="T1294" s="246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7" t="s">
        <v>265</v>
      </c>
      <c r="AU1294" s="247" t="s">
        <v>93</v>
      </c>
      <c r="AV1294" s="13" t="s">
        <v>93</v>
      </c>
      <c r="AW1294" s="13" t="s">
        <v>46</v>
      </c>
      <c r="AX1294" s="13" t="s">
        <v>85</v>
      </c>
      <c r="AY1294" s="247" t="s">
        <v>254</v>
      </c>
    </row>
    <row r="1295" s="13" customFormat="1">
      <c r="A1295" s="13"/>
      <c r="B1295" s="236"/>
      <c r="C1295" s="237"/>
      <c r="D1295" s="238" t="s">
        <v>265</v>
      </c>
      <c r="E1295" s="239" t="s">
        <v>48</v>
      </c>
      <c r="F1295" s="240" t="s">
        <v>1150</v>
      </c>
      <c r="G1295" s="237"/>
      <c r="H1295" s="241">
        <v>2.8199999999999998</v>
      </c>
      <c r="I1295" s="242"/>
      <c r="J1295" s="237"/>
      <c r="K1295" s="237"/>
      <c r="L1295" s="243"/>
      <c r="M1295" s="244"/>
      <c r="N1295" s="245"/>
      <c r="O1295" s="245"/>
      <c r="P1295" s="245"/>
      <c r="Q1295" s="245"/>
      <c r="R1295" s="245"/>
      <c r="S1295" s="245"/>
      <c r="T1295" s="246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7" t="s">
        <v>265</v>
      </c>
      <c r="AU1295" s="247" t="s">
        <v>93</v>
      </c>
      <c r="AV1295" s="13" t="s">
        <v>93</v>
      </c>
      <c r="AW1295" s="13" t="s">
        <v>46</v>
      </c>
      <c r="AX1295" s="13" t="s">
        <v>85</v>
      </c>
      <c r="AY1295" s="247" t="s">
        <v>254</v>
      </c>
    </row>
    <row r="1296" s="14" customFormat="1">
      <c r="A1296" s="14"/>
      <c r="B1296" s="248"/>
      <c r="C1296" s="249"/>
      <c r="D1296" s="238" t="s">
        <v>265</v>
      </c>
      <c r="E1296" s="250" t="s">
        <v>48</v>
      </c>
      <c r="F1296" s="251" t="s">
        <v>268</v>
      </c>
      <c r="G1296" s="249"/>
      <c r="H1296" s="252">
        <v>18.219999999999999</v>
      </c>
      <c r="I1296" s="253"/>
      <c r="J1296" s="249"/>
      <c r="K1296" s="249"/>
      <c r="L1296" s="254"/>
      <c r="M1296" s="255"/>
      <c r="N1296" s="256"/>
      <c r="O1296" s="256"/>
      <c r="P1296" s="256"/>
      <c r="Q1296" s="256"/>
      <c r="R1296" s="256"/>
      <c r="S1296" s="256"/>
      <c r="T1296" s="257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8" t="s">
        <v>265</v>
      </c>
      <c r="AU1296" s="258" t="s">
        <v>93</v>
      </c>
      <c r="AV1296" s="14" t="s">
        <v>261</v>
      </c>
      <c r="AW1296" s="14" t="s">
        <v>46</v>
      </c>
      <c r="AX1296" s="14" t="s">
        <v>23</v>
      </c>
      <c r="AY1296" s="258" t="s">
        <v>254</v>
      </c>
    </row>
    <row r="1297" s="2" customFormat="1" ht="16.5" customHeight="1">
      <c r="A1297" s="42"/>
      <c r="B1297" s="43"/>
      <c r="C1297" s="218" t="s">
        <v>1151</v>
      </c>
      <c r="D1297" s="218" t="s">
        <v>256</v>
      </c>
      <c r="E1297" s="219" t="s">
        <v>1152</v>
      </c>
      <c r="F1297" s="220" t="s">
        <v>1153</v>
      </c>
      <c r="G1297" s="221" t="s">
        <v>314</v>
      </c>
      <c r="H1297" s="222">
        <v>11.18</v>
      </c>
      <c r="I1297" s="223"/>
      <c r="J1297" s="224">
        <f>ROUND(I1297*H1297,2)</f>
        <v>0</v>
      </c>
      <c r="K1297" s="220" t="s">
        <v>984</v>
      </c>
      <c r="L1297" s="48"/>
      <c r="M1297" s="225" t="s">
        <v>48</v>
      </c>
      <c r="N1297" s="226" t="s">
        <v>56</v>
      </c>
      <c r="O1297" s="88"/>
      <c r="P1297" s="227">
        <f>O1297*H1297</f>
        <v>0</v>
      </c>
      <c r="Q1297" s="227">
        <v>3.1983107999999998</v>
      </c>
      <c r="R1297" s="227">
        <f>Q1297*H1297</f>
        <v>35.757114743999999</v>
      </c>
      <c r="S1297" s="227">
        <v>0</v>
      </c>
      <c r="T1297" s="228">
        <f>S1297*H1297</f>
        <v>0</v>
      </c>
      <c r="U1297" s="42"/>
      <c r="V1297" s="42"/>
      <c r="W1297" s="42"/>
      <c r="X1297" s="42"/>
      <c r="Y1297" s="42"/>
      <c r="Z1297" s="42"/>
      <c r="AA1297" s="42"/>
      <c r="AB1297" s="42"/>
      <c r="AC1297" s="42"/>
      <c r="AD1297" s="42"/>
      <c r="AE1297" s="42"/>
      <c r="AR1297" s="229" t="s">
        <v>261</v>
      </c>
      <c r="AT1297" s="229" t="s">
        <v>256</v>
      </c>
      <c r="AU1297" s="229" t="s">
        <v>93</v>
      </c>
      <c r="AY1297" s="20" t="s">
        <v>254</v>
      </c>
      <c r="BE1297" s="230">
        <f>IF(N1297="základní",J1297,0)</f>
        <v>0</v>
      </c>
      <c r="BF1297" s="230">
        <f>IF(N1297="snížená",J1297,0)</f>
        <v>0</v>
      </c>
      <c r="BG1297" s="230">
        <f>IF(N1297="zákl. přenesená",J1297,0)</f>
        <v>0</v>
      </c>
      <c r="BH1297" s="230">
        <f>IF(N1297="sníž. přenesená",J1297,0)</f>
        <v>0</v>
      </c>
      <c r="BI1297" s="230">
        <f>IF(N1297="nulová",J1297,0)</f>
        <v>0</v>
      </c>
      <c r="BJ1297" s="20" t="s">
        <v>23</v>
      </c>
      <c r="BK1297" s="230">
        <f>ROUND(I1297*H1297,2)</f>
        <v>0</v>
      </c>
      <c r="BL1297" s="20" t="s">
        <v>261</v>
      </c>
      <c r="BM1297" s="229" t="s">
        <v>1154</v>
      </c>
    </row>
    <row r="1298" s="15" customFormat="1">
      <c r="A1298" s="15"/>
      <c r="B1298" s="259"/>
      <c r="C1298" s="260"/>
      <c r="D1298" s="238" t="s">
        <v>265</v>
      </c>
      <c r="E1298" s="261" t="s">
        <v>48</v>
      </c>
      <c r="F1298" s="262" t="s">
        <v>834</v>
      </c>
      <c r="G1298" s="260"/>
      <c r="H1298" s="261" t="s">
        <v>48</v>
      </c>
      <c r="I1298" s="263"/>
      <c r="J1298" s="260"/>
      <c r="K1298" s="260"/>
      <c r="L1298" s="264"/>
      <c r="M1298" s="265"/>
      <c r="N1298" s="266"/>
      <c r="O1298" s="266"/>
      <c r="P1298" s="266"/>
      <c r="Q1298" s="266"/>
      <c r="R1298" s="266"/>
      <c r="S1298" s="266"/>
      <c r="T1298" s="267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8" t="s">
        <v>265</v>
      </c>
      <c r="AU1298" s="268" t="s">
        <v>93</v>
      </c>
      <c r="AV1298" s="15" t="s">
        <v>23</v>
      </c>
      <c r="AW1298" s="15" t="s">
        <v>46</v>
      </c>
      <c r="AX1298" s="15" t="s">
        <v>85</v>
      </c>
      <c r="AY1298" s="268" t="s">
        <v>254</v>
      </c>
    </row>
    <row r="1299" s="13" customFormat="1">
      <c r="A1299" s="13"/>
      <c r="B1299" s="236"/>
      <c r="C1299" s="237"/>
      <c r="D1299" s="238" t="s">
        <v>265</v>
      </c>
      <c r="E1299" s="239" t="s">
        <v>48</v>
      </c>
      <c r="F1299" s="240" t="s">
        <v>1057</v>
      </c>
      <c r="G1299" s="237"/>
      <c r="H1299" s="241">
        <v>0</v>
      </c>
      <c r="I1299" s="242"/>
      <c r="J1299" s="237"/>
      <c r="K1299" s="237"/>
      <c r="L1299" s="243"/>
      <c r="M1299" s="244"/>
      <c r="N1299" s="245"/>
      <c r="O1299" s="245"/>
      <c r="P1299" s="245"/>
      <c r="Q1299" s="245"/>
      <c r="R1299" s="245"/>
      <c r="S1299" s="245"/>
      <c r="T1299" s="246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7" t="s">
        <v>265</v>
      </c>
      <c r="AU1299" s="247" t="s">
        <v>93</v>
      </c>
      <c r="AV1299" s="13" t="s">
        <v>93</v>
      </c>
      <c r="AW1299" s="13" t="s">
        <v>46</v>
      </c>
      <c r="AX1299" s="13" t="s">
        <v>85</v>
      </c>
      <c r="AY1299" s="247" t="s">
        <v>254</v>
      </c>
    </row>
    <row r="1300" s="13" customFormat="1">
      <c r="A1300" s="13"/>
      <c r="B1300" s="236"/>
      <c r="C1300" s="237"/>
      <c r="D1300" s="238" t="s">
        <v>265</v>
      </c>
      <c r="E1300" s="239" t="s">
        <v>48</v>
      </c>
      <c r="F1300" s="240" t="s">
        <v>1155</v>
      </c>
      <c r="G1300" s="237"/>
      <c r="H1300" s="241">
        <v>4.4800000000000004</v>
      </c>
      <c r="I1300" s="242"/>
      <c r="J1300" s="237"/>
      <c r="K1300" s="237"/>
      <c r="L1300" s="243"/>
      <c r="M1300" s="244"/>
      <c r="N1300" s="245"/>
      <c r="O1300" s="245"/>
      <c r="P1300" s="245"/>
      <c r="Q1300" s="245"/>
      <c r="R1300" s="245"/>
      <c r="S1300" s="245"/>
      <c r="T1300" s="246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7" t="s">
        <v>265</v>
      </c>
      <c r="AU1300" s="247" t="s">
        <v>93</v>
      </c>
      <c r="AV1300" s="13" t="s">
        <v>93</v>
      </c>
      <c r="AW1300" s="13" t="s">
        <v>46</v>
      </c>
      <c r="AX1300" s="13" t="s">
        <v>85</v>
      </c>
      <c r="AY1300" s="247" t="s">
        <v>254</v>
      </c>
    </row>
    <row r="1301" s="13" customFormat="1">
      <c r="A1301" s="13"/>
      <c r="B1301" s="236"/>
      <c r="C1301" s="237"/>
      <c r="D1301" s="238" t="s">
        <v>265</v>
      </c>
      <c r="E1301" s="239" t="s">
        <v>48</v>
      </c>
      <c r="F1301" s="240" t="s">
        <v>1156</v>
      </c>
      <c r="G1301" s="237"/>
      <c r="H1301" s="241">
        <v>4.4800000000000004</v>
      </c>
      <c r="I1301" s="242"/>
      <c r="J1301" s="237"/>
      <c r="K1301" s="237"/>
      <c r="L1301" s="243"/>
      <c r="M1301" s="244"/>
      <c r="N1301" s="245"/>
      <c r="O1301" s="245"/>
      <c r="P1301" s="245"/>
      <c r="Q1301" s="245"/>
      <c r="R1301" s="245"/>
      <c r="S1301" s="245"/>
      <c r="T1301" s="246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7" t="s">
        <v>265</v>
      </c>
      <c r="AU1301" s="247" t="s">
        <v>93</v>
      </c>
      <c r="AV1301" s="13" t="s">
        <v>93</v>
      </c>
      <c r="AW1301" s="13" t="s">
        <v>46</v>
      </c>
      <c r="AX1301" s="13" t="s">
        <v>85</v>
      </c>
      <c r="AY1301" s="247" t="s">
        <v>254</v>
      </c>
    </row>
    <row r="1302" s="13" customFormat="1">
      <c r="A1302" s="13"/>
      <c r="B1302" s="236"/>
      <c r="C1302" s="237"/>
      <c r="D1302" s="238" t="s">
        <v>265</v>
      </c>
      <c r="E1302" s="239" t="s">
        <v>48</v>
      </c>
      <c r="F1302" s="240" t="s">
        <v>1157</v>
      </c>
      <c r="G1302" s="237"/>
      <c r="H1302" s="241">
        <v>2.2200000000000002</v>
      </c>
      <c r="I1302" s="242"/>
      <c r="J1302" s="237"/>
      <c r="K1302" s="237"/>
      <c r="L1302" s="243"/>
      <c r="M1302" s="244"/>
      <c r="N1302" s="245"/>
      <c r="O1302" s="245"/>
      <c r="P1302" s="245"/>
      <c r="Q1302" s="245"/>
      <c r="R1302" s="245"/>
      <c r="S1302" s="245"/>
      <c r="T1302" s="246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7" t="s">
        <v>265</v>
      </c>
      <c r="AU1302" s="247" t="s">
        <v>93</v>
      </c>
      <c r="AV1302" s="13" t="s">
        <v>93</v>
      </c>
      <c r="AW1302" s="13" t="s">
        <v>46</v>
      </c>
      <c r="AX1302" s="13" t="s">
        <v>85</v>
      </c>
      <c r="AY1302" s="247" t="s">
        <v>254</v>
      </c>
    </row>
    <row r="1303" s="14" customFormat="1">
      <c r="A1303" s="14"/>
      <c r="B1303" s="248"/>
      <c r="C1303" s="249"/>
      <c r="D1303" s="238" t="s">
        <v>265</v>
      </c>
      <c r="E1303" s="250" t="s">
        <v>48</v>
      </c>
      <c r="F1303" s="251" t="s">
        <v>268</v>
      </c>
      <c r="G1303" s="249"/>
      <c r="H1303" s="252">
        <v>11.18</v>
      </c>
      <c r="I1303" s="253"/>
      <c r="J1303" s="249"/>
      <c r="K1303" s="249"/>
      <c r="L1303" s="254"/>
      <c r="M1303" s="255"/>
      <c r="N1303" s="256"/>
      <c r="O1303" s="256"/>
      <c r="P1303" s="256"/>
      <c r="Q1303" s="256"/>
      <c r="R1303" s="256"/>
      <c r="S1303" s="256"/>
      <c r="T1303" s="257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8" t="s">
        <v>265</v>
      </c>
      <c r="AU1303" s="258" t="s">
        <v>93</v>
      </c>
      <c r="AV1303" s="14" t="s">
        <v>261</v>
      </c>
      <c r="AW1303" s="14" t="s">
        <v>46</v>
      </c>
      <c r="AX1303" s="14" t="s">
        <v>23</v>
      </c>
      <c r="AY1303" s="258" t="s">
        <v>254</v>
      </c>
    </row>
    <row r="1304" s="2" customFormat="1" ht="24.15" customHeight="1">
      <c r="A1304" s="42"/>
      <c r="B1304" s="43"/>
      <c r="C1304" s="218" t="s">
        <v>1158</v>
      </c>
      <c r="D1304" s="218" t="s">
        <v>256</v>
      </c>
      <c r="E1304" s="219" t="s">
        <v>1159</v>
      </c>
      <c r="F1304" s="220" t="s">
        <v>1160</v>
      </c>
      <c r="G1304" s="221" t="s">
        <v>314</v>
      </c>
      <c r="H1304" s="222">
        <v>144.53999999999999</v>
      </c>
      <c r="I1304" s="223"/>
      <c r="J1304" s="224">
        <f>ROUND(I1304*H1304,2)</f>
        <v>0</v>
      </c>
      <c r="K1304" s="220" t="s">
        <v>260</v>
      </c>
      <c r="L1304" s="48"/>
      <c r="M1304" s="225" t="s">
        <v>48</v>
      </c>
      <c r="N1304" s="226" t="s">
        <v>56</v>
      </c>
      <c r="O1304" s="88"/>
      <c r="P1304" s="227">
        <f>O1304*H1304</f>
        <v>0</v>
      </c>
      <c r="Q1304" s="227">
        <v>2.5018699999999998</v>
      </c>
      <c r="R1304" s="227">
        <f>Q1304*H1304</f>
        <v>361.62028979999997</v>
      </c>
      <c r="S1304" s="227">
        <v>0</v>
      </c>
      <c r="T1304" s="228">
        <f>S1304*H1304</f>
        <v>0</v>
      </c>
      <c r="U1304" s="42"/>
      <c r="V1304" s="42"/>
      <c r="W1304" s="42"/>
      <c r="X1304" s="42"/>
      <c r="Y1304" s="42"/>
      <c r="Z1304" s="42"/>
      <c r="AA1304" s="42"/>
      <c r="AB1304" s="42"/>
      <c r="AC1304" s="42"/>
      <c r="AD1304" s="42"/>
      <c r="AE1304" s="42"/>
      <c r="AR1304" s="229" t="s">
        <v>261</v>
      </c>
      <c r="AT1304" s="229" t="s">
        <v>256</v>
      </c>
      <c r="AU1304" s="229" t="s">
        <v>93</v>
      </c>
      <c r="AY1304" s="20" t="s">
        <v>254</v>
      </c>
      <c r="BE1304" s="230">
        <f>IF(N1304="základní",J1304,0)</f>
        <v>0</v>
      </c>
      <c r="BF1304" s="230">
        <f>IF(N1304="snížená",J1304,0)</f>
        <v>0</v>
      </c>
      <c r="BG1304" s="230">
        <f>IF(N1304="zákl. přenesená",J1304,0)</f>
        <v>0</v>
      </c>
      <c r="BH1304" s="230">
        <f>IF(N1304="sníž. přenesená",J1304,0)</f>
        <v>0</v>
      </c>
      <c r="BI1304" s="230">
        <f>IF(N1304="nulová",J1304,0)</f>
        <v>0</v>
      </c>
      <c r="BJ1304" s="20" t="s">
        <v>23</v>
      </c>
      <c r="BK1304" s="230">
        <f>ROUND(I1304*H1304,2)</f>
        <v>0</v>
      </c>
      <c r="BL1304" s="20" t="s">
        <v>261</v>
      </c>
      <c r="BM1304" s="229" t="s">
        <v>1161</v>
      </c>
    </row>
    <row r="1305" s="2" customFormat="1">
      <c r="A1305" s="42"/>
      <c r="B1305" s="43"/>
      <c r="C1305" s="44"/>
      <c r="D1305" s="231" t="s">
        <v>263</v>
      </c>
      <c r="E1305" s="44"/>
      <c r="F1305" s="232" t="s">
        <v>1162</v>
      </c>
      <c r="G1305" s="44"/>
      <c r="H1305" s="44"/>
      <c r="I1305" s="233"/>
      <c r="J1305" s="44"/>
      <c r="K1305" s="44"/>
      <c r="L1305" s="48"/>
      <c r="M1305" s="234"/>
      <c r="N1305" s="235"/>
      <c r="O1305" s="88"/>
      <c r="P1305" s="88"/>
      <c r="Q1305" s="88"/>
      <c r="R1305" s="88"/>
      <c r="S1305" s="88"/>
      <c r="T1305" s="89"/>
      <c r="U1305" s="42"/>
      <c r="V1305" s="42"/>
      <c r="W1305" s="42"/>
      <c r="X1305" s="42"/>
      <c r="Y1305" s="42"/>
      <c r="Z1305" s="42"/>
      <c r="AA1305" s="42"/>
      <c r="AB1305" s="42"/>
      <c r="AC1305" s="42"/>
      <c r="AD1305" s="42"/>
      <c r="AE1305" s="42"/>
      <c r="AT1305" s="20" t="s">
        <v>263</v>
      </c>
      <c r="AU1305" s="20" t="s">
        <v>93</v>
      </c>
    </row>
    <row r="1306" s="15" customFormat="1">
      <c r="A1306" s="15"/>
      <c r="B1306" s="259"/>
      <c r="C1306" s="260"/>
      <c r="D1306" s="238" t="s">
        <v>265</v>
      </c>
      <c r="E1306" s="261" t="s">
        <v>48</v>
      </c>
      <c r="F1306" s="262" t="s">
        <v>834</v>
      </c>
      <c r="G1306" s="260"/>
      <c r="H1306" s="261" t="s">
        <v>48</v>
      </c>
      <c r="I1306" s="263"/>
      <c r="J1306" s="260"/>
      <c r="K1306" s="260"/>
      <c r="L1306" s="264"/>
      <c r="M1306" s="265"/>
      <c r="N1306" s="266"/>
      <c r="O1306" s="266"/>
      <c r="P1306" s="266"/>
      <c r="Q1306" s="266"/>
      <c r="R1306" s="266"/>
      <c r="S1306" s="266"/>
      <c r="T1306" s="267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68" t="s">
        <v>265</v>
      </c>
      <c r="AU1306" s="268" t="s">
        <v>93</v>
      </c>
      <c r="AV1306" s="15" t="s">
        <v>23</v>
      </c>
      <c r="AW1306" s="15" t="s">
        <v>46</v>
      </c>
      <c r="AX1306" s="15" t="s">
        <v>85</v>
      </c>
      <c r="AY1306" s="268" t="s">
        <v>254</v>
      </c>
    </row>
    <row r="1307" s="13" customFormat="1">
      <c r="A1307" s="13"/>
      <c r="B1307" s="236"/>
      <c r="C1307" s="237"/>
      <c r="D1307" s="238" t="s">
        <v>265</v>
      </c>
      <c r="E1307" s="239" t="s">
        <v>48</v>
      </c>
      <c r="F1307" s="240" t="s">
        <v>1163</v>
      </c>
      <c r="G1307" s="237"/>
      <c r="H1307" s="241">
        <v>27.66</v>
      </c>
      <c r="I1307" s="242"/>
      <c r="J1307" s="237"/>
      <c r="K1307" s="237"/>
      <c r="L1307" s="243"/>
      <c r="M1307" s="244"/>
      <c r="N1307" s="245"/>
      <c r="O1307" s="245"/>
      <c r="P1307" s="245"/>
      <c r="Q1307" s="245"/>
      <c r="R1307" s="245"/>
      <c r="S1307" s="245"/>
      <c r="T1307" s="246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7" t="s">
        <v>265</v>
      </c>
      <c r="AU1307" s="247" t="s">
        <v>93</v>
      </c>
      <c r="AV1307" s="13" t="s">
        <v>93</v>
      </c>
      <c r="AW1307" s="13" t="s">
        <v>46</v>
      </c>
      <c r="AX1307" s="13" t="s">
        <v>85</v>
      </c>
      <c r="AY1307" s="247" t="s">
        <v>254</v>
      </c>
    </row>
    <row r="1308" s="13" customFormat="1">
      <c r="A1308" s="13"/>
      <c r="B1308" s="236"/>
      <c r="C1308" s="237"/>
      <c r="D1308" s="238" t="s">
        <v>265</v>
      </c>
      <c r="E1308" s="239" t="s">
        <v>48</v>
      </c>
      <c r="F1308" s="240" t="s">
        <v>1164</v>
      </c>
      <c r="G1308" s="237"/>
      <c r="H1308" s="241">
        <v>51.369999999999997</v>
      </c>
      <c r="I1308" s="242"/>
      <c r="J1308" s="237"/>
      <c r="K1308" s="237"/>
      <c r="L1308" s="243"/>
      <c r="M1308" s="244"/>
      <c r="N1308" s="245"/>
      <c r="O1308" s="245"/>
      <c r="P1308" s="245"/>
      <c r="Q1308" s="245"/>
      <c r="R1308" s="245"/>
      <c r="S1308" s="245"/>
      <c r="T1308" s="246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7" t="s">
        <v>265</v>
      </c>
      <c r="AU1308" s="247" t="s">
        <v>93</v>
      </c>
      <c r="AV1308" s="13" t="s">
        <v>93</v>
      </c>
      <c r="AW1308" s="13" t="s">
        <v>46</v>
      </c>
      <c r="AX1308" s="13" t="s">
        <v>85</v>
      </c>
      <c r="AY1308" s="247" t="s">
        <v>254</v>
      </c>
    </row>
    <row r="1309" s="13" customFormat="1">
      <c r="A1309" s="13"/>
      <c r="B1309" s="236"/>
      <c r="C1309" s="237"/>
      <c r="D1309" s="238" t="s">
        <v>265</v>
      </c>
      <c r="E1309" s="239" t="s">
        <v>48</v>
      </c>
      <c r="F1309" s="240" t="s">
        <v>1165</v>
      </c>
      <c r="G1309" s="237"/>
      <c r="H1309" s="241">
        <v>56.18</v>
      </c>
      <c r="I1309" s="242"/>
      <c r="J1309" s="237"/>
      <c r="K1309" s="237"/>
      <c r="L1309" s="243"/>
      <c r="M1309" s="244"/>
      <c r="N1309" s="245"/>
      <c r="O1309" s="245"/>
      <c r="P1309" s="245"/>
      <c r="Q1309" s="245"/>
      <c r="R1309" s="245"/>
      <c r="S1309" s="245"/>
      <c r="T1309" s="246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7" t="s">
        <v>265</v>
      </c>
      <c r="AU1309" s="247" t="s">
        <v>93</v>
      </c>
      <c r="AV1309" s="13" t="s">
        <v>93</v>
      </c>
      <c r="AW1309" s="13" t="s">
        <v>46</v>
      </c>
      <c r="AX1309" s="13" t="s">
        <v>85</v>
      </c>
      <c r="AY1309" s="247" t="s">
        <v>254</v>
      </c>
    </row>
    <row r="1310" s="13" customFormat="1">
      <c r="A1310" s="13"/>
      <c r="B1310" s="236"/>
      <c r="C1310" s="237"/>
      <c r="D1310" s="238" t="s">
        <v>265</v>
      </c>
      <c r="E1310" s="239" t="s">
        <v>48</v>
      </c>
      <c r="F1310" s="240" t="s">
        <v>1166</v>
      </c>
      <c r="G1310" s="237"/>
      <c r="H1310" s="241">
        <v>9.3300000000000001</v>
      </c>
      <c r="I1310" s="242"/>
      <c r="J1310" s="237"/>
      <c r="K1310" s="237"/>
      <c r="L1310" s="243"/>
      <c r="M1310" s="244"/>
      <c r="N1310" s="245"/>
      <c r="O1310" s="245"/>
      <c r="P1310" s="245"/>
      <c r="Q1310" s="245"/>
      <c r="R1310" s="245"/>
      <c r="S1310" s="245"/>
      <c r="T1310" s="246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7" t="s">
        <v>265</v>
      </c>
      <c r="AU1310" s="247" t="s">
        <v>93</v>
      </c>
      <c r="AV1310" s="13" t="s">
        <v>93</v>
      </c>
      <c r="AW1310" s="13" t="s">
        <v>46</v>
      </c>
      <c r="AX1310" s="13" t="s">
        <v>85</v>
      </c>
      <c r="AY1310" s="247" t="s">
        <v>254</v>
      </c>
    </row>
    <row r="1311" s="14" customFormat="1">
      <c r="A1311" s="14"/>
      <c r="B1311" s="248"/>
      <c r="C1311" s="249"/>
      <c r="D1311" s="238" t="s">
        <v>265</v>
      </c>
      <c r="E1311" s="250" t="s">
        <v>689</v>
      </c>
      <c r="F1311" s="251" t="s">
        <v>268</v>
      </c>
      <c r="G1311" s="249"/>
      <c r="H1311" s="252">
        <v>144.53999999999999</v>
      </c>
      <c r="I1311" s="253"/>
      <c r="J1311" s="249"/>
      <c r="K1311" s="249"/>
      <c r="L1311" s="254"/>
      <c r="M1311" s="255"/>
      <c r="N1311" s="256"/>
      <c r="O1311" s="256"/>
      <c r="P1311" s="256"/>
      <c r="Q1311" s="256"/>
      <c r="R1311" s="256"/>
      <c r="S1311" s="256"/>
      <c r="T1311" s="257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8" t="s">
        <v>265</v>
      </c>
      <c r="AU1311" s="258" t="s">
        <v>93</v>
      </c>
      <c r="AV1311" s="14" t="s">
        <v>261</v>
      </c>
      <c r="AW1311" s="14" t="s">
        <v>46</v>
      </c>
      <c r="AX1311" s="14" t="s">
        <v>23</v>
      </c>
      <c r="AY1311" s="258" t="s">
        <v>254</v>
      </c>
    </row>
    <row r="1312" s="2" customFormat="1" ht="24.15" customHeight="1">
      <c r="A1312" s="42"/>
      <c r="B1312" s="43"/>
      <c r="C1312" s="218" t="s">
        <v>1167</v>
      </c>
      <c r="D1312" s="218" t="s">
        <v>256</v>
      </c>
      <c r="E1312" s="219" t="s">
        <v>1168</v>
      </c>
      <c r="F1312" s="220" t="s">
        <v>1169</v>
      </c>
      <c r="G1312" s="221" t="s">
        <v>314</v>
      </c>
      <c r="H1312" s="222">
        <v>88.120000000000005</v>
      </c>
      <c r="I1312" s="223"/>
      <c r="J1312" s="224">
        <f>ROUND(I1312*H1312,2)</f>
        <v>0</v>
      </c>
      <c r="K1312" s="220" t="s">
        <v>260</v>
      </c>
      <c r="L1312" s="48"/>
      <c r="M1312" s="225" t="s">
        <v>48</v>
      </c>
      <c r="N1312" s="226" t="s">
        <v>56</v>
      </c>
      <c r="O1312" s="88"/>
      <c r="P1312" s="227">
        <f>O1312*H1312</f>
        <v>0</v>
      </c>
      <c r="Q1312" s="227">
        <v>2.5018699999999998</v>
      </c>
      <c r="R1312" s="227">
        <f>Q1312*H1312</f>
        <v>220.46478439999999</v>
      </c>
      <c r="S1312" s="227">
        <v>0</v>
      </c>
      <c r="T1312" s="228">
        <f>S1312*H1312</f>
        <v>0</v>
      </c>
      <c r="U1312" s="42"/>
      <c r="V1312" s="42"/>
      <c r="W1312" s="42"/>
      <c r="X1312" s="42"/>
      <c r="Y1312" s="42"/>
      <c r="Z1312" s="42"/>
      <c r="AA1312" s="42"/>
      <c r="AB1312" s="42"/>
      <c r="AC1312" s="42"/>
      <c r="AD1312" s="42"/>
      <c r="AE1312" s="42"/>
      <c r="AR1312" s="229" t="s">
        <v>261</v>
      </c>
      <c r="AT1312" s="229" t="s">
        <v>256</v>
      </c>
      <c r="AU1312" s="229" t="s">
        <v>93</v>
      </c>
      <c r="AY1312" s="20" t="s">
        <v>254</v>
      </c>
      <c r="BE1312" s="230">
        <f>IF(N1312="základní",J1312,0)</f>
        <v>0</v>
      </c>
      <c r="BF1312" s="230">
        <f>IF(N1312="snížená",J1312,0)</f>
        <v>0</v>
      </c>
      <c r="BG1312" s="230">
        <f>IF(N1312="zákl. přenesená",J1312,0)</f>
        <v>0</v>
      </c>
      <c r="BH1312" s="230">
        <f>IF(N1312="sníž. přenesená",J1312,0)</f>
        <v>0</v>
      </c>
      <c r="BI1312" s="230">
        <f>IF(N1312="nulová",J1312,0)</f>
        <v>0</v>
      </c>
      <c r="BJ1312" s="20" t="s">
        <v>23</v>
      </c>
      <c r="BK1312" s="230">
        <f>ROUND(I1312*H1312,2)</f>
        <v>0</v>
      </c>
      <c r="BL1312" s="20" t="s">
        <v>261</v>
      </c>
      <c r="BM1312" s="229" t="s">
        <v>1170</v>
      </c>
    </row>
    <row r="1313" s="2" customFormat="1">
      <c r="A1313" s="42"/>
      <c r="B1313" s="43"/>
      <c r="C1313" s="44"/>
      <c r="D1313" s="231" t="s">
        <v>263</v>
      </c>
      <c r="E1313" s="44"/>
      <c r="F1313" s="232" t="s">
        <v>1171</v>
      </c>
      <c r="G1313" s="44"/>
      <c r="H1313" s="44"/>
      <c r="I1313" s="233"/>
      <c r="J1313" s="44"/>
      <c r="K1313" s="44"/>
      <c r="L1313" s="48"/>
      <c r="M1313" s="234"/>
      <c r="N1313" s="235"/>
      <c r="O1313" s="88"/>
      <c r="P1313" s="88"/>
      <c r="Q1313" s="88"/>
      <c r="R1313" s="88"/>
      <c r="S1313" s="88"/>
      <c r="T1313" s="89"/>
      <c r="U1313" s="42"/>
      <c r="V1313" s="42"/>
      <c r="W1313" s="42"/>
      <c r="X1313" s="42"/>
      <c r="Y1313" s="42"/>
      <c r="Z1313" s="42"/>
      <c r="AA1313" s="42"/>
      <c r="AB1313" s="42"/>
      <c r="AC1313" s="42"/>
      <c r="AD1313" s="42"/>
      <c r="AE1313" s="42"/>
      <c r="AT1313" s="20" t="s">
        <v>263</v>
      </c>
      <c r="AU1313" s="20" t="s">
        <v>93</v>
      </c>
    </row>
    <row r="1314" s="15" customFormat="1">
      <c r="A1314" s="15"/>
      <c r="B1314" s="259"/>
      <c r="C1314" s="260"/>
      <c r="D1314" s="238" t="s">
        <v>265</v>
      </c>
      <c r="E1314" s="261" t="s">
        <v>48</v>
      </c>
      <c r="F1314" s="262" t="s">
        <v>1172</v>
      </c>
      <c r="G1314" s="260"/>
      <c r="H1314" s="261" t="s">
        <v>48</v>
      </c>
      <c r="I1314" s="263"/>
      <c r="J1314" s="260"/>
      <c r="K1314" s="260"/>
      <c r="L1314" s="264"/>
      <c r="M1314" s="265"/>
      <c r="N1314" s="266"/>
      <c r="O1314" s="266"/>
      <c r="P1314" s="266"/>
      <c r="Q1314" s="266"/>
      <c r="R1314" s="266"/>
      <c r="S1314" s="266"/>
      <c r="T1314" s="267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68" t="s">
        <v>265</v>
      </c>
      <c r="AU1314" s="268" t="s">
        <v>93</v>
      </c>
      <c r="AV1314" s="15" t="s">
        <v>23</v>
      </c>
      <c r="AW1314" s="15" t="s">
        <v>46</v>
      </c>
      <c r="AX1314" s="15" t="s">
        <v>85</v>
      </c>
      <c r="AY1314" s="268" t="s">
        <v>254</v>
      </c>
    </row>
    <row r="1315" s="13" customFormat="1">
      <c r="A1315" s="13"/>
      <c r="B1315" s="236"/>
      <c r="C1315" s="237"/>
      <c r="D1315" s="238" t="s">
        <v>265</v>
      </c>
      <c r="E1315" s="239" t="s">
        <v>48</v>
      </c>
      <c r="F1315" s="240" t="s">
        <v>1057</v>
      </c>
      <c r="G1315" s="237"/>
      <c r="H1315" s="241">
        <v>0</v>
      </c>
      <c r="I1315" s="242"/>
      <c r="J1315" s="237"/>
      <c r="K1315" s="237"/>
      <c r="L1315" s="243"/>
      <c r="M1315" s="244"/>
      <c r="N1315" s="245"/>
      <c r="O1315" s="245"/>
      <c r="P1315" s="245"/>
      <c r="Q1315" s="245"/>
      <c r="R1315" s="245"/>
      <c r="S1315" s="245"/>
      <c r="T1315" s="246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7" t="s">
        <v>265</v>
      </c>
      <c r="AU1315" s="247" t="s">
        <v>93</v>
      </c>
      <c r="AV1315" s="13" t="s">
        <v>93</v>
      </c>
      <c r="AW1315" s="13" t="s">
        <v>46</v>
      </c>
      <c r="AX1315" s="13" t="s">
        <v>85</v>
      </c>
      <c r="AY1315" s="247" t="s">
        <v>254</v>
      </c>
    </row>
    <row r="1316" s="13" customFormat="1">
      <c r="A1316" s="13"/>
      <c r="B1316" s="236"/>
      <c r="C1316" s="237"/>
      <c r="D1316" s="238" t="s">
        <v>265</v>
      </c>
      <c r="E1316" s="239" t="s">
        <v>48</v>
      </c>
      <c r="F1316" s="240" t="s">
        <v>1173</v>
      </c>
      <c r="G1316" s="237"/>
      <c r="H1316" s="241">
        <v>40.850000000000001</v>
      </c>
      <c r="I1316" s="242"/>
      <c r="J1316" s="237"/>
      <c r="K1316" s="237"/>
      <c r="L1316" s="243"/>
      <c r="M1316" s="244"/>
      <c r="N1316" s="245"/>
      <c r="O1316" s="245"/>
      <c r="P1316" s="245"/>
      <c r="Q1316" s="245"/>
      <c r="R1316" s="245"/>
      <c r="S1316" s="245"/>
      <c r="T1316" s="246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7" t="s">
        <v>265</v>
      </c>
      <c r="AU1316" s="247" t="s">
        <v>93</v>
      </c>
      <c r="AV1316" s="13" t="s">
        <v>93</v>
      </c>
      <c r="AW1316" s="13" t="s">
        <v>46</v>
      </c>
      <c r="AX1316" s="13" t="s">
        <v>85</v>
      </c>
      <c r="AY1316" s="247" t="s">
        <v>254</v>
      </c>
    </row>
    <row r="1317" s="13" customFormat="1">
      <c r="A1317" s="13"/>
      <c r="B1317" s="236"/>
      <c r="C1317" s="237"/>
      <c r="D1317" s="238" t="s">
        <v>265</v>
      </c>
      <c r="E1317" s="239" t="s">
        <v>48</v>
      </c>
      <c r="F1317" s="240" t="s">
        <v>1174</v>
      </c>
      <c r="G1317" s="237"/>
      <c r="H1317" s="241">
        <v>40.850000000000001</v>
      </c>
      <c r="I1317" s="242"/>
      <c r="J1317" s="237"/>
      <c r="K1317" s="237"/>
      <c r="L1317" s="243"/>
      <c r="M1317" s="244"/>
      <c r="N1317" s="245"/>
      <c r="O1317" s="245"/>
      <c r="P1317" s="245"/>
      <c r="Q1317" s="245"/>
      <c r="R1317" s="245"/>
      <c r="S1317" s="245"/>
      <c r="T1317" s="246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7" t="s">
        <v>265</v>
      </c>
      <c r="AU1317" s="247" t="s">
        <v>93</v>
      </c>
      <c r="AV1317" s="13" t="s">
        <v>93</v>
      </c>
      <c r="AW1317" s="13" t="s">
        <v>46</v>
      </c>
      <c r="AX1317" s="13" t="s">
        <v>85</v>
      </c>
      <c r="AY1317" s="247" t="s">
        <v>254</v>
      </c>
    </row>
    <row r="1318" s="13" customFormat="1">
      <c r="A1318" s="13"/>
      <c r="B1318" s="236"/>
      <c r="C1318" s="237"/>
      <c r="D1318" s="238" t="s">
        <v>265</v>
      </c>
      <c r="E1318" s="239" t="s">
        <v>48</v>
      </c>
      <c r="F1318" s="240" t="s">
        <v>1175</v>
      </c>
      <c r="G1318" s="237"/>
      <c r="H1318" s="241">
        <v>6.4199999999999999</v>
      </c>
      <c r="I1318" s="242"/>
      <c r="J1318" s="237"/>
      <c r="K1318" s="237"/>
      <c r="L1318" s="243"/>
      <c r="M1318" s="244"/>
      <c r="N1318" s="245"/>
      <c r="O1318" s="245"/>
      <c r="P1318" s="245"/>
      <c r="Q1318" s="245"/>
      <c r="R1318" s="245"/>
      <c r="S1318" s="245"/>
      <c r="T1318" s="246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7" t="s">
        <v>265</v>
      </c>
      <c r="AU1318" s="247" t="s">
        <v>93</v>
      </c>
      <c r="AV1318" s="13" t="s">
        <v>93</v>
      </c>
      <c r="AW1318" s="13" t="s">
        <v>46</v>
      </c>
      <c r="AX1318" s="13" t="s">
        <v>85</v>
      </c>
      <c r="AY1318" s="247" t="s">
        <v>254</v>
      </c>
    </row>
    <row r="1319" s="14" customFormat="1">
      <c r="A1319" s="14"/>
      <c r="B1319" s="248"/>
      <c r="C1319" s="249"/>
      <c r="D1319" s="238" t="s">
        <v>265</v>
      </c>
      <c r="E1319" s="250" t="s">
        <v>691</v>
      </c>
      <c r="F1319" s="251" t="s">
        <v>268</v>
      </c>
      <c r="G1319" s="249"/>
      <c r="H1319" s="252">
        <v>88.120000000000005</v>
      </c>
      <c r="I1319" s="253"/>
      <c r="J1319" s="249"/>
      <c r="K1319" s="249"/>
      <c r="L1319" s="254"/>
      <c r="M1319" s="255"/>
      <c r="N1319" s="256"/>
      <c r="O1319" s="256"/>
      <c r="P1319" s="256"/>
      <c r="Q1319" s="256"/>
      <c r="R1319" s="256"/>
      <c r="S1319" s="256"/>
      <c r="T1319" s="257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8" t="s">
        <v>265</v>
      </c>
      <c r="AU1319" s="258" t="s">
        <v>93</v>
      </c>
      <c r="AV1319" s="14" t="s">
        <v>261</v>
      </c>
      <c r="AW1319" s="14" t="s">
        <v>46</v>
      </c>
      <c r="AX1319" s="14" t="s">
        <v>23</v>
      </c>
      <c r="AY1319" s="258" t="s">
        <v>254</v>
      </c>
    </row>
    <row r="1320" s="2" customFormat="1" ht="16.5" customHeight="1">
      <c r="A1320" s="42"/>
      <c r="B1320" s="43"/>
      <c r="C1320" s="218" t="s">
        <v>1176</v>
      </c>
      <c r="D1320" s="218" t="s">
        <v>256</v>
      </c>
      <c r="E1320" s="219" t="s">
        <v>1177</v>
      </c>
      <c r="F1320" s="220" t="s">
        <v>1178</v>
      </c>
      <c r="G1320" s="221" t="s">
        <v>413</v>
      </c>
      <c r="H1320" s="222">
        <v>6</v>
      </c>
      <c r="I1320" s="223"/>
      <c r="J1320" s="224">
        <f>ROUND(I1320*H1320,2)</f>
        <v>0</v>
      </c>
      <c r="K1320" s="220" t="s">
        <v>260</v>
      </c>
      <c r="L1320" s="48"/>
      <c r="M1320" s="225" t="s">
        <v>48</v>
      </c>
      <c r="N1320" s="226" t="s">
        <v>56</v>
      </c>
      <c r="O1320" s="88"/>
      <c r="P1320" s="227">
        <f>O1320*H1320</f>
        <v>0</v>
      </c>
      <c r="Q1320" s="227">
        <v>0.010189999999999999</v>
      </c>
      <c r="R1320" s="227">
        <f>Q1320*H1320</f>
        <v>0.06114</v>
      </c>
      <c r="S1320" s="227">
        <v>0</v>
      </c>
      <c r="T1320" s="228">
        <f>S1320*H1320</f>
        <v>0</v>
      </c>
      <c r="U1320" s="42"/>
      <c r="V1320" s="42"/>
      <c r="W1320" s="42"/>
      <c r="X1320" s="42"/>
      <c r="Y1320" s="42"/>
      <c r="Z1320" s="42"/>
      <c r="AA1320" s="42"/>
      <c r="AB1320" s="42"/>
      <c r="AC1320" s="42"/>
      <c r="AD1320" s="42"/>
      <c r="AE1320" s="42"/>
      <c r="AR1320" s="229" t="s">
        <v>261</v>
      </c>
      <c r="AT1320" s="229" t="s">
        <v>256</v>
      </c>
      <c r="AU1320" s="229" t="s">
        <v>93</v>
      </c>
      <c r="AY1320" s="20" t="s">
        <v>254</v>
      </c>
      <c r="BE1320" s="230">
        <f>IF(N1320="základní",J1320,0)</f>
        <v>0</v>
      </c>
      <c r="BF1320" s="230">
        <f>IF(N1320="snížená",J1320,0)</f>
        <v>0</v>
      </c>
      <c r="BG1320" s="230">
        <f>IF(N1320="zákl. přenesená",J1320,0)</f>
        <v>0</v>
      </c>
      <c r="BH1320" s="230">
        <f>IF(N1320="sníž. přenesená",J1320,0)</f>
        <v>0</v>
      </c>
      <c r="BI1320" s="230">
        <f>IF(N1320="nulová",J1320,0)</f>
        <v>0</v>
      </c>
      <c r="BJ1320" s="20" t="s">
        <v>23</v>
      </c>
      <c r="BK1320" s="230">
        <f>ROUND(I1320*H1320,2)</f>
        <v>0</v>
      </c>
      <c r="BL1320" s="20" t="s">
        <v>261</v>
      </c>
      <c r="BM1320" s="229" t="s">
        <v>1179</v>
      </c>
    </row>
    <row r="1321" s="2" customFormat="1">
      <c r="A1321" s="42"/>
      <c r="B1321" s="43"/>
      <c r="C1321" s="44"/>
      <c r="D1321" s="231" t="s">
        <v>263</v>
      </c>
      <c r="E1321" s="44"/>
      <c r="F1321" s="232" t="s">
        <v>1180</v>
      </c>
      <c r="G1321" s="44"/>
      <c r="H1321" s="44"/>
      <c r="I1321" s="233"/>
      <c r="J1321" s="44"/>
      <c r="K1321" s="44"/>
      <c r="L1321" s="48"/>
      <c r="M1321" s="234"/>
      <c r="N1321" s="235"/>
      <c r="O1321" s="88"/>
      <c r="P1321" s="88"/>
      <c r="Q1321" s="88"/>
      <c r="R1321" s="88"/>
      <c r="S1321" s="88"/>
      <c r="T1321" s="89"/>
      <c r="U1321" s="42"/>
      <c r="V1321" s="42"/>
      <c r="W1321" s="42"/>
      <c r="X1321" s="42"/>
      <c r="Y1321" s="42"/>
      <c r="Z1321" s="42"/>
      <c r="AA1321" s="42"/>
      <c r="AB1321" s="42"/>
      <c r="AC1321" s="42"/>
      <c r="AD1321" s="42"/>
      <c r="AE1321" s="42"/>
      <c r="AT1321" s="20" t="s">
        <v>263</v>
      </c>
      <c r="AU1321" s="20" t="s">
        <v>93</v>
      </c>
    </row>
    <row r="1322" s="13" customFormat="1">
      <c r="A1322" s="13"/>
      <c r="B1322" s="236"/>
      <c r="C1322" s="237"/>
      <c r="D1322" s="238" t="s">
        <v>265</v>
      </c>
      <c r="E1322" s="239" t="s">
        <v>48</v>
      </c>
      <c r="F1322" s="240" t="s">
        <v>292</v>
      </c>
      <c r="G1322" s="237"/>
      <c r="H1322" s="241">
        <v>6</v>
      </c>
      <c r="I1322" s="242"/>
      <c r="J1322" s="237"/>
      <c r="K1322" s="237"/>
      <c r="L1322" s="243"/>
      <c r="M1322" s="244"/>
      <c r="N1322" s="245"/>
      <c r="O1322" s="245"/>
      <c r="P1322" s="245"/>
      <c r="Q1322" s="245"/>
      <c r="R1322" s="245"/>
      <c r="S1322" s="245"/>
      <c r="T1322" s="246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7" t="s">
        <v>265</v>
      </c>
      <c r="AU1322" s="247" t="s">
        <v>93</v>
      </c>
      <c r="AV1322" s="13" t="s">
        <v>93</v>
      </c>
      <c r="AW1322" s="13" t="s">
        <v>46</v>
      </c>
      <c r="AX1322" s="13" t="s">
        <v>23</v>
      </c>
      <c r="AY1322" s="247" t="s">
        <v>254</v>
      </c>
    </row>
    <row r="1323" s="2" customFormat="1" ht="16.5" customHeight="1">
      <c r="A1323" s="42"/>
      <c r="B1323" s="43"/>
      <c r="C1323" s="285" t="s">
        <v>1181</v>
      </c>
      <c r="D1323" s="285" t="s">
        <v>376</v>
      </c>
      <c r="E1323" s="286" t="s">
        <v>1182</v>
      </c>
      <c r="F1323" s="287" t="s">
        <v>1183</v>
      </c>
      <c r="G1323" s="288" t="s">
        <v>413</v>
      </c>
      <c r="H1323" s="289">
        <v>3</v>
      </c>
      <c r="I1323" s="290"/>
      <c r="J1323" s="291">
        <f>ROUND(I1323*H1323,2)</f>
        <v>0</v>
      </c>
      <c r="K1323" s="287" t="s">
        <v>260</v>
      </c>
      <c r="L1323" s="292"/>
      <c r="M1323" s="293" t="s">
        <v>48</v>
      </c>
      <c r="N1323" s="294" t="s">
        <v>56</v>
      </c>
      <c r="O1323" s="88"/>
      <c r="P1323" s="227">
        <f>O1323*H1323</f>
        <v>0</v>
      </c>
      <c r="Q1323" s="227">
        <v>0.41999999999999998</v>
      </c>
      <c r="R1323" s="227">
        <f>Q1323*H1323</f>
        <v>1.26</v>
      </c>
      <c r="S1323" s="227">
        <v>0</v>
      </c>
      <c r="T1323" s="228">
        <f>S1323*H1323</f>
        <v>0</v>
      </c>
      <c r="U1323" s="42"/>
      <c r="V1323" s="42"/>
      <c r="W1323" s="42"/>
      <c r="X1323" s="42"/>
      <c r="Y1323" s="42"/>
      <c r="Z1323" s="42"/>
      <c r="AA1323" s="42"/>
      <c r="AB1323" s="42"/>
      <c r="AC1323" s="42"/>
      <c r="AD1323" s="42"/>
      <c r="AE1323" s="42"/>
      <c r="AR1323" s="229" t="s">
        <v>303</v>
      </c>
      <c r="AT1323" s="229" t="s">
        <v>376</v>
      </c>
      <c r="AU1323" s="229" t="s">
        <v>93</v>
      </c>
      <c r="AY1323" s="20" t="s">
        <v>254</v>
      </c>
      <c r="BE1323" s="230">
        <f>IF(N1323="základní",J1323,0)</f>
        <v>0</v>
      </c>
      <c r="BF1323" s="230">
        <f>IF(N1323="snížená",J1323,0)</f>
        <v>0</v>
      </c>
      <c r="BG1323" s="230">
        <f>IF(N1323="zákl. přenesená",J1323,0)</f>
        <v>0</v>
      </c>
      <c r="BH1323" s="230">
        <f>IF(N1323="sníž. přenesená",J1323,0)</f>
        <v>0</v>
      </c>
      <c r="BI1323" s="230">
        <f>IF(N1323="nulová",J1323,0)</f>
        <v>0</v>
      </c>
      <c r="BJ1323" s="20" t="s">
        <v>23</v>
      </c>
      <c r="BK1323" s="230">
        <f>ROUND(I1323*H1323,2)</f>
        <v>0</v>
      </c>
      <c r="BL1323" s="20" t="s">
        <v>261</v>
      </c>
      <c r="BM1323" s="229" t="s">
        <v>1184</v>
      </c>
    </row>
    <row r="1324" s="13" customFormat="1">
      <c r="A1324" s="13"/>
      <c r="B1324" s="236"/>
      <c r="C1324" s="237"/>
      <c r="D1324" s="238" t="s">
        <v>265</v>
      </c>
      <c r="E1324" s="237"/>
      <c r="F1324" s="240" t="s">
        <v>1185</v>
      </c>
      <c r="G1324" s="237"/>
      <c r="H1324" s="241">
        <v>3</v>
      </c>
      <c r="I1324" s="242"/>
      <c r="J1324" s="237"/>
      <c r="K1324" s="237"/>
      <c r="L1324" s="243"/>
      <c r="M1324" s="244"/>
      <c r="N1324" s="245"/>
      <c r="O1324" s="245"/>
      <c r="P1324" s="245"/>
      <c r="Q1324" s="245"/>
      <c r="R1324" s="245"/>
      <c r="S1324" s="245"/>
      <c r="T1324" s="246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7" t="s">
        <v>265</v>
      </c>
      <c r="AU1324" s="247" t="s">
        <v>93</v>
      </c>
      <c r="AV1324" s="13" t="s">
        <v>93</v>
      </c>
      <c r="AW1324" s="13" t="s">
        <v>4</v>
      </c>
      <c r="AX1324" s="13" t="s">
        <v>23</v>
      </c>
      <c r="AY1324" s="247" t="s">
        <v>254</v>
      </c>
    </row>
    <row r="1325" s="2" customFormat="1" ht="16.5" customHeight="1">
      <c r="A1325" s="42"/>
      <c r="B1325" s="43"/>
      <c r="C1325" s="285" t="s">
        <v>1186</v>
      </c>
      <c r="D1325" s="285" t="s">
        <v>376</v>
      </c>
      <c r="E1325" s="286" t="s">
        <v>1187</v>
      </c>
      <c r="F1325" s="287" t="s">
        <v>1188</v>
      </c>
      <c r="G1325" s="288" t="s">
        <v>413</v>
      </c>
      <c r="H1325" s="289">
        <v>1</v>
      </c>
      <c r="I1325" s="290"/>
      <c r="J1325" s="291">
        <f>ROUND(I1325*H1325,2)</f>
        <v>0</v>
      </c>
      <c r="K1325" s="287" t="s">
        <v>260</v>
      </c>
      <c r="L1325" s="292"/>
      <c r="M1325" s="293" t="s">
        <v>48</v>
      </c>
      <c r="N1325" s="294" t="s">
        <v>56</v>
      </c>
      <c r="O1325" s="88"/>
      <c r="P1325" s="227">
        <f>O1325*H1325</f>
        <v>0</v>
      </c>
      <c r="Q1325" s="227">
        <v>0.26200000000000001</v>
      </c>
      <c r="R1325" s="227">
        <f>Q1325*H1325</f>
        <v>0.26200000000000001</v>
      </c>
      <c r="S1325" s="227">
        <v>0</v>
      </c>
      <c r="T1325" s="228">
        <f>S1325*H1325</f>
        <v>0</v>
      </c>
      <c r="U1325" s="42"/>
      <c r="V1325" s="42"/>
      <c r="W1325" s="42"/>
      <c r="X1325" s="42"/>
      <c r="Y1325" s="42"/>
      <c r="Z1325" s="42"/>
      <c r="AA1325" s="42"/>
      <c r="AB1325" s="42"/>
      <c r="AC1325" s="42"/>
      <c r="AD1325" s="42"/>
      <c r="AE1325" s="42"/>
      <c r="AR1325" s="229" t="s">
        <v>303</v>
      </c>
      <c r="AT1325" s="229" t="s">
        <v>376</v>
      </c>
      <c r="AU1325" s="229" t="s">
        <v>93</v>
      </c>
      <c r="AY1325" s="20" t="s">
        <v>254</v>
      </c>
      <c r="BE1325" s="230">
        <f>IF(N1325="základní",J1325,0)</f>
        <v>0</v>
      </c>
      <c r="BF1325" s="230">
        <f>IF(N1325="snížená",J1325,0)</f>
        <v>0</v>
      </c>
      <c r="BG1325" s="230">
        <f>IF(N1325="zákl. přenesená",J1325,0)</f>
        <v>0</v>
      </c>
      <c r="BH1325" s="230">
        <f>IF(N1325="sníž. přenesená",J1325,0)</f>
        <v>0</v>
      </c>
      <c r="BI1325" s="230">
        <f>IF(N1325="nulová",J1325,0)</f>
        <v>0</v>
      </c>
      <c r="BJ1325" s="20" t="s">
        <v>23</v>
      </c>
      <c r="BK1325" s="230">
        <f>ROUND(I1325*H1325,2)</f>
        <v>0</v>
      </c>
      <c r="BL1325" s="20" t="s">
        <v>261</v>
      </c>
      <c r="BM1325" s="229" t="s">
        <v>1189</v>
      </c>
    </row>
    <row r="1326" s="2" customFormat="1" ht="16.5" customHeight="1">
      <c r="A1326" s="42"/>
      <c r="B1326" s="43"/>
      <c r="C1326" s="285" t="s">
        <v>1190</v>
      </c>
      <c r="D1326" s="285" t="s">
        <v>376</v>
      </c>
      <c r="E1326" s="286" t="s">
        <v>1191</v>
      </c>
      <c r="F1326" s="287" t="s">
        <v>1192</v>
      </c>
      <c r="G1326" s="288" t="s">
        <v>413</v>
      </c>
      <c r="H1326" s="289">
        <v>2</v>
      </c>
      <c r="I1326" s="290"/>
      <c r="J1326" s="291">
        <f>ROUND(I1326*H1326,2)</f>
        <v>0</v>
      </c>
      <c r="K1326" s="287" t="s">
        <v>260</v>
      </c>
      <c r="L1326" s="292"/>
      <c r="M1326" s="293" t="s">
        <v>48</v>
      </c>
      <c r="N1326" s="294" t="s">
        <v>56</v>
      </c>
      <c r="O1326" s="88"/>
      <c r="P1326" s="227">
        <f>O1326*H1326</f>
        <v>0</v>
      </c>
      <c r="Q1326" s="227">
        <v>0.62</v>
      </c>
      <c r="R1326" s="227">
        <f>Q1326*H1326</f>
        <v>1.24</v>
      </c>
      <c r="S1326" s="227">
        <v>0</v>
      </c>
      <c r="T1326" s="228">
        <f>S1326*H1326</f>
        <v>0</v>
      </c>
      <c r="U1326" s="42"/>
      <c r="V1326" s="42"/>
      <c r="W1326" s="42"/>
      <c r="X1326" s="42"/>
      <c r="Y1326" s="42"/>
      <c r="Z1326" s="42"/>
      <c r="AA1326" s="42"/>
      <c r="AB1326" s="42"/>
      <c r="AC1326" s="42"/>
      <c r="AD1326" s="42"/>
      <c r="AE1326" s="42"/>
      <c r="AR1326" s="229" t="s">
        <v>303</v>
      </c>
      <c r="AT1326" s="229" t="s">
        <v>376</v>
      </c>
      <c r="AU1326" s="229" t="s">
        <v>93</v>
      </c>
      <c r="AY1326" s="20" t="s">
        <v>254</v>
      </c>
      <c r="BE1326" s="230">
        <f>IF(N1326="základní",J1326,0)</f>
        <v>0</v>
      </c>
      <c r="BF1326" s="230">
        <f>IF(N1326="snížená",J1326,0)</f>
        <v>0</v>
      </c>
      <c r="BG1326" s="230">
        <f>IF(N1326="zákl. přenesená",J1326,0)</f>
        <v>0</v>
      </c>
      <c r="BH1326" s="230">
        <f>IF(N1326="sníž. přenesená",J1326,0)</f>
        <v>0</v>
      </c>
      <c r="BI1326" s="230">
        <f>IF(N1326="nulová",J1326,0)</f>
        <v>0</v>
      </c>
      <c r="BJ1326" s="20" t="s">
        <v>23</v>
      </c>
      <c r="BK1326" s="230">
        <f>ROUND(I1326*H1326,2)</f>
        <v>0</v>
      </c>
      <c r="BL1326" s="20" t="s">
        <v>261</v>
      </c>
      <c r="BM1326" s="229" t="s">
        <v>1193</v>
      </c>
    </row>
    <row r="1327" s="2" customFormat="1" ht="16.5" customHeight="1">
      <c r="A1327" s="42"/>
      <c r="B1327" s="43"/>
      <c r="C1327" s="218" t="s">
        <v>1194</v>
      </c>
      <c r="D1327" s="218" t="s">
        <v>256</v>
      </c>
      <c r="E1327" s="219" t="s">
        <v>1195</v>
      </c>
      <c r="F1327" s="220" t="s">
        <v>1196</v>
      </c>
      <c r="G1327" s="221" t="s">
        <v>413</v>
      </c>
      <c r="H1327" s="222">
        <v>3</v>
      </c>
      <c r="I1327" s="223"/>
      <c r="J1327" s="224">
        <f>ROUND(I1327*H1327,2)</f>
        <v>0</v>
      </c>
      <c r="K1327" s="220" t="s">
        <v>260</v>
      </c>
      <c r="L1327" s="48"/>
      <c r="M1327" s="225" t="s">
        <v>48</v>
      </c>
      <c r="N1327" s="226" t="s">
        <v>56</v>
      </c>
      <c r="O1327" s="88"/>
      <c r="P1327" s="227">
        <f>O1327*H1327</f>
        <v>0</v>
      </c>
      <c r="Q1327" s="227">
        <v>0.01248</v>
      </c>
      <c r="R1327" s="227">
        <f>Q1327*H1327</f>
        <v>0.037440000000000001</v>
      </c>
      <c r="S1327" s="227">
        <v>0</v>
      </c>
      <c r="T1327" s="228">
        <f>S1327*H1327</f>
        <v>0</v>
      </c>
      <c r="U1327" s="42"/>
      <c r="V1327" s="42"/>
      <c r="W1327" s="42"/>
      <c r="X1327" s="42"/>
      <c r="Y1327" s="42"/>
      <c r="Z1327" s="42"/>
      <c r="AA1327" s="42"/>
      <c r="AB1327" s="42"/>
      <c r="AC1327" s="42"/>
      <c r="AD1327" s="42"/>
      <c r="AE1327" s="42"/>
      <c r="AR1327" s="229" t="s">
        <v>261</v>
      </c>
      <c r="AT1327" s="229" t="s">
        <v>256</v>
      </c>
      <c r="AU1327" s="229" t="s">
        <v>93</v>
      </c>
      <c r="AY1327" s="20" t="s">
        <v>254</v>
      </c>
      <c r="BE1327" s="230">
        <f>IF(N1327="základní",J1327,0)</f>
        <v>0</v>
      </c>
      <c r="BF1327" s="230">
        <f>IF(N1327="snížená",J1327,0)</f>
        <v>0</v>
      </c>
      <c r="BG1327" s="230">
        <f>IF(N1327="zákl. přenesená",J1327,0)</f>
        <v>0</v>
      </c>
      <c r="BH1327" s="230">
        <f>IF(N1327="sníž. přenesená",J1327,0)</f>
        <v>0</v>
      </c>
      <c r="BI1327" s="230">
        <f>IF(N1327="nulová",J1327,0)</f>
        <v>0</v>
      </c>
      <c r="BJ1327" s="20" t="s">
        <v>23</v>
      </c>
      <c r="BK1327" s="230">
        <f>ROUND(I1327*H1327,2)</f>
        <v>0</v>
      </c>
      <c r="BL1327" s="20" t="s">
        <v>261</v>
      </c>
      <c r="BM1327" s="229" t="s">
        <v>1197</v>
      </c>
    </row>
    <row r="1328" s="2" customFormat="1">
      <c r="A1328" s="42"/>
      <c r="B1328" s="43"/>
      <c r="C1328" s="44"/>
      <c r="D1328" s="231" t="s">
        <v>263</v>
      </c>
      <c r="E1328" s="44"/>
      <c r="F1328" s="232" t="s">
        <v>1198</v>
      </c>
      <c r="G1328" s="44"/>
      <c r="H1328" s="44"/>
      <c r="I1328" s="233"/>
      <c r="J1328" s="44"/>
      <c r="K1328" s="44"/>
      <c r="L1328" s="48"/>
      <c r="M1328" s="234"/>
      <c r="N1328" s="235"/>
      <c r="O1328" s="88"/>
      <c r="P1328" s="88"/>
      <c r="Q1328" s="88"/>
      <c r="R1328" s="88"/>
      <c r="S1328" s="88"/>
      <c r="T1328" s="89"/>
      <c r="U1328" s="42"/>
      <c r="V1328" s="42"/>
      <c r="W1328" s="42"/>
      <c r="X1328" s="42"/>
      <c r="Y1328" s="42"/>
      <c r="Z1328" s="42"/>
      <c r="AA1328" s="42"/>
      <c r="AB1328" s="42"/>
      <c r="AC1328" s="42"/>
      <c r="AD1328" s="42"/>
      <c r="AE1328" s="42"/>
      <c r="AT1328" s="20" t="s">
        <v>263</v>
      </c>
      <c r="AU1328" s="20" t="s">
        <v>93</v>
      </c>
    </row>
    <row r="1329" s="2" customFormat="1" ht="16.5" customHeight="1">
      <c r="A1329" s="42"/>
      <c r="B1329" s="43"/>
      <c r="C1329" s="285" t="s">
        <v>613</v>
      </c>
      <c r="D1329" s="285" t="s">
        <v>376</v>
      </c>
      <c r="E1329" s="286" t="s">
        <v>1199</v>
      </c>
      <c r="F1329" s="287" t="s">
        <v>1200</v>
      </c>
      <c r="G1329" s="288" t="s">
        <v>413</v>
      </c>
      <c r="H1329" s="289">
        <v>3</v>
      </c>
      <c r="I1329" s="290"/>
      <c r="J1329" s="291">
        <f>ROUND(I1329*H1329,2)</f>
        <v>0</v>
      </c>
      <c r="K1329" s="287" t="s">
        <v>984</v>
      </c>
      <c r="L1329" s="292"/>
      <c r="M1329" s="293" t="s">
        <v>48</v>
      </c>
      <c r="N1329" s="294" t="s">
        <v>56</v>
      </c>
      <c r="O1329" s="88"/>
      <c r="P1329" s="227">
        <f>O1329*H1329</f>
        <v>0</v>
      </c>
      <c r="Q1329" s="227">
        <v>0.50800000000000001</v>
      </c>
      <c r="R1329" s="227">
        <f>Q1329*H1329</f>
        <v>1.524</v>
      </c>
      <c r="S1329" s="227">
        <v>0</v>
      </c>
      <c r="T1329" s="228">
        <f>S1329*H1329</f>
        <v>0</v>
      </c>
      <c r="U1329" s="42"/>
      <c r="V1329" s="42"/>
      <c r="W1329" s="42"/>
      <c r="X1329" s="42"/>
      <c r="Y1329" s="42"/>
      <c r="Z1329" s="42"/>
      <c r="AA1329" s="42"/>
      <c r="AB1329" s="42"/>
      <c r="AC1329" s="42"/>
      <c r="AD1329" s="42"/>
      <c r="AE1329" s="42"/>
      <c r="AR1329" s="229" t="s">
        <v>303</v>
      </c>
      <c r="AT1329" s="229" t="s">
        <v>376</v>
      </c>
      <c r="AU1329" s="229" t="s">
        <v>93</v>
      </c>
      <c r="AY1329" s="20" t="s">
        <v>254</v>
      </c>
      <c r="BE1329" s="230">
        <f>IF(N1329="základní",J1329,0)</f>
        <v>0</v>
      </c>
      <c r="BF1329" s="230">
        <f>IF(N1329="snížená",J1329,0)</f>
        <v>0</v>
      </c>
      <c r="BG1329" s="230">
        <f>IF(N1329="zákl. přenesená",J1329,0)</f>
        <v>0</v>
      </c>
      <c r="BH1329" s="230">
        <f>IF(N1329="sníž. přenesená",J1329,0)</f>
        <v>0</v>
      </c>
      <c r="BI1329" s="230">
        <f>IF(N1329="nulová",J1329,0)</f>
        <v>0</v>
      </c>
      <c r="BJ1329" s="20" t="s">
        <v>23</v>
      </c>
      <c r="BK1329" s="230">
        <f>ROUND(I1329*H1329,2)</f>
        <v>0</v>
      </c>
      <c r="BL1329" s="20" t="s">
        <v>261</v>
      </c>
      <c r="BM1329" s="229" t="s">
        <v>1201</v>
      </c>
    </row>
    <row r="1330" s="13" customFormat="1">
      <c r="A1330" s="13"/>
      <c r="B1330" s="236"/>
      <c r="C1330" s="237"/>
      <c r="D1330" s="238" t="s">
        <v>265</v>
      </c>
      <c r="E1330" s="237"/>
      <c r="F1330" s="240" t="s">
        <v>1185</v>
      </c>
      <c r="G1330" s="237"/>
      <c r="H1330" s="241">
        <v>3</v>
      </c>
      <c r="I1330" s="242"/>
      <c r="J1330" s="237"/>
      <c r="K1330" s="237"/>
      <c r="L1330" s="243"/>
      <c r="M1330" s="244"/>
      <c r="N1330" s="245"/>
      <c r="O1330" s="245"/>
      <c r="P1330" s="245"/>
      <c r="Q1330" s="245"/>
      <c r="R1330" s="245"/>
      <c r="S1330" s="245"/>
      <c r="T1330" s="246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7" t="s">
        <v>265</v>
      </c>
      <c r="AU1330" s="247" t="s">
        <v>93</v>
      </c>
      <c r="AV1330" s="13" t="s">
        <v>93</v>
      </c>
      <c r="AW1330" s="13" t="s">
        <v>4</v>
      </c>
      <c r="AX1330" s="13" t="s">
        <v>23</v>
      </c>
      <c r="AY1330" s="247" t="s">
        <v>254</v>
      </c>
    </row>
    <row r="1331" s="2" customFormat="1" ht="16.5" customHeight="1">
      <c r="A1331" s="42"/>
      <c r="B1331" s="43"/>
      <c r="C1331" s="218" t="s">
        <v>1202</v>
      </c>
      <c r="D1331" s="218" t="s">
        <v>256</v>
      </c>
      <c r="E1331" s="219" t="s">
        <v>1203</v>
      </c>
      <c r="F1331" s="220" t="s">
        <v>1204</v>
      </c>
      <c r="G1331" s="221" t="s">
        <v>528</v>
      </c>
      <c r="H1331" s="222">
        <v>37.225999999999999</v>
      </c>
      <c r="I1331" s="223"/>
      <c r="J1331" s="224">
        <f>ROUND(I1331*H1331,2)</f>
        <v>0</v>
      </c>
      <c r="K1331" s="220" t="s">
        <v>260</v>
      </c>
      <c r="L1331" s="48"/>
      <c r="M1331" s="225" t="s">
        <v>48</v>
      </c>
      <c r="N1331" s="226" t="s">
        <v>56</v>
      </c>
      <c r="O1331" s="88"/>
      <c r="P1331" s="227">
        <f>O1331*H1331</f>
        <v>0</v>
      </c>
      <c r="Q1331" s="227">
        <v>1.03732</v>
      </c>
      <c r="R1331" s="227">
        <f>Q1331*H1331</f>
        <v>38.615274319999997</v>
      </c>
      <c r="S1331" s="227">
        <v>0</v>
      </c>
      <c r="T1331" s="228">
        <f>S1331*H1331</f>
        <v>0</v>
      </c>
      <c r="U1331" s="42"/>
      <c r="V1331" s="42"/>
      <c r="W1331" s="42"/>
      <c r="X1331" s="42"/>
      <c r="Y1331" s="42"/>
      <c r="Z1331" s="42"/>
      <c r="AA1331" s="42"/>
      <c r="AB1331" s="42"/>
      <c r="AC1331" s="42"/>
      <c r="AD1331" s="42"/>
      <c r="AE1331" s="42"/>
      <c r="AR1331" s="229" t="s">
        <v>261</v>
      </c>
      <c r="AT1331" s="229" t="s">
        <v>256</v>
      </c>
      <c r="AU1331" s="229" t="s">
        <v>93</v>
      </c>
      <c r="AY1331" s="20" t="s">
        <v>254</v>
      </c>
      <c r="BE1331" s="230">
        <f>IF(N1331="základní",J1331,0)</f>
        <v>0</v>
      </c>
      <c r="BF1331" s="230">
        <f>IF(N1331="snížená",J1331,0)</f>
        <v>0</v>
      </c>
      <c r="BG1331" s="230">
        <f>IF(N1331="zákl. přenesená",J1331,0)</f>
        <v>0</v>
      </c>
      <c r="BH1331" s="230">
        <f>IF(N1331="sníž. přenesená",J1331,0)</f>
        <v>0</v>
      </c>
      <c r="BI1331" s="230">
        <f>IF(N1331="nulová",J1331,0)</f>
        <v>0</v>
      </c>
      <c r="BJ1331" s="20" t="s">
        <v>23</v>
      </c>
      <c r="BK1331" s="230">
        <f>ROUND(I1331*H1331,2)</f>
        <v>0</v>
      </c>
      <c r="BL1331" s="20" t="s">
        <v>261</v>
      </c>
      <c r="BM1331" s="229" t="s">
        <v>1205</v>
      </c>
    </row>
    <row r="1332" s="2" customFormat="1">
      <c r="A1332" s="42"/>
      <c r="B1332" s="43"/>
      <c r="C1332" s="44"/>
      <c r="D1332" s="231" t="s">
        <v>263</v>
      </c>
      <c r="E1332" s="44"/>
      <c r="F1332" s="232" t="s">
        <v>1206</v>
      </c>
      <c r="G1332" s="44"/>
      <c r="H1332" s="44"/>
      <c r="I1332" s="233"/>
      <c r="J1332" s="44"/>
      <c r="K1332" s="44"/>
      <c r="L1332" s="48"/>
      <c r="M1332" s="234"/>
      <c r="N1332" s="235"/>
      <c r="O1332" s="88"/>
      <c r="P1332" s="88"/>
      <c r="Q1332" s="88"/>
      <c r="R1332" s="88"/>
      <c r="S1332" s="88"/>
      <c r="T1332" s="89"/>
      <c r="U1332" s="42"/>
      <c r="V1332" s="42"/>
      <c r="W1332" s="42"/>
      <c r="X1332" s="42"/>
      <c r="Y1332" s="42"/>
      <c r="Z1332" s="42"/>
      <c r="AA1332" s="42"/>
      <c r="AB1332" s="42"/>
      <c r="AC1332" s="42"/>
      <c r="AD1332" s="42"/>
      <c r="AE1332" s="42"/>
      <c r="AT1332" s="20" t="s">
        <v>263</v>
      </c>
      <c r="AU1332" s="20" t="s">
        <v>93</v>
      </c>
    </row>
    <row r="1333" s="15" customFormat="1">
      <c r="A1333" s="15"/>
      <c r="B1333" s="259"/>
      <c r="C1333" s="260"/>
      <c r="D1333" s="238" t="s">
        <v>265</v>
      </c>
      <c r="E1333" s="261" t="s">
        <v>48</v>
      </c>
      <c r="F1333" s="262" t="s">
        <v>1207</v>
      </c>
      <c r="G1333" s="260"/>
      <c r="H1333" s="261" t="s">
        <v>48</v>
      </c>
      <c r="I1333" s="263"/>
      <c r="J1333" s="260"/>
      <c r="K1333" s="260"/>
      <c r="L1333" s="264"/>
      <c r="M1333" s="265"/>
      <c r="N1333" s="266"/>
      <c r="O1333" s="266"/>
      <c r="P1333" s="266"/>
      <c r="Q1333" s="266"/>
      <c r="R1333" s="266"/>
      <c r="S1333" s="266"/>
      <c r="T1333" s="267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68" t="s">
        <v>265</v>
      </c>
      <c r="AU1333" s="268" t="s">
        <v>93</v>
      </c>
      <c r="AV1333" s="15" t="s">
        <v>23</v>
      </c>
      <c r="AW1333" s="15" t="s">
        <v>46</v>
      </c>
      <c r="AX1333" s="15" t="s">
        <v>85</v>
      </c>
      <c r="AY1333" s="268" t="s">
        <v>254</v>
      </c>
    </row>
    <row r="1334" s="13" customFormat="1">
      <c r="A1334" s="13"/>
      <c r="B1334" s="236"/>
      <c r="C1334" s="237"/>
      <c r="D1334" s="238" t="s">
        <v>265</v>
      </c>
      <c r="E1334" s="239" t="s">
        <v>48</v>
      </c>
      <c r="F1334" s="240" t="s">
        <v>1208</v>
      </c>
      <c r="G1334" s="237"/>
      <c r="H1334" s="241">
        <v>37.225999999999999</v>
      </c>
      <c r="I1334" s="242"/>
      <c r="J1334" s="237"/>
      <c r="K1334" s="237"/>
      <c r="L1334" s="243"/>
      <c r="M1334" s="244"/>
      <c r="N1334" s="245"/>
      <c r="O1334" s="245"/>
      <c r="P1334" s="245"/>
      <c r="Q1334" s="245"/>
      <c r="R1334" s="245"/>
      <c r="S1334" s="245"/>
      <c r="T1334" s="246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7" t="s">
        <v>265</v>
      </c>
      <c r="AU1334" s="247" t="s">
        <v>93</v>
      </c>
      <c r="AV1334" s="13" t="s">
        <v>93</v>
      </c>
      <c r="AW1334" s="13" t="s">
        <v>46</v>
      </c>
      <c r="AX1334" s="13" t="s">
        <v>23</v>
      </c>
      <c r="AY1334" s="247" t="s">
        <v>254</v>
      </c>
    </row>
    <row r="1335" s="2" customFormat="1">
      <c r="A1335" s="42"/>
      <c r="B1335" s="43"/>
      <c r="C1335" s="44"/>
      <c r="D1335" s="238" t="s">
        <v>278</v>
      </c>
      <c r="E1335" s="44"/>
      <c r="F1335" s="269" t="s">
        <v>1209</v>
      </c>
      <c r="G1335" s="44"/>
      <c r="H1335" s="44"/>
      <c r="I1335" s="44"/>
      <c r="J1335" s="44"/>
      <c r="K1335" s="44"/>
      <c r="L1335" s="48"/>
      <c r="M1335" s="234"/>
      <c r="N1335" s="235"/>
      <c r="O1335" s="88"/>
      <c r="P1335" s="88"/>
      <c r="Q1335" s="88"/>
      <c r="R1335" s="88"/>
      <c r="S1335" s="88"/>
      <c r="T1335" s="89"/>
      <c r="U1335" s="42"/>
      <c r="V1335" s="42"/>
      <c r="W1335" s="42"/>
      <c r="X1335" s="42"/>
      <c r="Y1335" s="42"/>
      <c r="Z1335" s="42"/>
      <c r="AA1335" s="42"/>
      <c r="AB1335" s="42"/>
      <c r="AC1335" s="42"/>
      <c r="AD1335" s="42"/>
      <c r="AE1335" s="42"/>
      <c r="AU1335" s="20" t="s">
        <v>93</v>
      </c>
    </row>
    <row r="1336" s="2" customFormat="1">
      <c r="A1336" s="42"/>
      <c r="B1336" s="43"/>
      <c r="C1336" s="44"/>
      <c r="D1336" s="238" t="s">
        <v>278</v>
      </c>
      <c r="E1336" s="44"/>
      <c r="F1336" s="270" t="s">
        <v>834</v>
      </c>
      <c r="G1336" s="44"/>
      <c r="H1336" s="271">
        <v>0</v>
      </c>
      <c r="I1336" s="44"/>
      <c r="J1336" s="44"/>
      <c r="K1336" s="44"/>
      <c r="L1336" s="48"/>
      <c r="M1336" s="234"/>
      <c r="N1336" s="235"/>
      <c r="O1336" s="88"/>
      <c r="P1336" s="88"/>
      <c r="Q1336" s="88"/>
      <c r="R1336" s="88"/>
      <c r="S1336" s="88"/>
      <c r="T1336" s="89"/>
      <c r="U1336" s="42"/>
      <c r="V1336" s="42"/>
      <c r="W1336" s="42"/>
      <c r="X1336" s="42"/>
      <c r="Y1336" s="42"/>
      <c r="Z1336" s="42"/>
      <c r="AA1336" s="42"/>
      <c r="AB1336" s="42"/>
      <c r="AC1336" s="42"/>
      <c r="AD1336" s="42"/>
      <c r="AE1336" s="42"/>
      <c r="AU1336" s="20" t="s">
        <v>93</v>
      </c>
    </row>
    <row r="1337" s="2" customFormat="1">
      <c r="A1337" s="42"/>
      <c r="B1337" s="43"/>
      <c r="C1337" s="44"/>
      <c r="D1337" s="238" t="s">
        <v>278</v>
      </c>
      <c r="E1337" s="44"/>
      <c r="F1337" s="270" t="s">
        <v>1163</v>
      </c>
      <c r="G1337" s="44"/>
      <c r="H1337" s="271">
        <v>27.66</v>
      </c>
      <c r="I1337" s="44"/>
      <c r="J1337" s="44"/>
      <c r="K1337" s="44"/>
      <c r="L1337" s="48"/>
      <c r="M1337" s="234"/>
      <c r="N1337" s="235"/>
      <c r="O1337" s="88"/>
      <c r="P1337" s="88"/>
      <c r="Q1337" s="88"/>
      <c r="R1337" s="88"/>
      <c r="S1337" s="88"/>
      <c r="T1337" s="89"/>
      <c r="U1337" s="42"/>
      <c r="V1337" s="42"/>
      <c r="W1337" s="42"/>
      <c r="X1337" s="42"/>
      <c r="Y1337" s="42"/>
      <c r="Z1337" s="42"/>
      <c r="AA1337" s="42"/>
      <c r="AB1337" s="42"/>
      <c r="AC1337" s="42"/>
      <c r="AD1337" s="42"/>
      <c r="AE1337" s="42"/>
      <c r="AU1337" s="20" t="s">
        <v>93</v>
      </c>
    </row>
    <row r="1338" s="2" customFormat="1">
      <c r="A1338" s="42"/>
      <c r="B1338" s="43"/>
      <c r="C1338" s="44"/>
      <c r="D1338" s="238" t="s">
        <v>278</v>
      </c>
      <c r="E1338" s="44"/>
      <c r="F1338" s="270" t="s">
        <v>1164</v>
      </c>
      <c r="G1338" s="44"/>
      <c r="H1338" s="271">
        <v>51.369999999999997</v>
      </c>
      <c r="I1338" s="44"/>
      <c r="J1338" s="44"/>
      <c r="K1338" s="44"/>
      <c r="L1338" s="48"/>
      <c r="M1338" s="234"/>
      <c r="N1338" s="235"/>
      <c r="O1338" s="88"/>
      <c r="P1338" s="88"/>
      <c r="Q1338" s="88"/>
      <c r="R1338" s="88"/>
      <c r="S1338" s="88"/>
      <c r="T1338" s="89"/>
      <c r="U1338" s="42"/>
      <c r="V1338" s="42"/>
      <c r="W1338" s="42"/>
      <c r="X1338" s="42"/>
      <c r="Y1338" s="42"/>
      <c r="Z1338" s="42"/>
      <c r="AA1338" s="42"/>
      <c r="AB1338" s="42"/>
      <c r="AC1338" s="42"/>
      <c r="AD1338" s="42"/>
      <c r="AE1338" s="42"/>
      <c r="AU1338" s="20" t="s">
        <v>93</v>
      </c>
    </row>
    <row r="1339" s="2" customFormat="1">
      <c r="A1339" s="42"/>
      <c r="B1339" s="43"/>
      <c r="C1339" s="44"/>
      <c r="D1339" s="238" t="s">
        <v>278</v>
      </c>
      <c r="E1339" s="44"/>
      <c r="F1339" s="270" t="s">
        <v>1165</v>
      </c>
      <c r="G1339" s="44"/>
      <c r="H1339" s="271">
        <v>56.18</v>
      </c>
      <c r="I1339" s="44"/>
      <c r="J1339" s="44"/>
      <c r="K1339" s="44"/>
      <c r="L1339" s="48"/>
      <c r="M1339" s="234"/>
      <c r="N1339" s="235"/>
      <c r="O1339" s="88"/>
      <c r="P1339" s="88"/>
      <c r="Q1339" s="88"/>
      <c r="R1339" s="88"/>
      <c r="S1339" s="88"/>
      <c r="T1339" s="89"/>
      <c r="U1339" s="42"/>
      <c r="V1339" s="42"/>
      <c r="W1339" s="42"/>
      <c r="X1339" s="42"/>
      <c r="Y1339" s="42"/>
      <c r="Z1339" s="42"/>
      <c r="AA1339" s="42"/>
      <c r="AB1339" s="42"/>
      <c r="AC1339" s="42"/>
      <c r="AD1339" s="42"/>
      <c r="AE1339" s="42"/>
      <c r="AU1339" s="20" t="s">
        <v>93</v>
      </c>
    </row>
    <row r="1340" s="2" customFormat="1">
      <c r="A1340" s="42"/>
      <c r="B1340" s="43"/>
      <c r="C1340" s="44"/>
      <c r="D1340" s="238" t="s">
        <v>278</v>
      </c>
      <c r="E1340" s="44"/>
      <c r="F1340" s="270" t="s">
        <v>1166</v>
      </c>
      <c r="G1340" s="44"/>
      <c r="H1340" s="271">
        <v>9.3300000000000001</v>
      </c>
      <c r="I1340" s="44"/>
      <c r="J1340" s="44"/>
      <c r="K1340" s="44"/>
      <c r="L1340" s="48"/>
      <c r="M1340" s="234"/>
      <c r="N1340" s="235"/>
      <c r="O1340" s="88"/>
      <c r="P1340" s="88"/>
      <c r="Q1340" s="88"/>
      <c r="R1340" s="88"/>
      <c r="S1340" s="88"/>
      <c r="T1340" s="89"/>
      <c r="U1340" s="42"/>
      <c r="V1340" s="42"/>
      <c r="W1340" s="42"/>
      <c r="X1340" s="42"/>
      <c r="Y1340" s="42"/>
      <c r="Z1340" s="42"/>
      <c r="AA1340" s="42"/>
      <c r="AB1340" s="42"/>
      <c r="AC1340" s="42"/>
      <c r="AD1340" s="42"/>
      <c r="AE1340" s="42"/>
      <c r="AU1340" s="20" t="s">
        <v>93</v>
      </c>
    </row>
    <row r="1341" s="2" customFormat="1">
      <c r="A1341" s="42"/>
      <c r="B1341" s="43"/>
      <c r="C1341" s="44"/>
      <c r="D1341" s="238" t="s">
        <v>278</v>
      </c>
      <c r="E1341" s="44"/>
      <c r="F1341" s="270" t="s">
        <v>268</v>
      </c>
      <c r="G1341" s="44"/>
      <c r="H1341" s="271">
        <v>144.53999999999999</v>
      </c>
      <c r="I1341" s="44"/>
      <c r="J1341" s="44"/>
      <c r="K1341" s="44"/>
      <c r="L1341" s="48"/>
      <c r="M1341" s="234"/>
      <c r="N1341" s="235"/>
      <c r="O1341" s="88"/>
      <c r="P1341" s="88"/>
      <c r="Q1341" s="88"/>
      <c r="R1341" s="88"/>
      <c r="S1341" s="88"/>
      <c r="T1341" s="89"/>
      <c r="U1341" s="42"/>
      <c r="V1341" s="42"/>
      <c r="W1341" s="42"/>
      <c r="X1341" s="42"/>
      <c r="Y1341" s="42"/>
      <c r="Z1341" s="42"/>
      <c r="AA1341" s="42"/>
      <c r="AB1341" s="42"/>
      <c r="AC1341" s="42"/>
      <c r="AD1341" s="42"/>
      <c r="AE1341" s="42"/>
      <c r="AU1341" s="20" t="s">
        <v>93</v>
      </c>
    </row>
    <row r="1342" s="2" customFormat="1">
      <c r="A1342" s="42"/>
      <c r="B1342" s="43"/>
      <c r="C1342" s="44"/>
      <c r="D1342" s="238" t="s">
        <v>278</v>
      </c>
      <c r="E1342" s="44"/>
      <c r="F1342" s="269" t="s">
        <v>1210</v>
      </c>
      <c r="G1342" s="44"/>
      <c r="H1342" s="44"/>
      <c r="I1342" s="44"/>
      <c r="J1342" s="44"/>
      <c r="K1342" s="44"/>
      <c r="L1342" s="48"/>
      <c r="M1342" s="234"/>
      <c r="N1342" s="235"/>
      <c r="O1342" s="88"/>
      <c r="P1342" s="88"/>
      <c r="Q1342" s="88"/>
      <c r="R1342" s="88"/>
      <c r="S1342" s="88"/>
      <c r="T1342" s="89"/>
      <c r="U1342" s="42"/>
      <c r="V1342" s="42"/>
      <c r="W1342" s="42"/>
      <c r="X1342" s="42"/>
      <c r="Y1342" s="42"/>
      <c r="Z1342" s="42"/>
      <c r="AA1342" s="42"/>
      <c r="AB1342" s="42"/>
      <c r="AC1342" s="42"/>
      <c r="AD1342" s="42"/>
      <c r="AE1342" s="42"/>
      <c r="AU1342" s="20" t="s">
        <v>93</v>
      </c>
    </row>
    <row r="1343" s="2" customFormat="1">
      <c r="A1343" s="42"/>
      <c r="B1343" s="43"/>
      <c r="C1343" s="44"/>
      <c r="D1343" s="238" t="s">
        <v>278</v>
      </c>
      <c r="E1343" s="44"/>
      <c r="F1343" s="270" t="s">
        <v>1172</v>
      </c>
      <c r="G1343" s="44"/>
      <c r="H1343" s="271">
        <v>0</v>
      </c>
      <c r="I1343" s="44"/>
      <c r="J1343" s="44"/>
      <c r="K1343" s="44"/>
      <c r="L1343" s="48"/>
      <c r="M1343" s="234"/>
      <c r="N1343" s="235"/>
      <c r="O1343" s="88"/>
      <c r="P1343" s="88"/>
      <c r="Q1343" s="88"/>
      <c r="R1343" s="88"/>
      <c r="S1343" s="88"/>
      <c r="T1343" s="89"/>
      <c r="U1343" s="42"/>
      <c r="V1343" s="42"/>
      <c r="W1343" s="42"/>
      <c r="X1343" s="42"/>
      <c r="Y1343" s="42"/>
      <c r="Z1343" s="42"/>
      <c r="AA1343" s="42"/>
      <c r="AB1343" s="42"/>
      <c r="AC1343" s="42"/>
      <c r="AD1343" s="42"/>
      <c r="AE1343" s="42"/>
      <c r="AU1343" s="20" t="s">
        <v>93</v>
      </c>
    </row>
    <row r="1344" s="2" customFormat="1">
      <c r="A1344" s="42"/>
      <c r="B1344" s="43"/>
      <c r="C1344" s="44"/>
      <c r="D1344" s="238" t="s">
        <v>278</v>
      </c>
      <c r="E1344" s="44"/>
      <c r="F1344" s="270" t="s">
        <v>1057</v>
      </c>
      <c r="G1344" s="44"/>
      <c r="H1344" s="271">
        <v>0</v>
      </c>
      <c r="I1344" s="44"/>
      <c r="J1344" s="44"/>
      <c r="K1344" s="44"/>
      <c r="L1344" s="48"/>
      <c r="M1344" s="234"/>
      <c r="N1344" s="235"/>
      <c r="O1344" s="88"/>
      <c r="P1344" s="88"/>
      <c r="Q1344" s="88"/>
      <c r="R1344" s="88"/>
      <c r="S1344" s="88"/>
      <c r="T1344" s="89"/>
      <c r="U1344" s="42"/>
      <c r="V1344" s="42"/>
      <c r="W1344" s="42"/>
      <c r="X1344" s="42"/>
      <c r="Y1344" s="42"/>
      <c r="Z1344" s="42"/>
      <c r="AA1344" s="42"/>
      <c r="AB1344" s="42"/>
      <c r="AC1344" s="42"/>
      <c r="AD1344" s="42"/>
      <c r="AE1344" s="42"/>
      <c r="AU1344" s="20" t="s">
        <v>93</v>
      </c>
    </row>
    <row r="1345" s="2" customFormat="1">
      <c r="A1345" s="42"/>
      <c r="B1345" s="43"/>
      <c r="C1345" s="44"/>
      <c r="D1345" s="238" t="s">
        <v>278</v>
      </c>
      <c r="E1345" s="44"/>
      <c r="F1345" s="270" t="s">
        <v>1173</v>
      </c>
      <c r="G1345" s="44"/>
      <c r="H1345" s="271">
        <v>40.850000000000001</v>
      </c>
      <c r="I1345" s="44"/>
      <c r="J1345" s="44"/>
      <c r="K1345" s="44"/>
      <c r="L1345" s="48"/>
      <c r="M1345" s="234"/>
      <c r="N1345" s="235"/>
      <c r="O1345" s="88"/>
      <c r="P1345" s="88"/>
      <c r="Q1345" s="88"/>
      <c r="R1345" s="88"/>
      <c r="S1345" s="88"/>
      <c r="T1345" s="89"/>
      <c r="U1345" s="42"/>
      <c r="V1345" s="42"/>
      <c r="W1345" s="42"/>
      <c r="X1345" s="42"/>
      <c r="Y1345" s="42"/>
      <c r="Z1345" s="42"/>
      <c r="AA1345" s="42"/>
      <c r="AB1345" s="42"/>
      <c r="AC1345" s="42"/>
      <c r="AD1345" s="42"/>
      <c r="AE1345" s="42"/>
      <c r="AU1345" s="20" t="s">
        <v>93</v>
      </c>
    </row>
    <row r="1346" s="2" customFormat="1">
      <c r="A1346" s="42"/>
      <c r="B1346" s="43"/>
      <c r="C1346" s="44"/>
      <c r="D1346" s="238" t="s">
        <v>278</v>
      </c>
      <c r="E1346" s="44"/>
      <c r="F1346" s="270" t="s">
        <v>1174</v>
      </c>
      <c r="G1346" s="44"/>
      <c r="H1346" s="271">
        <v>40.850000000000001</v>
      </c>
      <c r="I1346" s="44"/>
      <c r="J1346" s="44"/>
      <c r="K1346" s="44"/>
      <c r="L1346" s="48"/>
      <c r="M1346" s="234"/>
      <c r="N1346" s="235"/>
      <c r="O1346" s="88"/>
      <c r="P1346" s="88"/>
      <c r="Q1346" s="88"/>
      <c r="R1346" s="88"/>
      <c r="S1346" s="88"/>
      <c r="T1346" s="89"/>
      <c r="U1346" s="42"/>
      <c r="V1346" s="42"/>
      <c r="W1346" s="42"/>
      <c r="X1346" s="42"/>
      <c r="Y1346" s="42"/>
      <c r="Z1346" s="42"/>
      <c r="AA1346" s="42"/>
      <c r="AB1346" s="42"/>
      <c r="AC1346" s="42"/>
      <c r="AD1346" s="42"/>
      <c r="AE1346" s="42"/>
      <c r="AU1346" s="20" t="s">
        <v>93</v>
      </c>
    </row>
    <row r="1347" s="2" customFormat="1">
      <c r="A1347" s="42"/>
      <c r="B1347" s="43"/>
      <c r="C1347" s="44"/>
      <c r="D1347" s="238" t="s">
        <v>278</v>
      </c>
      <c r="E1347" s="44"/>
      <c r="F1347" s="270" t="s">
        <v>1175</v>
      </c>
      <c r="G1347" s="44"/>
      <c r="H1347" s="271">
        <v>6.4199999999999999</v>
      </c>
      <c r="I1347" s="44"/>
      <c r="J1347" s="44"/>
      <c r="K1347" s="44"/>
      <c r="L1347" s="48"/>
      <c r="M1347" s="234"/>
      <c r="N1347" s="235"/>
      <c r="O1347" s="88"/>
      <c r="P1347" s="88"/>
      <c r="Q1347" s="88"/>
      <c r="R1347" s="88"/>
      <c r="S1347" s="88"/>
      <c r="T1347" s="89"/>
      <c r="U1347" s="42"/>
      <c r="V1347" s="42"/>
      <c r="W1347" s="42"/>
      <c r="X1347" s="42"/>
      <c r="Y1347" s="42"/>
      <c r="Z1347" s="42"/>
      <c r="AA1347" s="42"/>
      <c r="AB1347" s="42"/>
      <c r="AC1347" s="42"/>
      <c r="AD1347" s="42"/>
      <c r="AE1347" s="42"/>
      <c r="AU1347" s="20" t="s">
        <v>93</v>
      </c>
    </row>
    <row r="1348" s="2" customFormat="1">
      <c r="A1348" s="42"/>
      <c r="B1348" s="43"/>
      <c r="C1348" s="44"/>
      <c r="D1348" s="238" t="s">
        <v>278</v>
      </c>
      <c r="E1348" s="44"/>
      <c r="F1348" s="270" t="s">
        <v>268</v>
      </c>
      <c r="G1348" s="44"/>
      <c r="H1348" s="271">
        <v>88.120000000000005</v>
      </c>
      <c r="I1348" s="44"/>
      <c r="J1348" s="44"/>
      <c r="K1348" s="44"/>
      <c r="L1348" s="48"/>
      <c r="M1348" s="234"/>
      <c r="N1348" s="235"/>
      <c r="O1348" s="88"/>
      <c r="P1348" s="88"/>
      <c r="Q1348" s="88"/>
      <c r="R1348" s="88"/>
      <c r="S1348" s="88"/>
      <c r="T1348" s="89"/>
      <c r="U1348" s="42"/>
      <c r="V1348" s="42"/>
      <c r="W1348" s="42"/>
      <c r="X1348" s="42"/>
      <c r="Y1348" s="42"/>
      <c r="Z1348" s="42"/>
      <c r="AA1348" s="42"/>
      <c r="AB1348" s="42"/>
      <c r="AC1348" s="42"/>
      <c r="AD1348" s="42"/>
      <c r="AE1348" s="42"/>
      <c r="AU1348" s="20" t="s">
        <v>93</v>
      </c>
    </row>
    <row r="1349" s="2" customFormat="1" ht="21.75" customHeight="1">
      <c r="A1349" s="42"/>
      <c r="B1349" s="43"/>
      <c r="C1349" s="218" t="s">
        <v>1211</v>
      </c>
      <c r="D1349" s="218" t="s">
        <v>256</v>
      </c>
      <c r="E1349" s="219" t="s">
        <v>1212</v>
      </c>
      <c r="F1349" s="220" t="s">
        <v>1213</v>
      </c>
      <c r="G1349" s="221" t="s">
        <v>413</v>
      </c>
      <c r="H1349" s="222">
        <v>5</v>
      </c>
      <c r="I1349" s="223"/>
      <c r="J1349" s="224">
        <f>ROUND(I1349*H1349,2)</f>
        <v>0</v>
      </c>
      <c r="K1349" s="220" t="s">
        <v>260</v>
      </c>
      <c r="L1349" s="48"/>
      <c r="M1349" s="225" t="s">
        <v>48</v>
      </c>
      <c r="N1349" s="226" t="s">
        <v>56</v>
      </c>
      <c r="O1349" s="88"/>
      <c r="P1349" s="227">
        <f>O1349*H1349</f>
        <v>0</v>
      </c>
      <c r="Q1349" s="227">
        <v>0.089999999999999997</v>
      </c>
      <c r="R1349" s="227">
        <f>Q1349*H1349</f>
        <v>0.44999999999999996</v>
      </c>
      <c r="S1349" s="227">
        <v>0</v>
      </c>
      <c r="T1349" s="228">
        <f>S1349*H1349</f>
        <v>0</v>
      </c>
      <c r="U1349" s="42"/>
      <c r="V1349" s="42"/>
      <c r="W1349" s="42"/>
      <c r="X1349" s="42"/>
      <c r="Y1349" s="42"/>
      <c r="Z1349" s="42"/>
      <c r="AA1349" s="42"/>
      <c r="AB1349" s="42"/>
      <c r="AC1349" s="42"/>
      <c r="AD1349" s="42"/>
      <c r="AE1349" s="42"/>
      <c r="AR1349" s="229" t="s">
        <v>261</v>
      </c>
      <c r="AT1349" s="229" t="s">
        <v>256</v>
      </c>
      <c r="AU1349" s="229" t="s">
        <v>93</v>
      </c>
      <c r="AY1349" s="20" t="s">
        <v>254</v>
      </c>
      <c r="BE1349" s="230">
        <f>IF(N1349="základní",J1349,0)</f>
        <v>0</v>
      </c>
      <c r="BF1349" s="230">
        <f>IF(N1349="snížená",J1349,0)</f>
        <v>0</v>
      </c>
      <c r="BG1349" s="230">
        <f>IF(N1349="zákl. přenesená",J1349,0)</f>
        <v>0</v>
      </c>
      <c r="BH1349" s="230">
        <f>IF(N1349="sníž. přenesená",J1349,0)</f>
        <v>0</v>
      </c>
      <c r="BI1349" s="230">
        <f>IF(N1349="nulová",J1349,0)</f>
        <v>0</v>
      </c>
      <c r="BJ1349" s="20" t="s">
        <v>23</v>
      </c>
      <c r="BK1349" s="230">
        <f>ROUND(I1349*H1349,2)</f>
        <v>0</v>
      </c>
      <c r="BL1349" s="20" t="s">
        <v>261</v>
      </c>
      <c r="BM1349" s="229" t="s">
        <v>1214</v>
      </c>
    </row>
    <row r="1350" s="2" customFormat="1">
      <c r="A1350" s="42"/>
      <c r="B1350" s="43"/>
      <c r="C1350" s="44"/>
      <c r="D1350" s="231" t="s">
        <v>263</v>
      </c>
      <c r="E1350" s="44"/>
      <c r="F1350" s="232" t="s">
        <v>1215</v>
      </c>
      <c r="G1350" s="44"/>
      <c r="H1350" s="44"/>
      <c r="I1350" s="233"/>
      <c r="J1350" s="44"/>
      <c r="K1350" s="44"/>
      <c r="L1350" s="48"/>
      <c r="M1350" s="234"/>
      <c r="N1350" s="235"/>
      <c r="O1350" s="88"/>
      <c r="P1350" s="88"/>
      <c r="Q1350" s="88"/>
      <c r="R1350" s="88"/>
      <c r="S1350" s="88"/>
      <c r="T1350" s="89"/>
      <c r="U1350" s="42"/>
      <c r="V1350" s="42"/>
      <c r="W1350" s="42"/>
      <c r="X1350" s="42"/>
      <c r="Y1350" s="42"/>
      <c r="Z1350" s="42"/>
      <c r="AA1350" s="42"/>
      <c r="AB1350" s="42"/>
      <c r="AC1350" s="42"/>
      <c r="AD1350" s="42"/>
      <c r="AE1350" s="42"/>
      <c r="AT1350" s="20" t="s">
        <v>263</v>
      </c>
      <c r="AU1350" s="20" t="s">
        <v>93</v>
      </c>
    </row>
    <row r="1351" s="2" customFormat="1" ht="16.5" customHeight="1">
      <c r="A1351" s="42"/>
      <c r="B1351" s="43"/>
      <c r="C1351" s="285" t="s">
        <v>1216</v>
      </c>
      <c r="D1351" s="285" t="s">
        <v>376</v>
      </c>
      <c r="E1351" s="286" t="s">
        <v>1217</v>
      </c>
      <c r="F1351" s="287" t="s">
        <v>1218</v>
      </c>
      <c r="G1351" s="288" t="s">
        <v>413</v>
      </c>
      <c r="H1351" s="289">
        <v>5</v>
      </c>
      <c r="I1351" s="290"/>
      <c r="J1351" s="291">
        <f>ROUND(I1351*H1351,2)</f>
        <v>0</v>
      </c>
      <c r="K1351" s="287" t="s">
        <v>260</v>
      </c>
      <c r="L1351" s="292"/>
      <c r="M1351" s="293" t="s">
        <v>48</v>
      </c>
      <c r="N1351" s="294" t="s">
        <v>56</v>
      </c>
      <c r="O1351" s="88"/>
      <c r="P1351" s="227">
        <f>O1351*H1351</f>
        <v>0</v>
      </c>
      <c r="Q1351" s="227">
        <v>0.19600000000000001</v>
      </c>
      <c r="R1351" s="227">
        <f>Q1351*H1351</f>
        <v>0.97999999999999998</v>
      </c>
      <c r="S1351" s="227">
        <v>0</v>
      </c>
      <c r="T1351" s="228">
        <f>S1351*H1351</f>
        <v>0</v>
      </c>
      <c r="U1351" s="42"/>
      <c r="V1351" s="42"/>
      <c r="W1351" s="42"/>
      <c r="X1351" s="42"/>
      <c r="Y1351" s="42"/>
      <c r="Z1351" s="42"/>
      <c r="AA1351" s="42"/>
      <c r="AB1351" s="42"/>
      <c r="AC1351" s="42"/>
      <c r="AD1351" s="42"/>
      <c r="AE1351" s="42"/>
      <c r="AR1351" s="229" t="s">
        <v>499</v>
      </c>
      <c r="AT1351" s="229" t="s">
        <v>376</v>
      </c>
      <c r="AU1351" s="229" t="s">
        <v>93</v>
      </c>
      <c r="AY1351" s="20" t="s">
        <v>254</v>
      </c>
      <c r="BE1351" s="230">
        <f>IF(N1351="základní",J1351,0)</f>
        <v>0</v>
      </c>
      <c r="BF1351" s="230">
        <f>IF(N1351="snížená",J1351,0)</f>
        <v>0</v>
      </c>
      <c r="BG1351" s="230">
        <f>IF(N1351="zákl. přenesená",J1351,0)</f>
        <v>0</v>
      </c>
      <c r="BH1351" s="230">
        <f>IF(N1351="sníž. přenesená",J1351,0)</f>
        <v>0</v>
      </c>
      <c r="BI1351" s="230">
        <f>IF(N1351="nulová",J1351,0)</f>
        <v>0</v>
      </c>
      <c r="BJ1351" s="20" t="s">
        <v>23</v>
      </c>
      <c r="BK1351" s="230">
        <f>ROUND(I1351*H1351,2)</f>
        <v>0</v>
      </c>
      <c r="BL1351" s="20" t="s">
        <v>499</v>
      </c>
      <c r="BM1351" s="229" t="s">
        <v>1219</v>
      </c>
    </row>
    <row r="1352" s="2" customFormat="1" ht="16.5" customHeight="1">
      <c r="A1352" s="42"/>
      <c r="B1352" s="43"/>
      <c r="C1352" s="285" t="s">
        <v>1220</v>
      </c>
      <c r="D1352" s="285" t="s">
        <v>376</v>
      </c>
      <c r="E1352" s="286" t="s">
        <v>1221</v>
      </c>
      <c r="F1352" s="287" t="s">
        <v>1222</v>
      </c>
      <c r="G1352" s="288" t="s">
        <v>413</v>
      </c>
      <c r="H1352" s="289">
        <v>2</v>
      </c>
      <c r="I1352" s="290"/>
      <c r="J1352" s="291">
        <f>ROUND(I1352*H1352,2)</f>
        <v>0</v>
      </c>
      <c r="K1352" s="287" t="s">
        <v>260</v>
      </c>
      <c r="L1352" s="292"/>
      <c r="M1352" s="293" t="s">
        <v>48</v>
      </c>
      <c r="N1352" s="294" t="s">
        <v>56</v>
      </c>
      <c r="O1352" s="88"/>
      <c r="P1352" s="227">
        <f>O1352*H1352</f>
        <v>0</v>
      </c>
      <c r="Q1352" s="227">
        <v>0.01</v>
      </c>
      <c r="R1352" s="227">
        <f>Q1352*H1352</f>
        <v>0.02</v>
      </c>
      <c r="S1352" s="227">
        <v>0</v>
      </c>
      <c r="T1352" s="228">
        <f>S1352*H1352</f>
        <v>0</v>
      </c>
      <c r="U1352" s="42"/>
      <c r="V1352" s="42"/>
      <c r="W1352" s="42"/>
      <c r="X1352" s="42"/>
      <c r="Y1352" s="42"/>
      <c r="Z1352" s="42"/>
      <c r="AA1352" s="42"/>
      <c r="AB1352" s="42"/>
      <c r="AC1352" s="42"/>
      <c r="AD1352" s="42"/>
      <c r="AE1352" s="42"/>
      <c r="AR1352" s="229" t="s">
        <v>499</v>
      </c>
      <c r="AT1352" s="229" t="s">
        <v>376</v>
      </c>
      <c r="AU1352" s="229" t="s">
        <v>93</v>
      </c>
      <c r="AY1352" s="20" t="s">
        <v>254</v>
      </c>
      <c r="BE1352" s="230">
        <f>IF(N1352="základní",J1352,0)</f>
        <v>0</v>
      </c>
      <c r="BF1352" s="230">
        <f>IF(N1352="snížená",J1352,0)</f>
        <v>0</v>
      </c>
      <c r="BG1352" s="230">
        <f>IF(N1352="zákl. přenesená",J1352,0)</f>
        <v>0</v>
      </c>
      <c r="BH1352" s="230">
        <f>IF(N1352="sníž. přenesená",J1352,0)</f>
        <v>0</v>
      </c>
      <c r="BI1352" s="230">
        <f>IF(N1352="nulová",J1352,0)</f>
        <v>0</v>
      </c>
      <c r="BJ1352" s="20" t="s">
        <v>23</v>
      </c>
      <c r="BK1352" s="230">
        <f>ROUND(I1352*H1352,2)</f>
        <v>0</v>
      </c>
      <c r="BL1352" s="20" t="s">
        <v>499</v>
      </c>
      <c r="BM1352" s="229" t="s">
        <v>1223</v>
      </c>
    </row>
    <row r="1353" s="2" customFormat="1" ht="21.75" customHeight="1">
      <c r="A1353" s="42"/>
      <c r="B1353" s="43"/>
      <c r="C1353" s="218" t="s">
        <v>1224</v>
      </c>
      <c r="D1353" s="218" t="s">
        <v>256</v>
      </c>
      <c r="E1353" s="219" t="s">
        <v>1225</v>
      </c>
      <c r="F1353" s="220" t="s">
        <v>1226</v>
      </c>
      <c r="G1353" s="221" t="s">
        <v>413</v>
      </c>
      <c r="H1353" s="222">
        <v>46</v>
      </c>
      <c r="I1353" s="223"/>
      <c r="J1353" s="224">
        <f>ROUND(I1353*H1353,2)</f>
        <v>0</v>
      </c>
      <c r="K1353" s="220" t="s">
        <v>260</v>
      </c>
      <c r="L1353" s="48"/>
      <c r="M1353" s="225" t="s">
        <v>48</v>
      </c>
      <c r="N1353" s="226" t="s">
        <v>56</v>
      </c>
      <c r="O1353" s="88"/>
      <c r="P1353" s="227">
        <f>O1353*H1353</f>
        <v>0</v>
      </c>
      <c r="Q1353" s="227">
        <v>0.0013600000000000001</v>
      </c>
      <c r="R1353" s="227">
        <f>Q1353*H1353</f>
        <v>0.062560000000000004</v>
      </c>
      <c r="S1353" s="227">
        <v>0</v>
      </c>
      <c r="T1353" s="228">
        <f>S1353*H1353</f>
        <v>0</v>
      </c>
      <c r="U1353" s="42"/>
      <c r="V1353" s="42"/>
      <c r="W1353" s="42"/>
      <c r="X1353" s="42"/>
      <c r="Y1353" s="42"/>
      <c r="Z1353" s="42"/>
      <c r="AA1353" s="42"/>
      <c r="AB1353" s="42"/>
      <c r="AC1353" s="42"/>
      <c r="AD1353" s="42"/>
      <c r="AE1353" s="42"/>
      <c r="AR1353" s="229" t="s">
        <v>261</v>
      </c>
      <c r="AT1353" s="229" t="s">
        <v>256</v>
      </c>
      <c r="AU1353" s="229" t="s">
        <v>93</v>
      </c>
      <c r="AY1353" s="20" t="s">
        <v>254</v>
      </c>
      <c r="BE1353" s="230">
        <f>IF(N1353="základní",J1353,0)</f>
        <v>0</v>
      </c>
      <c r="BF1353" s="230">
        <f>IF(N1353="snížená",J1353,0)</f>
        <v>0</v>
      </c>
      <c r="BG1353" s="230">
        <f>IF(N1353="zákl. přenesená",J1353,0)</f>
        <v>0</v>
      </c>
      <c r="BH1353" s="230">
        <f>IF(N1353="sníž. přenesená",J1353,0)</f>
        <v>0</v>
      </c>
      <c r="BI1353" s="230">
        <f>IF(N1353="nulová",J1353,0)</f>
        <v>0</v>
      </c>
      <c r="BJ1353" s="20" t="s">
        <v>23</v>
      </c>
      <c r="BK1353" s="230">
        <f>ROUND(I1353*H1353,2)</f>
        <v>0</v>
      </c>
      <c r="BL1353" s="20" t="s">
        <v>261</v>
      </c>
      <c r="BM1353" s="229" t="s">
        <v>1227</v>
      </c>
    </row>
    <row r="1354" s="2" customFormat="1">
      <c r="A1354" s="42"/>
      <c r="B1354" s="43"/>
      <c r="C1354" s="44"/>
      <c r="D1354" s="231" t="s">
        <v>263</v>
      </c>
      <c r="E1354" s="44"/>
      <c r="F1354" s="232" t="s">
        <v>1228</v>
      </c>
      <c r="G1354" s="44"/>
      <c r="H1354" s="44"/>
      <c r="I1354" s="233"/>
      <c r="J1354" s="44"/>
      <c r="K1354" s="44"/>
      <c r="L1354" s="48"/>
      <c r="M1354" s="234"/>
      <c r="N1354" s="235"/>
      <c r="O1354" s="88"/>
      <c r="P1354" s="88"/>
      <c r="Q1354" s="88"/>
      <c r="R1354" s="88"/>
      <c r="S1354" s="88"/>
      <c r="T1354" s="89"/>
      <c r="U1354" s="42"/>
      <c r="V1354" s="42"/>
      <c r="W1354" s="42"/>
      <c r="X1354" s="42"/>
      <c r="Y1354" s="42"/>
      <c r="Z1354" s="42"/>
      <c r="AA1354" s="42"/>
      <c r="AB1354" s="42"/>
      <c r="AC1354" s="42"/>
      <c r="AD1354" s="42"/>
      <c r="AE1354" s="42"/>
      <c r="AT1354" s="20" t="s">
        <v>263</v>
      </c>
      <c r="AU1354" s="20" t="s">
        <v>93</v>
      </c>
    </row>
    <row r="1355" s="15" customFormat="1">
      <c r="A1355" s="15"/>
      <c r="B1355" s="259"/>
      <c r="C1355" s="260"/>
      <c r="D1355" s="238" t="s">
        <v>265</v>
      </c>
      <c r="E1355" s="261" t="s">
        <v>48</v>
      </c>
      <c r="F1355" s="262" t="s">
        <v>834</v>
      </c>
      <c r="G1355" s="260"/>
      <c r="H1355" s="261" t="s">
        <v>48</v>
      </c>
      <c r="I1355" s="263"/>
      <c r="J1355" s="260"/>
      <c r="K1355" s="260"/>
      <c r="L1355" s="264"/>
      <c r="M1355" s="265"/>
      <c r="N1355" s="266"/>
      <c r="O1355" s="266"/>
      <c r="P1355" s="266"/>
      <c r="Q1355" s="266"/>
      <c r="R1355" s="266"/>
      <c r="S1355" s="266"/>
      <c r="T1355" s="267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68" t="s">
        <v>265</v>
      </c>
      <c r="AU1355" s="268" t="s">
        <v>93</v>
      </c>
      <c r="AV1355" s="15" t="s">
        <v>23</v>
      </c>
      <c r="AW1355" s="15" t="s">
        <v>46</v>
      </c>
      <c r="AX1355" s="15" t="s">
        <v>85</v>
      </c>
      <c r="AY1355" s="268" t="s">
        <v>254</v>
      </c>
    </row>
    <row r="1356" s="13" customFormat="1">
      <c r="A1356" s="13"/>
      <c r="B1356" s="236"/>
      <c r="C1356" s="237"/>
      <c r="D1356" s="238" t="s">
        <v>265</v>
      </c>
      <c r="E1356" s="239" t="s">
        <v>48</v>
      </c>
      <c r="F1356" s="240" t="s">
        <v>1229</v>
      </c>
      <c r="G1356" s="237"/>
      <c r="H1356" s="241">
        <v>46</v>
      </c>
      <c r="I1356" s="242"/>
      <c r="J1356" s="237"/>
      <c r="K1356" s="237"/>
      <c r="L1356" s="243"/>
      <c r="M1356" s="244"/>
      <c r="N1356" s="245"/>
      <c r="O1356" s="245"/>
      <c r="P1356" s="245"/>
      <c r="Q1356" s="245"/>
      <c r="R1356" s="245"/>
      <c r="S1356" s="245"/>
      <c r="T1356" s="246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7" t="s">
        <v>265</v>
      </c>
      <c r="AU1356" s="247" t="s">
        <v>93</v>
      </c>
      <c r="AV1356" s="13" t="s">
        <v>93</v>
      </c>
      <c r="AW1356" s="13" t="s">
        <v>46</v>
      </c>
      <c r="AX1356" s="13" t="s">
        <v>85</v>
      </c>
      <c r="AY1356" s="247" t="s">
        <v>254</v>
      </c>
    </row>
    <row r="1357" s="14" customFormat="1">
      <c r="A1357" s="14"/>
      <c r="B1357" s="248"/>
      <c r="C1357" s="249"/>
      <c r="D1357" s="238" t="s">
        <v>265</v>
      </c>
      <c r="E1357" s="250" t="s">
        <v>48</v>
      </c>
      <c r="F1357" s="251" t="s">
        <v>268</v>
      </c>
      <c r="G1357" s="249"/>
      <c r="H1357" s="252">
        <v>46</v>
      </c>
      <c r="I1357" s="253"/>
      <c r="J1357" s="249"/>
      <c r="K1357" s="249"/>
      <c r="L1357" s="254"/>
      <c r="M1357" s="255"/>
      <c r="N1357" s="256"/>
      <c r="O1357" s="256"/>
      <c r="P1357" s="256"/>
      <c r="Q1357" s="256"/>
      <c r="R1357" s="256"/>
      <c r="S1357" s="256"/>
      <c r="T1357" s="257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8" t="s">
        <v>265</v>
      </c>
      <c r="AU1357" s="258" t="s">
        <v>93</v>
      </c>
      <c r="AV1357" s="14" t="s">
        <v>261</v>
      </c>
      <c r="AW1357" s="14" t="s">
        <v>46</v>
      </c>
      <c r="AX1357" s="14" t="s">
        <v>23</v>
      </c>
      <c r="AY1357" s="258" t="s">
        <v>254</v>
      </c>
    </row>
    <row r="1358" s="2" customFormat="1" ht="24.15" customHeight="1">
      <c r="A1358" s="42"/>
      <c r="B1358" s="43"/>
      <c r="C1358" s="218" t="s">
        <v>1230</v>
      </c>
      <c r="D1358" s="218" t="s">
        <v>256</v>
      </c>
      <c r="E1358" s="219" t="s">
        <v>1231</v>
      </c>
      <c r="F1358" s="220" t="s">
        <v>1232</v>
      </c>
      <c r="G1358" s="221" t="s">
        <v>413</v>
      </c>
      <c r="H1358" s="222">
        <v>44</v>
      </c>
      <c r="I1358" s="223"/>
      <c r="J1358" s="224">
        <f>ROUND(I1358*H1358,2)</f>
        <v>0</v>
      </c>
      <c r="K1358" s="220" t="s">
        <v>260</v>
      </c>
      <c r="L1358" s="48"/>
      <c r="M1358" s="225" t="s">
        <v>48</v>
      </c>
      <c r="N1358" s="226" t="s">
        <v>56</v>
      </c>
      <c r="O1358" s="88"/>
      <c r="P1358" s="227">
        <f>O1358*H1358</f>
        <v>0</v>
      </c>
      <c r="Q1358" s="227">
        <v>0.012460000000000001</v>
      </c>
      <c r="R1358" s="227">
        <f>Q1358*H1358</f>
        <v>0.54824000000000006</v>
      </c>
      <c r="S1358" s="227">
        <v>0</v>
      </c>
      <c r="T1358" s="228">
        <f>S1358*H1358</f>
        <v>0</v>
      </c>
      <c r="U1358" s="42"/>
      <c r="V1358" s="42"/>
      <c r="W1358" s="42"/>
      <c r="X1358" s="42"/>
      <c r="Y1358" s="42"/>
      <c r="Z1358" s="42"/>
      <c r="AA1358" s="42"/>
      <c r="AB1358" s="42"/>
      <c r="AC1358" s="42"/>
      <c r="AD1358" s="42"/>
      <c r="AE1358" s="42"/>
      <c r="AR1358" s="229" t="s">
        <v>261</v>
      </c>
      <c r="AT1358" s="229" t="s">
        <v>256</v>
      </c>
      <c r="AU1358" s="229" t="s">
        <v>93</v>
      </c>
      <c r="AY1358" s="20" t="s">
        <v>254</v>
      </c>
      <c r="BE1358" s="230">
        <f>IF(N1358="základní",J1358,0)</f>
        <v>0</v>
      </c>
      <c r="BF1358" s="230">
        <f>IF(N1358="snížená",J1358,0)</f>
        <v>0</v>
      </c>
      <c r="BG1358" s="230">
        <f>IF(N1358="zákl. přenesená",J1358,0)</f>
        <v>0</v>
      </c>
      <c r="BH1358" s="230">
        <f>IF(N1358="sníž. přenesená",J1358,0)</f>
        <v>0</v>
      </c>
      <c r="BI1358" s="230">
        <f>IF(N1358="nulová",J1358,0)</f>
        <v>0</v>
      </c>
      <c r="BJ1358" s="20" t="s">
        <v>23</v>
      </c>
      <c r="BK1358" s="230">
        <f>ROUND(I1358*H1358,2)</f>
        <v>0</v>
      </c>
      <c r="BL1358" s="20" t="s">
        <v>261</v>
      </c>
      <c r="BM1358" s="229" t="s">
        <v>1233</v>
      </c>
    </row>
    <row r="1359" s="2" customFormat="1">
      <c r="A1359" s="42"/>
      <c r="B1359" s="43"/>
      <c r="C1359" s="44"/>
      <c r="D1359" s="231" t="s">
        <v>263</v>
      </c>
      <c r="E1359" s="44"/>
      <c r="F1359" s="232" t="s">
        <v>1234</v>
      </c>
      <c r="G1359" s="44"/>
      <c r="H1359" s="44"/>
      <c r="I1359" s="233"/>
      <c r="J1359" s="44"/>
      <c r="K1359" s="44"/>
      <c r="L1359" s="48"/>
      <c r="M1359" s="234"/>
      <c r="N1359" s="235"/>
      <c r="O1359" s="88"/>
      <c r="P1359" s="88"/>
      <c r="Q1359" s="88"/>
      <c r="R1359" s="88"/>
      <c r="S1359" s="88"/>
      <c r="T1359" s="89"/>
      <c r="U1359" s="42"/>
      <c r="V1359" s="42"/>
      <c r="W1359" s="42"/>
      <c r="X1359" s="42"/>
      <c r="Y1359" s="42"/>
      <c r="Z1359" s="42"/>
      <c r="AA1359" s="42"/>
      <c r="AB1359" s="42"/>
      <c r="AC1359" s="42"/>
      <c r="AD1359" s="42"/>
      <c r="AE1359" s="42"/>
      <c r="AT1359" s="20" t="s">
        <v>263</v>
      </c>
      <c r="AU1359" s="20" t="s">
        <v>93</v>
      </c>
    </row>
    <row r="1360" s="15" customFormat="1">
      <c r="A1360" s="15"/>
      <c r="B1360" s="259"/>
      <c r="C1360" s="260"/>
      <c r="D1360" s="238" t="s">
        <v>265</v>
      </c>
      <c r="E1360" s="261" t="s">
        <v>48</v>
      </c>
      <c r="F1360" s="262" t="s">
        <v>834</v>
      </c>
      <c r="G1360" s="260"/>
      <c r="H1360" s="261" t="s">
        <v>48</v>
      </c>
      <c r="I1360" s="263"/>
      <c r="J1360" s="260"/>
      <c r="K1360" s="260"/>
      <c r="L1360" s="264"/>
      <c r="M1360" s="265"/>
      <c r="N1360" s="266"/>
      <c r="O1360" s="266"/>
      <c r="P1360" s="266"/>
      <c r="Q1360" s="266"/>
      <c r="R1360" s="266"/>
      <c r="S1360" s="266"/>
      <c r="T1360" s="267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68" t="s">
        <v>265</v>
      </c>
      <c r="AU1360" s="268" t="s">
        <v>93</v>
      </c>
      <c r="AV1360" s="15" t="s">
        <v>23</v>
      </c>
      <c r="AW1360" s="15" t="s">
        <v>46</v>
      </c>
      <c r="AX1360" s="15" t="s">
        <v>85</v>
      </c>
      <c r="AY1360" s="268" t="s">
        <v>254</v>
      </c>
    </row>
    <row r="1361" s="13" customFormat="1">
      <c r="A1361" s="13"/>
      <c r="B1361" s="236"/>
      <c r="C1361" s="237"/>
      <c r="D1361" s="238" t="s">
        <v>265</v>
      </c>
      <c r="E1361" s="239" t="s">
        <v>48</v>
      </c>
      <c r="F1361" s="240" t="s">
        <v>1235</v>
      </c>
      <c r="G1361" s="237"/>
      <c r="H1361" s="241">
        <v>44</v>
      </c>
      <c r="I1361" s="242"/>
      <c r="J1361" s="237"/>
      <c r="K1361" s="237"/>
      <c r="L1361" s="243"/>
      <c r="M1361" s="244"/>
      <c r="N1361" s="245"/>
      <c r="O1361" s="245"/>
      <c r="P1361" s="245"/>
      <c r="Q1361" s="245"/>
      <c r="R1361" s="245"/>
      <c r="S1361" s="245"/>
      <c r="T1361" s="246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7" t="s">
        <v>265</v>
      </c>
      <c r="AU1361" s="247" t="s">
        <v>93</v>
      </c>
      <c r="AV1361" s="13" t="s">
        <v>93</v>
      </c>
      <c r="AW1361" s="13" t="s">
        <v>46</v>
      </c>
      <c r="AX1361" s="13" t="s">
        <v>85</v>
      </c>
      <c r="AY1361" s="247" t="s">
        <v>254</v>
      </c>
    </row>
    <row r="1362" s="14" customFormat="1">
      <c r="A1362" s="14"/>
      <c r="B1362" s="248"/>
      <c r="C1362" s="249"/>
      <c r="D1362" s="238" t="s">
        <v>265</v>
      </c>
      <c r="E1362" s="250" t="s">
        <v>48</v>
      </c>
      <c r="F1362" s="251" t="s">
        <v>268</v>
      </c>
      <c r="G1362" s="249"/>
      <c r="H1362" s="252">
        <v>44</v>
      </c>
      <c r="I1362" s="253"/>
      <c r="J1362" s="249"/>
      <c r="K1362" s="249"/>
      <c r="L1362" s="254"/>
      <c r="M1362" s="255"/>
      <c r="N1362" s="256"/>
      <c r="O1362" s="256"/>
      <c r="P1362" s="256"/>
      <c r="Q1362" s="256"/>
      <c r="R1362" s="256"/>
      <c r="S1362" s="256"/>
      <c r="T1362" s="257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8" t="s">
        <v>265</v>
      </c>
      <c r="AU1362" s="258" t="s">
        <v>93</v>
      </c>
      <c r="AV1362" s="14" t="s">
        <v>261</v>
      </c>
      <c r="AW1362" s="14" t="s">
        <v>46</v>
      </c>
      <c r="AX1362" s="14" t="s">
        <v>23</v>
      </c>
      <c r="AY1362" s="258" t="s">
        <v>254</v>
      </c>
    </row>
    <row r="1363" s="2" customFormat="1" ht="24.15" customHeight="1">
      <c r="A1363" s="42"/>
      <c r="B1363" s="43"/>
      <c r="C1363" s="218" t="s">
        <v>1236</v>
      </c>
      <c r="D1363" s="218" t="s">
        <v>256</v>
      </c>
      <c r="E1363" s="219" t="s">
        <v>1237</v>
      </c>
      <c r="F1363" s="220" t="s">
        <v>1238</v>
      </c>
      <c r="G1363" s="221" t="s">
        <v>314</v>
      </c>
      <c r="H1363" s="222">
        <v>302.31599999999997</v>
      </c>
      <c r="I1363" s="223"/>
      <c r="J1363" s="224">
        <f>ROUND(I1363*H1363,2)</f>
        <v>0</v>
      </c>
      <c r="K1363" s="220" t="s">
        <v>260</v>
      </c>
      <c r="L1363" s="48"/>
      <c r="M1363" s="225" t="s">
        <v>48</v>
      </c>
      <c r="N1363" s="226" t="s">
        <v>56</v>
      </c>
      <c r="O1363" s="88"/>
      <c r="P1363" s="227">
        <f>O1363*H1363</f>
        <v>0</v>
      </c>
      <c r="Q1363" s="227">
        <v>2.3010199999999998</v>
      </c>
      <c r="R1363" s="227">
        <f>Q1363*H1363</f>
        <v>695.63516231999995</v>
      </c>
      <c r="S1363" s="227">
        <v>0</v>
      </c>
      <c r="T1363" s="228">
        <f>S1363*H1363</f>
        <v>0</v>
      </c>
      <c r="U1363" s="42"/>
      <c r="V1363" s="42"/>
      <c r="W1363" s="42"/>
      <c r="X1363" s="42"/>
      <c r="Y1363" s="42"/>
      <c r="Z1363" s="42"/>
      <c r="AA1363" s="42"/>
      <c r="AB1363" s="42"/>
      <c r="AC1363" s="42"/>
      <c r="AD1363" s="42"/>
      <c r="AE1363" s="42"/>
      <c r="AR1363" s="229" t="s">
        <v>261</v>
      </c>
      <c r="AT1363" s="229" t="s">
        <v>256</v>
      </c>
      <c r="AU1363" s="229" t="s">
        <v>93</v>
      </c>
      <c r="AY1363" s="20" t="s">
        <v>254</v>
      </c>
      <c r="BE1363" s="230">
        <f>IF(N1363="základní",J1363,0)</f>
        <v>0</v>
      </c>
      <c r="BF1363" s="230">
        <f>IF(N1363="snížená",J1363,0)</f>
        <v>0</v>
      </c>
      <c r="BG1363" s="230">
        <f>IF(N1363="zákl. přenesená",J1363,0)</f>
        <v>0</v>
      </c>
      <c r="BH1363" s="230">
        <f>IF(N1363="sníž. přenesená",J1363,0)</f>
        <v>0</v>
      </c>
      <c r="BI1363" s="230">
        <f>IF(N1363="nulová",J1363,0)</f>
        <v>0</v>
      </c>
      <c r="BJ1363" s="20" t="s">
        <v>23</v>
      </c>
      <c r="BK1363" s="230">
        <f>ROUND(I1363*H1363,2)</f>
        <v>0</v>
      </c>
      <c r="BL1363" s="20" t="s">
        <v>261</v>
      </c>
      <c r="BM1363" s="229" t="s">
        <v>1239</v>
      </c>
    </row>
    <row r="1364" s="2" customFormat="1">
      <c r="A1364" s="42"/>
      <c r="B1364" s="43"/>
      <c r="C1364" s="44"/>
      <c r="D1364" s="231" t="s">
        <v>263</v>
      </c>
      <c r="E1364" s="44"/>
      <c r="F1364" s="232" t="s">
        <v>1240</v>
      </c>
      <c r="G1364" s="44"/>
      <c r="H1364" s="44"/>
      <c r="I1364" s="233"/>
      <c r="J1364" s="44"/>
      <c r="K1364" s="44"/>
      <c r="L1364" s="48"/>
      <c r="M1364" s="234"/>
      <c r="N1364" s="235"/>
      <c r="O1364" s="88"/>
      <c r="P1364" s="88"/>
      <c r="Q1364" s="88"/>
      <c r="R1364" s="88"/>
      <c r="S1364" s="88"/>
      <c r="T1364" s="89"/>
      <c r="U1364" s="42"/>
      <c r="V1364" s="42"/>
      <c r="W1364" s="42"/>
      <c r="X1364" s="42"/>
      <c r="Y1364" s="42"/>
      <c r="Z1364" s="42"/>
      <c r="AA1364" s="42"/>
      <c r="AB1364" s="42"/>
      <c r="AC1364" s="42"/>
      <c r="AD1364" s="42"/>
      <c r="AE1364" s="42"/>
      <c r="AT1364" s="20" t="s">
        <v>263</v>
      </c>
      <c r="AU1364" s="20" t="s">
        <v>93</v>
      </c>
    </row>
    <row r="1365" s="15" customFormat="1">
      <c r="A1365" s="15"/>
      <c r="B1365" s="259"/>
      <c r="C1365" s="260"/>
      <c r="D1365" s="238" t="s">
        <v>265</v>
      </c>
      <c r="E1365" s="261" t="s">
        <v>48</v>
      </c>
      <c r="F1365" s="262" t="s">
        <v>834</v>
      </c>
      <c r="G1365" s="260"/>
      <c r="H1365" s="261" t="s">
        <v>48</v>
      </c>
      <c r="I1365" s="263"/>
      <c r="J1365" s="260"/>
      <c r="K1365" s="260"/>
      <c r="L1365" s="264"/>
      <c r="M1365" s="265"/>
      <c r="N1365" s="266"/>
      <c r="O1365" s="266"/>
      <c r="P1365" s="266"/>
      <c r="Q1365" s="266"/>
      <c r="R1365" s="266"/>
      <c r="S1365" s="266"/>
      <c r="T1365" s="267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68" t="s">
        <v>265</v>
      </c>
      <c r="AU1365" s="268" t="s">
        <v>93</v>
      </c>
      <c r="AV1365" s="15" t="s">
        <v>23</v>
      </c>
      <c r="AW1365" s="15" t="s">
        <v>46</v>
      </c>
      <c r="AX1365" s="15" t="s">
        <v>85</v>
      </c>
      <c r="AY1365" s="268" t="s">
        <v>254</v>
      </c>
    </row>
    <row r="1366" s="15" customFormat="1">
      <c r="A1366" s="15"/>
      <c r="B1366" s="259"/>
      <c r="C1366" s="260"/>
      <c r="D1366" s="238" t="s">
        <v>265</v>
      </c>
      <c r="E1366" s="261" t="s">
        <v>48</v>
      </c>
      <c r="F1366" s="262" t="s">
        <v>921</v>
      </c>
      <c r="G1366" s="260"/>
      <c r="H1366" s="261" t="s">
        <v>48</v>
      </c>
      <c r="I1366" s="263"/>
      <c r="J1366" s="260"/>
      <c r="K1366" s="260"/>
      <c r="L1366" s="264"/>
      <c r="M1366" s="265"/>
      <c r="N1366" s="266"/>
      <c r="O1366" s="266"/>
      <c r="P1366" s="266"/>
      <c r="Q1366" s="266"/>
      <c r="R1366" s="266"/>
      <c r="S1366" s="266"/>
      <c r="T1366" s="267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68" t="s">
        <v>265</v>
      </c>
      <c r="AU1366" s="268" t="s">
        <v>93</v>
      </c>
      <c r="AV1366" s="15" t="s">
        <v>23</v>
      </c>
      <c r="AW1366" s="15" t="s">
        <v>46</v>
      </c>
      <c r="AX1366" s="15" t="s">
        <v>85</v>
      </c>
      <c r="AY1366" s="268" t="s">
        <v>254</v>
      </c>
    </row>
    <row r="1367" s="13" customFormat="1">
      <c r="A1367" s="13"/>
      <c r="B1367" s="236"/>
      <c r="C1367" s="237"/>
      <c r="D1367" s="238" t="s">
        <v>265</v>
      </c>
      <c r="E1367" s="239" t="s">
        <v>48</v>
      </c>
      <c r="F1367" s="240" t="s">
        <v>922</v>
      </c>
      <c r="G1367" s="237"/>
      <c r="H1367" s="241">
        <v>231.589</v>
      </c>
      <c r="I1367" s="242"/>
      <c r="J1367" s="237"/>
      <c r="K1367" s="237"/>
      <c r="L1367" s="243"/>
      <c r="M1367" s="244"/>
      <c r="N1367" s="245"/>
      <c r="O1367" s="245"/>
      <c r="P1367" s="245"/>
      <c r="Q1367" s="245"/>
      <c r="R1367" s="245"/>
      <c r="S1367" s="245"/>
      <c r="T1367" s="246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7" t="s">
        <v>265</v>
      </c>
      <c r="AU1367" s="247" t="s">
        <v>93</v>
      </c>
      <c r="AV1367" s="13" t="s">
        <v>93</v>
      </c>
      <c r="AW1367" s="13" t="s">
        <v>46</v>
      </c>
      <c r="AX1367" s="13" t="s">
        <v>85</v>
      </c>
      <c r="AY1367" s="247" t="s">
        <v>254</v>
      </c>
    </row>
    <row r="1368" s="13" customFormat="1">
      <c r="A1368" s="13"/>
      <c r="B1368" s="236"/>
      <c r="C1368" s="237"/>
      <c r="D1368" s="238" t="s">
        <v>265</v>
      </c>
      <c r="E1368" s="239" t="s">
        <v>48</v>
      </c>
      <c r="F1368" s="240" t="s">
        <v>923</v>
      </c>
      <c r="G1368" s="237"/>
      <c r="H1368" s="241">
        <v>150.92599999999999</v>
      </c>
      <c r="I1368" s="242"/>
      <c r="J1368" s="237"/>
      <c r="K1368" s="237"/>
      <c r="L1368" s="243"/>
      <c r="M1368" s="244"/>
      <c r="N1368" s="245"/>
      <c r="O1368" s="245"/>
      <c r="P1368" s="245"/>
      <c r="Q1368" s="245"/>
      <c r="R1368" s="245"/>
      <c r="S1368" s="245"/>
      <c r="T1368" s="246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7" t="s">
        <v>265</v>
      </c>
      <c r="AU1368" s="247" t="s">
        <v>93</v>
      </c>
      <c r="AV1368" s="13" t="s">
        <v>93</v>
      </c>
      <c r="AW1368" s="13" t="s">
        <v>46</v>
      </c>
      <c r="AX1368" s="13" t="s">
        <v>85</v>
      </c>
      <c r="AY1368" s="247" t="s">
        <v>254</v>
      </c>
    </row>
    <row r="1369" s="16" customFormat="1">
      <c r="A1369" s="16"/>
      <c r="B1369" s="272"/>
      <c r="C1369" s="273"/>
      <c r="D1369" s="238" t="s">
        <v>265</v>
      </c>
      <c r="E1369" s="274" t="s">
        <v>663</v>
      </c>
      <c r="F1369" s="275" t="s">
        <v>310</v>
      </c>
      <c r="G1369" s="273"/>
      <c r="H1369" s="276">
        <v>382.51499999999999</v>
      </c>
      <c r="I1369" s="277"/>
      <c r="J1369" s="273"/>
      <c r="K1369" s="273"/>
      <c r="L1369" s="278"/>
      <c r="M1369" s="279"/>
      <c r="N1369" s="280"/>
      <c r="O1369" s="280"/>
      <c r="P1369" s="280"/>
      <c r="Q1369" s="280"/>
      <c r="R1369" s="280"/>
      <c r="S1369" s="280"/>
      <c r="T1369" s="281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T1369" s="282" t="s">
        <v>265</v>
      </c>
      <c r="AU1369" s="282" t="s">
        <v>93</v>
      </c>
      <c r="AV1369" s="16" t="s">
        <v>104</v>
      </c>
      <c r="AW1369" s="16" t="s">
        <v>46</v>
      </c>
      <c r="AX1369" s="16" t="s">
        <v>85</v>
      </c>
      <c r="AY1369" s="282" t="s">
        <v>254</v>
      </c>
    </row>
    <row r="1370" s="13" customFormat="1">
      <c r="A1370" s="13"/>
      <c r="B1370" s="236"/>
      <c r="C1370" s="237"/>
      <c r="D1370" s="238" t="s">
        <v>265</v>
      </c>
      <c r="E1370" s="239" t="s">
        <v>48</v>
      </c>
      <c r="F1370" s="240" t="s">
        <v>1241</v>
      </c>
      <c r="G1370" s="237"/>
      <c r="H1370" s="241">
        <v>-80.198999999999998</v>
      </c>
      <c r="I1370" s="242"/>
      <c r="J1370" s="237"/>
      <c r="K1370" s="237"/>
      <c r="L1370" s="243"/>
      <c r="M1370" s="244"/>
      <c r="N1370" s="245"/>
      <c r="O1370" s="245"/>
      <c r="P1370" s="245"/>
      <c r="Q1370" s="245"/>
      <c r="R1370" s="245"/>
      <c r="S1370" s="245"/>
      <c r="T1370" s="246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7" t="s">
        <v>265</v>
      </c>
      <c r="AU1370" s="247" t="s">
        <v>93</v>
      </c>
      <c r="AV1370" s="13" t="s">
        <v>93</v>
      </c>
      <c r="AW1370" s="13" t="s">
        <v>46</v>
      </c>
      <c r="AX1370" s="13" t="s">
        <v>85</v>
      </c>
      <c r="AY1370" s="247" t="s">
        <v>254</v>
      </c>
    </row>
    <row r="1371" s="14" customFormat="1">
      <c r="A1371" s="14"/>
      <c r="B1371" s="248"/>
      <c r="C1371" s="249"/>
      <c r="D1371" s="238" t="s">
        <v>265</v>
      </c>
      <c r="E1371" s="250" t="s">
        <v>48</v>
      </c>
      <c r="F1371" s="251" t="s">
        <v>268</v>
      </c>
      <c r="G1371" s="249"/>
      <c r="H1371" s="252">
        <v>302.31599999999997</v>
      </c>
      <c r="I1371" s="253"/>
      <c r="J1371" s="249"/>
      <c r="K1371" s="249"/>
      <c r="L1371" s="254"/>
      <c r="M1371" s="255"/>
      <c r="N1371" s="256"/>
      <c r="O1371" s="256"/>
      <c r="P1371" s="256"/>
      <c r="Q1371" s="256"/>
      <c r="R1371" s="256"/>
      <c r="S1371" s="256"/>
      <c r="T1371" s="257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8" t="s">
        <v>265</v>
      </c>
      <c r="AU1371" s="258" t="s">
        <v>93</v>
      </c>
      <c r="AV1371" s="14" t="s">
        <v>261</v>
      </c>
      <c r="AW1371" s="14" t="s">
        <v>46</v>
      </c>
      <c r="AX1371" s="14" t="s">
        <v>23</v>
      </c>
      <c r="AY1371" s="258" t="s">
        <v>254</v>
      </c>
    </row>
    <row r="1372" s="2" customFormat="1">
      <c r="A1372" s="42"/>
      <c r="B1372" s="43"/>
      <c r="C1372" s="44"/>
      <c r="D1372" s="238" t="s">
        <v>278</v>
      </c>
      <c r="E1372" s="44"/>
      <c r="F1372" s="269" t="s">
        <v>846</v>
      </c>
      <c r="G1372" s="44"/>
      <c r="H1372" s="44"/>
      <c r="I1372" s="44"/>
      <c r="J1372" s="44"/>
      <c r="K1372" s="44"/>
      <c r="L1372" s="48"/>
      <c r="M1372" s="234"/>
      <c r="N1372" s="235"/>
      <c r="O1372" s="88"/>
      <c r="P1372" s="88"/>
      <c r="Q1372" s="88"/>
      <c r="R1372" s="88"/>
      <c r="S1372" s="88"/>
      <c r="T1372" s="89"/>
      <c r="U1372" s="42"/>
      <c r="V1372" s="42"/>
      <c r="W1372" s="42"/>
      <c r="X1372" s="42"/>
      <c r="Y1372" s="42"/>
      <c r="Z1372" s="42"/>
      <c r="AA1372" s="42"/>
      <c r="AB1372" s="42"/>
      <c r="AC1372" s="42"/>
      <c r="AD1372" s="42"/>
      <c r="AE1372" s="42"/>
      <c r="AU1372" s="20" t="s">
        <v>93</v>
      </c>
    </row>
    <row r="1373" s="2" customFormat="1">
      <c r="A1373" s="42"/>
      <c r="B1373" s="43"/>
      <c r="C1373" s="44"/>
      <c r="D1373" s="238" t="s">
        <v>278</v>
      </c>
      <c r="E1373" s="44"/>
      <c r="F1373" s="270" t="s">
        <v>847</v>
      </c>
      <c r="G1373" s="44"/>
      <c r="H1373" s="271">
        <v>21.09</v>
      </c>
      <c r="I1373" s="44"/>
      <c r="J1373" s="44"/>
      <c r="K1373" s="44"/>
      <c r="L1373" s="48"/>
      <c r="M1373" s="234"/>
      <c r="N1373" s="235"/>
      <c r="O1373" s="88"/>
      <c r="P1373" s="88"/>
      <c r="Q1373" s="88"/>
      <c r="R1373" s="88"/>
      <c r="S1373" s="88"/>
      <c r="T1373" s="89"/>
      <c r="U1373" s="42"/>
      <c r="V1373" s="42"/>
      <c r="W1373" s="42"/>
      <c r="X1373" s="42"/>
      <c r="Y1373" s="42"/>
      <c r="Z1373" s="42"/>
      <c r="AA1373" s="42"/>
      <c r="AB1373" s="42"/>
      <c r="AC1373" s="42"/>
      <c r="AD1373" s="42"/>
      <c r="AE1373" s="42"/>
      <c r="AU1373" s="20" t="s">
        <v>93</v>
      </c>
    </row>
    <row r="1374" s="2" customFormat="1">
      <c r="A1374" s="42"/>
      <c r="B1374" s="43"/>
      <c r="C1374" s="44"/>
      <c r="D1374" s="238" t="s">
        <v>278</v>
      </c>
      <c r="E1374" s="44"/>
      <c r="F1374" s="269" t="s">
        <v>848</v>
      </c>
      <c r="G1374" s="44"/>
      <c r="H1374" s="44"/>
      <c r="I1374" s="44"/>
      <c r="J1374" s="44"/>
      <c r="K1374" s="44"/>
      <c r="L1374" s="48"/>
      <c r="M1374" s="234"/>
      <c r="N1374" s="235"/>
      <c r="O1374" s="88"/>
      <c r="P1374" s="88"/>
      <c r="Q1374" s="88"/>
      <c r="R1374" s="88"/>
      <c r="S1374" s="88"/>
      <c r="T1374" s="89"/>
      <c r="U1374" s="42"/>
      <c r="V1374" s="42"/>
      <c r="W1374" s="42"/>
      <c r="X1374" s="42"/>
      <c r="Y1374" s="42"/>
      <c r="Z1374" s="42"/>
      <c r="AA1374" s="42"/>
      <c r="AB1374" s="42"/>
      <c r="AC1374" s="42"/>
      <c r="AD1374" s="42"/>
      <c r="AE1374" s="42"/>
      <c r="AU1374" s="20" t="s">
        <v>93</v>
      </c>
    </row>
    <row r="1375" s="2" customFormat="1">
      <c r="A1375" s="42"/>
      <c r="B1375" s="43"/>
      <c r="C1375" s="44"/>
      <c r="D1375" s="238" t="s">
        <v>278</v>
      </c>
      <c r="E1375" s="44"/>
      <c r="F1375" s="270" t="s">
        <v>849</v>
      </c>
      <c r="G1375" s="44"/>
      <c r="H1375" s="271">
        <v>12.199999999999999</v>
      </c>
      <c r="I1375" s="44"/>
      <c r="J1375" s="44"/>
      <c r="K1375" s="44"/>
      <c r="L1375" s="48"/>
      <c r="M1375" s="234"/>
      <c r="N1375" s="235"/>
      <c r="O1375" s="88"/>
      <c r="P1375" s="88"/>
      <c r="Q1375" s="88"/>
      <c r="R1375" s="88"/>
      <c r="S1375" s="88"/>
      <c r="T1375" s="89"/>
      <c r="U1375" s="42"/>
      <c r="V1375" s="42"/>
      <c r="W1375" s="42"/>
      <c r="X1375" s="42"/>
      <c r="Y1375" s="42"/>
      <c r="Z1375" s="42"/>
      <c r="AA1375" s="42"/>
      <c r="AB1375" s="42"/>
      <c r="AC1375" s="42"/>
      <c r="AD1375" s="42"/>
      <c r="AE1375" s="42"/>
      <c r="AU1375" s="20" t="s">
        <v>93</v>
      </c>
    </row>
    <row r="1376" s="2" customFormat="1">
      <c r="A1376" s="42"/>
      <c r="B1376" s="43"/>
      <c r="C1376" s="44"/>
      <c r="D1376" s="238" t="s">
        <v>278</v>
      </c>
      <c r="E1376" s="44"/>
      <c r="F1376" s="269" t="s">
        <v>1242</v>
      </c>
      <c r="G1376" s="44"/>
      <c r="H1376" s="44"/>
      <c r="I1376" s="44"/>
      <c r="J1376" s="44"/>
      <c r="K1376" s="44"/>
      <c r="L1376" s="48"/>
      <c r="M1376" s="234"/>
      <c r="N1376" s="235"/>
      <c r="O1376" s="88"/>
      <c r="P1376" s="88"/>
      <c r="Q1376" s="88"/>
      <c r="R1376" s="88"/>
      <c r="S1376" s="88"/>
      <c r="T1376" s="89"/>
      <c r="U1376" s="42"/>
      <c r="V1376" s="42"/>
      <c r="W1376" s="42"/>
      <c r="X1376" s="42"/>
      <c r="Y1376" s="42"/>
      <c r="Z1376" s="42"/>
      <c r="AA1376" s="42"/>
      <c r="AB1376" s="42"/>
      <c r="AC1376" s="42"/>
      <c r="AD1376" s="42"/>
      <c r="AE1376" s="42"/>
      <c r="AU1376" s="20" t="s">
        <v>93</v>
      </c>
    </row>
    <row r="1377" s="2" customFormat="1">
      <c r="A1377" s="42"/>
      <c r="B1377" s="43"/>
      <c r="C1377" s="44"/>
      <c r="D1377" s="238" t="s">
        <v>278</v>
      </c>
      <c r="E1377" s="44"/>
      <c r="F1377" s="270" t="s">
        <v>1025</v>
      </c>
      <c r="G1377" s="44"/>
      <c r="H1377" s="271">
        <v>80.198999999999998</v>
      </c>
      <c r="I1377" s="44"/>
      <c r="J1377" s="44"/>
      <c r="K1377" s="44"/>
      <c r="L1377" s="48"/>
      <c r="M1377" s="234"/>
      <c r="N1377" s="235"/>
      <c r="O1377" s="88"/>
      <c r="P1377" s="88"/>
      <c r="Q1377" s="88"/>
      <c r="R1377" s="88"/>
      <c r="S1377" s="88"/>
      <c r="T1377" s="89"/>
      <c r="U1377" s="42"/>
      <c r="V1377" s="42"/>
      <c r="W1377" s="42"/>
      <c r="X1377" s="42"/>
      <c r="Y1377" s="42"/>
      <c r="Z1377" s="42"/>
      <c r="AA1377" s="42"/>
      <c r="AB1377" s="42"/>
      <c r="AC1377" s="42"/>
      <c r="AD1377" s="42"/>
      <c r="AE1377" s="42"/>
      <c r="AU1377" s="20" t="s">
        <v>93</v>
      </c>
    </row>
    <row r="1378" s="2" customFormat="1">
      <c r="A1378" s="42"/>
      <c r="B1378" s="43"/>
      <c r="C1378" s="44"/>
      <c r="D1378" s="238" t="s">
        <v>278</v>
      </c>
      <c r="E1378" s="44"/>
      <c r="F1378" s="283" t="s">
        <v>1028</v>
      </c>
      <c r="G1378" s="44"/>
      <c r="H1378" s="44"/>
      <c r="I1378" s="44"/>
      <c r="J1378" s="44"/>
      <c r="K1378" s="44"/>
      <c r="L1378" s="48"/>
      <c r="M1378" s="234"/>
      <c r="N1378" s="235"/>
      <c r="O1378" s="88"/>
      <c r="P1378" s="88"/>
      <c r="Q1378" s="88"/>
      <c r="R1378" s="88"/>
      <c r="S1378" s="88"/>
      <c r="T1378" s="89"/>
      <c r="U1378" s="42"/>
      <c r="V1378" s="42"/>
      <c r="W1378" s="42"/>
      <c r="X1378" s="42"/>
      <c r="Y1378" s="42"/>
      <c r="Z1378" s="42"/>
      <c r="AA1378" s="42"/>
      <c r="AB1378" s="42"/>
      <c r="AC1378" s="42"/>
      <c r="AD1378" s="42"/>
      <c r="AE1378" s="42"/>
      <c r="AU1378" s="20" t="s">
        <v>93</v>
      </c>
    </row>
    <row r="1379" s="2" customFormat="1">
      <c r="A1379" s="42"/>
      <c r="B1379" s="43"/>
      <c r="C1379" s="44"/>
      <c r="D1379" s="238" t="s">
        <v>278</v>
      </c>
      <c r="E1379" s="44"/>
      <c r="F1379" s="284" t="s">
        <v>834</v>
      </c>
      <c r="G1379" s="44"/>
      <c r="H1379" s="271">
        <v>0</v>
      </c>
      <c r="I1379" s="44"/>
      <c r="J1379" s="44"/>
      <c r="K1379" s="44"/>
      <c r="L1379" s="48"/>
      <c r="M1379" s="234"/>
      <c r="N1379" s="235"/>
      <c r="O1379" s="88"/>
      <c r="P1379" s="88"/>
      <c r="Q1379" s="88"/>
      <c r="R1379" s="88"/>
      <c r="S1379" s="88"/>
      <c r="T1379" s="89"/>
      <c r="U1379" s="42"/>
      <c r="V1379" s="42"/>
      <c r="W1379" s="42"/>
      <c r="X1379" s="42"/>
      <c r="Y1379" s="42"/>
      <c r="Z1379" s="42"/>
      <c r="AA1379" s="42"/>
      <c r="AB1379" s="42"/>
      <c r="AC1379" s="42"/>
      <c r="AD1379" s="42"/>
      <c r="AE1379" s="42"/>
      <c r="AU1379" s="20" t="s">
        <v>93</v>
      </c>
    </row>
    <row r="1380" s="2" customFormat="1">
      <c r="A1380" s="42"/>
      <c r="B1380" s="43"/>
      <c r="C1380" s="44"/>
      <c r="D1380" s="238" t="s">
        <v>278</v>
      </c>
      <c r="E1380" s="44"/>
      <c r="F1380" s="284" t="s">
        <v>1022</v>
      </c>
      <c r="G1380" s="44"/>
      <c r="H1380" s="271">
        <v>0</v>
      </c>
      <c r="I1380" s="44"/>
      <c r="J1380" s="44"/>
      <c r="K1380" s="44"/>
      <c r="L1380" s="48"/>
      <c r="M1380" s="234"/>
      <c r="N1380" s="235"/>
      <c r="O1380" s="88"/>
      <c r="P1380" s="88"/>
      <c r="Q1380" s="88"/>
      <c r="R1380" s="88"/>
      <c r="S1380" s="88"/>
      <c r="T1380" s="89"/>
      <c r="U1380" s="42"/>
      <c r="V1380" s="42"/>
      <c r="W1380" s="42"/>
      <c r="X1380" s="42"/>
      <c r="Y1380" s="42"/>
      <c r="Z1380" s="42"/>
      <c r="AA1380" s="42"/>
      <c r="AB1380" s="42"/>
      <c r="AC1380" s="42"/>
      <c r="AD1380" s="42"/>
      <c r="AE1380" s="42"/>
      <c r="AU1380" s="20" t="s">
        <v>93</v>
      </c>
    </row>
    <row r="1381" s="2" customFormat="1">
      <c r="A1381" s="42"/>
      <c r="B1381" s="43"/>
      <c r="C1381" s="44"/>
      <c r="D1381" s="238" t="s">
        <v>278</v>
      </c>
      <c r="E1381" s="44"/>
      <c r="F1381" s="284" t="s">
        <v>1023</v>
      </c>
      <c r="G1381" s="44"/>
      <c r="H1381" s="271">
        <v>106.932</v>
      </c>
      <c r="I1381" s="44"/>
      <c r="J1381" s="44"/>
      <c r="K1381" s="44"/>
      <c r="L1381" s="48"/>
      <c r="M1381" s="234"/>
      <c r="N1381" s="235"/>
      <c r="O1381" s="88"/>
      <c r="P1381" s="88"/>
      <c r="Q1381" s="88"/>
      <c r="R1381" s="88"/>
      <c r="S1381" s="88"/>
      <c r="T1381" s="89"/>
      <c r="U1381" s="42"/>
      <c r="V1381" s="42"/>
      <c r="W1381" s="42"/>
      <c r="X1381" s="42"/>
      <c r="Y1381" s="42"/>
      <c r="Z1381" s="42"/>
      <c r="AA1381" s="42"/>
      <c r="AB1381" s="42"/>
      <c r="AC1381" s="42"/>
      <c r="AD1381" s="42"/>
      <c r="AE1381" s="42"/>
      <c r="AU1381" s="20" t="s">
        <v>93</v>
      </c>
    </row>
    <row r="1382" s="2" customFormat="1" ht="24.15" customHeight="1">
      <c r="A1382" s="42"/>
      <c r="B1382" s="43"/>
      <c r="C1382" s="218" t="s">
        <v>1243</v>
      </c>
      <c r="D1382" s="218" t="s">
        <v>256</v>
      </c>
      <c r="E1382" s="219" t="s">
        <v>1244</v>
      </c>
      <c r="F1382" s="220" t="s">
        <v>1245</v>
      </c>
      <c r="G1382" s="221" t="s">
        <v>314</v>
      </c>
      <c r="H1382" s="222">
        <v>66.320999999999998</v>
      </c>
      <c r="I1382" s="223"/>
      <c r="J1382" s="224">
        <f>ROUND(I1382*H1382,2)</f>
        <v>0</v>
      </c>
      <c r="K1382" s="220" t="s">
        <v>260</v>
      </c>
      <c r="L1382" s="48"/>
      <c r="M1382" s="225" t="s">
        <v>48</v>
      </c>
      <c r="N1382" s="226" t="s">
        <v>56</v>
      </c>
      <c r="O1382" s="88"/>
      <c r="P1382" s="227">
        <f>O1382*H1382</f>
        <v>0</v>
      </c>
      <c r="Q1382" s="227">
        <v>2.5018699999999998</v>
      </c>
      <c r="R1382" s="227">
        <f>Q1382*H1382</f>
        <v>165.92652026999997</v>
      </c>
      <c r="S1382" s="227">
        <v>0</v>
      </c>
      <c r="T1382" s="228">
        <f>S1382*H1382</f>
        <v>0</v>
      </c>
      <c r="U1382" s="42"/>
      <c r="V1382" s="42"/>
      <c r="W1382" s="42"/>
      <c r="X1382" s="42"/>
      <c r="Y1382" s="42"/>
      <c r="Z1382" s="42"/>
      <c r="AA1382" s="42"/>
      <c r="AB1382" s="42"/>
      <c r="AC1382" s="42"/>
      <c r="AD1382" s="42"/>
      <c r="AE1382" s="42"/>
      <c r="AR1382" s="229" t="s">
        <v>261</v>
      </c>
      <c r="AT1382" s="229" t="s">
        <v>256</v>
      </c>
      <c r="AU1382" s="229" t="s">
        <v>93</v>
      </c>
      <c r="AY1382" s="20" t="s">
        <v>254</v>
      </c>
      <c r="BE1382" s="230">
        <f>IF(N1382="základní",J1382,0)</f>
        <v>0</v>
      </c>
      <c r="BF1382" s="230">
        <f>IF(N1382="snížená",J1382,0)</f>
        <v>0</v>
      </c>
      <c r="BG1382" s="230">
        <f>IF(N1382="zákl. přenesená",J1382,0)</f>
        <v>0</v>
      </c>
      <c r="BH1382" s="230">
        <f>IF(N1382="sníž. přenesená",J1382,0)</f>
        <v>0</v>
      </c>
      <c r="BI1382" s="230">
        <f>IF(N1382="nulová",J1382,0)</f>
        <v>0</v>
      </c>
      <c r="BJ1382" s="20" t="s">
        <v>23</v>
      </c>
      <c r="BK1382" s="230">
        <f>ROUND(I1382*H1382,2)</f>
        <v>0</v>
      </c>
      <c r="BL1382" s="20" t="s">
        <v>261</v>
      </c>
      <c r="BM1382" s="229" t="s">
        <v>1246</v>
      </c>
    </row>
    <row r="1383" s="2" customFormat="1">
      <c r="A1383" s="42"/>
      <c r="B1383" s="43"/>
      <c r="C1383" s="44"/>
      <c r="D1383" s="231" t="s">
        <v>263</v>
      </c>
      <c r="E1383" s="44"/>
      <c r="F1383" s="232" t="s">
        <v>1247</v>
      </c>
      <c r="G1383" s="44"/>
      <c r="H1383" s="44"/>
      <c r="I1383" s="233"/>
      <c r="J1383" s="44"/>
      <c r="K1383" s="44"/>
      <c r="L1383" s="48"/>
      <c r="M1383" s="234"/>
      <c r="N1383" s="235"/>
      <c r="O1383" s="88"/>
      <c r="P1383" s="88"/>
      <c r="Q1383" s="88"/>
      <c r="R1383" s="88"/>
      <c r="S1383" s="88"/>
      <c r="T1383" s="89"/>
      <c r="U1383" s="42"/>
      <c r="V1383" s="42"/>
      <c r="W1383" s="42"/>
      <c r="X1383" s="42"/>
      <c r="Y1383" s="42"/>
      <c r="Z1383" s="42"/>
      <c r="AA1383" s="42"/>
      <c r="AB1383" s="42"/>
      <c r="AC1383" s="42"/>
      <c r="AD1383" s="42"/>
      <c r="AE1383" s="42"/>
      <c r="AT1383" s="20" t="s">
        <v>263</v>
      </c>
      <c r="AU1383" s="20" t="s">
        <v>93</v>
      </c>
    </row>
    <row r="1384" s="15" customFormat="1">
      <c r="A1384" s="15"/>
      <c r="B1384" s="259"/>
      <c r="C1384" s="260"/>
      <c r="D1384" s="238" t="s">
        <v>265</v>
      </c>
      <c r="E1384" s="261" t="s">
        <v>48</v>
      </c>
      <c r="F1384" s="262" t="s">
        <v>834</v>
      </c>
      <c r="G1384" s="260"/>
      <c r="H1384" s="261" t="s">
        <v>48</v>
      </c>
      <c r="I1384" s="263"/>
      <c r="J1384" s="260"/>
      <c r="K1384" s="260"/>
      <c r="L1384" s="264"/>
      <c r="M1384" s="265"/>
      <c r="N1384" s="266"/>
      <c r="O1384" s="266"/>
      <c r="P1384" s="266"/>
      <c r="Q1384" s="266"/>
      <c r="R1384" s="266"/>
      <c r="S1384" s="266"/>
      <c r="T1384" s="267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68" t="s">
        <v>265</v>
      </c>
      <c r="AU1384" s="268" t="s">
        <v>93</v>
      </c>
      <c r="AV1384" s="15" t="s">
        <v>23</v>
      </c>
      <c r="AW1384" s="15" t="s">
        <v>46</v>
      </c>
      <c r="AX1384" s="15" t="s">
        <v>85</v>
      </c>
      <c r="AY1384" s="268" t="s">
        <v>254</v>
      </c>
    </row>
    <row r="1385" s="13" customFormat="1">
      <c r="A1385" s="13"/>
      <c r="B1385" s="236"/>
      <c r="C1385" s="237"/>
      <c r="D1385" s="238" t="s">
        <v>265</v>
      </c>
      <c r="E1385" s="239" t="s">
        <v>48</v>
      </c>
      <c r="F1385" s="240" t="s">
        <v>925</v>
      </c>
      <c r="G1385" s="237"/>
      <c r="H1385" s="241">
        <v>66.320999999999998</v>
      </c>
      <c r="I1385" s="242"/>
      <c r="J1385" s="237"/>
      <c r="K1385" s="237"/>
      <c r="L1385" s="243"/>
      <c r="M1385" s="244"/>
      <c r="N1385" s="245"/>
      <c r="O1385" s="245"/>
      <c r="P1385" s="245"/>
      <c r="Q1385" s="245"/>
      <c r="R1385" s="245"/>
      <c r="S1385" s="245"/>
      <c r="T1385" s="246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7" t="s">
        <v>265</v>
      </c>
      <c r="AU1385" s="247" t="s">
        <v>93</v>
      </c>
      <c r="AV1385" s="13" t="s">
        <v>93</v>
      </c>
      <c r="AW1385" s="13" t="s">
        <v>46</v>
      </c>
      <c r="AX1385" s="13" t="s">
        <v>85</v>
      </c>
      <c r="AY1385" s="247" t="s">
        <v>254</v>
      </c>
    </row>
    <row r="1386" s="14" customFormat="1">
      <c r="A1386" s="14"/>
      <c r="B1386" s="248"/>
      <c r="C1386" s="249"/>
      <c r="D1386" s="238" t="s">
        <v>265</v>
      </c>
      <c r="E1386" s="250" t="s">
        <v>604</v>
      </c>
      <c r="F1386" s="251" t="s">
        <v>268</v>
      </c>
      <c r="G1386" s="249"/>
      <c r="H1386" s="252">
        <v>66.320999999999998</v>
      </c>
      <c r="I1386" s="253"/>
      <c r="J1386" s="249"/>
      <c r="K1386" s="249"/>
      <c r="L1386" s="254"/>
      <c r="M1386" s="255"/>
      <c r="N1386" s="256"/>
      <c r="O1386" s="256"/>
      <c r="P1386" s="256"/>
      <c r="Q1386" s="256"/>
      <c r="R1386" s="256"/>
      <c r="S1386" s="256"/>
      <c r="T1386" s="257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8" t="s">
        <v>265</v>
      </c>
      <c r="AU1386" s="258" t="s">
        <v>93</v>
      </c>
      <c r="AV1386" s="14" t="s">
        <v>261</v>
      </c>
      <c r="AW1386" s="14" t="s">
        <v>46</v>
      </c>
      <c r="AX1386" s="14" t="s">
        <v>23</v>
      </c>
      <c r="AY1386" s="258" t="s">
        <v>254</v>
      </c>
    </row>
    <row r="1387" s="2" customFormat="1">
      <c r="A1387" s="42"/>
      <c r="B1387" s="43"/>
      <c r="C1387" s="44"/>
      <c r="D1387" s="238" t="s">
        <v>278</v>
      </c>
      <c r="E1387" s="44"/>
      <c r="F1387" s="269" t="s">
        <v>844</v>
      </c>
      <c r="G1387" s="44"/>
      <c r="H1387" s="44"/>
      <c r="I1387" s="44"/>
      <c r="J1387" s="44"/>
      <c r="K1387" s="44"/>
      <c r="L1387" s="48"/>
      <c r="M1387" s="234"/>
      <c r="N1387" s="235"/>
      <c r="O1387" s="88"/>
      <c r="P1387" s="88"/>
      <c r="Q1387" s="88"/>
      <c r="R1387" s="88"/>
      <c r="S1387" s="88"/>
      <c r="T1387" s="89"/>
      <c r="U1387" s="42"/>
      <c r="V1387" s="42"/>
      <c r="W1387" s="42"/>
      <c r="X1387" s="42"/>
      <c r="Y1387" s="42"/>
      <c r="Z1387" s="42"/>
      <c r="AA1387" s="42"/>
      <c r="AB1387" s="42"/>
      <c r="AC1387" s="42"/>
      <c r="AD1387" s="42"/>
      <c r="AE1387" s="42"/>
      <c r="AU1387" s="20" t="s">
        <v>93</v>
      </c>
    </row>
    <row r="1388" s="2" customFormat="1">
      <c r="A1388" s="42"/>
      <c r="B1388" s="43"/>
      <c r="C1388" s="44"/>
      <c r="D1388" s="238" t="s">
        <v>278</v>
      </c>
      <c r="E1388" s="44"/>
      <c r="F1388" s="270" t="s">
        <v>845</v>
      </c>
      <c r="G1388" s="44"/>
      <c r="H1388" s="271">
        <v>16.789999999999999</v>
      </c>
      <c r="I1388" s="44"/>
      <c r="J1388" s="44"/>
      <c r="K1388" s="44"/>
      <c r="L1388" s="48"/>
      <c r="M1388" s="234"/>
      <c r="N1388" s="235"/>
      <c r="O1388" s="88"/>
      <c r="P1388" s="88"/>
      <c r="Q1388" s="88"/>
      <c r="R1388" s="88"/>
      <c r="S1388" s="88"/>
      <c r="T1388" s="89"/>
      <c r="U1388" s="42"/>
      <c r="V1388" s="42"/>
      <c r="W1388" s="42"/>
      <c r="X1388" s="42"/>
      <c r="Y1388" s="42"/>
      <c r="Z1388" s="42"/>
      <c r="AA1388" s="42"/>
      <c r="AB1388" s="42"/>
      <c r="AC1388" s="42"/>
      <c r="AD1388" s="42"/>
      <c r="AE1388" s="42"/>
      <c r="AU1388" s="20" t="s">
        <v>93</v>
      </c>
    </row>
    <row r="1389" s="2" customFormat="1" ht="16.5" customHeight="1">
      <c r="A1389" s="42"/>
      <c r="B1389" s="43"/>
      <c r="C1389" s="218" t="s">
        <v>1248</v>
      </c>
      <c r="D1389" s="218" t="s">
        <v>256</v>
      </c>
      <c r="E1389" s="219" t="s">
        <v>1249</v>
      </c>
      <c r="F1389" s="220" t="s">
        <v>1250</v>
      </c>
      <c r="G1389" s="221" t="s">
        <v>528</v>
      </c>
      <c r="H1389" s="222">
        <v>1.4410000000000001</v>
      </c>
      <c r="I1389" s="223"/>
      <c r="J1389" s="224">
        <f>ROUND(I1389*H1389,2)</f>
        <v>0</v>
      </c>
      <c r="K1389" s="220" t="s">
        <v>260</v>
      </c>
      <c r="L1389" s="48"/>
      <c r="M1389" s="225" t="s">
        <v>48</v>
      </c>
      <c r="N1389" s="226" t="s">
        <v>56</v>
      </c>
      <c r="O1389" s="88"/>
      <c r="P1389" s="227">
        <f>O1389*H1389</f>
        <v>0</v>
      </c>
      <c r="Q1389" s="227">
        <v>0.99734999999999996</v>
      </c>
      <c r="R1389" s="227">
        <f>Q1389*H1389</f>
        <v>1.4371813499999999</v>
      </c>
      <c r="S1389" s="227">
        <v>0</v>
      </c>
      <c r="T1389" s="228">
        <f>S1389*H1389</f>
        <v>0</v>
      </c>
      <c r="U1389" s="42"/>
      <c r="V1389" s="42"/>
      <c r="W1389" s="42"/>
      <c r="X1389" s="42"/>
      <c r="Y1389" s="42"/>
      <c r="Z1389" s="42"/>
      <c r="AA1389" s="42"/>
      <c r="AB1389" s="42"/>
      <c r="AC1389" s="42"/>
      <c r="AD1389" s="42"/>
      <c r="AE1389" s="42"/>
      <c r="AR1389" s="229" t="s">
        <v>261</v>
      </c>
      <c r="AT1389" s="229" t="s">
        <v>256</v>
      </c>
      <c r="AU1389" s="229" t="s">
        <v>93</v>
      </c>
      <c r="AY1389" s="20" t="s">
        <v>254</v>
      </c>
      <c r="BE1389" s="230">
        <f>IF(N1389="základní",J1389,0)</f>
        <v>0</v>
      </c>
      <c r="BF1389" s="230">
        <f>IF(N1389="snížená",J1389,0)</f>
        <v>0</v>
      </c>
      <c r="BG1389" s="230">
        <f>IF(N1389="zákl. přenesená",J1389,0)</f>
        <v>0</v>
      </c>
      <c r="BH1389" s="230">
        <f>IF(N1389="sníž. přenesená",J1389,0)</f>
        <v>0</v>
      </c>
      <c r="BI1389" s="230">
        <f>IF(N1389="nulová",J1389,0)</f>
        <v>0</v>
      </c>
      <c r="BJ1389" s="20" t="s">
        <v>23</v>
      </c>
      <c r="BK1389" s="230">
        <f>ROUND(I1389*H1389,2)</f>
        <v>0</v>
      </c>
      <c r="BL1389" s="20" t="s">
        <v>261</v>
      </c>
      <c r="BM1389" s="229" t="s">
        <v>1251</v>
      </c>
    </row>
    <row r="1390" s="2" customFormat="1">
      <c r="A1390" s="42"/>
      <c r="B1390" s="43"/>
      <c r="C1390" s="44"/>
      <c r="D1390" s="231" t="s">
        <v>263</v>
      </c>
      <c r="E1390" s="44"/>
      <c r="F1390" s="232" t="s">
        <v>1252</v>
      </c>
      <c r="G1390" s="44"/>
      <c r="H1390" s="44"/>
      <c r="I1390" s="233"/>
      <c r="J1390" s="44"/>
      <c r="K1390" s="44"/>
      <c r="L1390" s="48"/>
      <c r="M1390" s="234"/>
      <c r="N1390" s="235"/>
      <c r="O1390" s="88"/>
      <c r="P1390" s="88"/>
      <c r="Q1390" s="88"/>
      <c r="R1390" s="88"/>
      <c r="S1390" s="88"/>
      <c r="T1390" s="89"/>
      <c r="U1390" s="42"/>
      <c r="V1390" s="42"/>
      <c r="W1390" s="42"/>
      <c r="X1390" s="42"/>
      <c r="Y1390" s="42"/>
      <c r="Z1390" s="42"/>
      <c r="AA1390" s="42"/>
      <c r="AB1390" s="42"/>
      <c r="AC1390" s="42"/>
      <c r="AD1390" s="42"/>
      <c r="AE1390" s="42"/>
      <c r="AT1390" s="20" t="s">
        <v>263</v>
      </c>
      <c r="AU1390" s="20" t="s">
        <v>93</v>
      </c>
    </row>
    <row r="1391" s="15" customFormat="1">
      <c r="A1391" s="15"/>
      <c r="B1391" s="259"/>
      <c r="C1391" s="260"/>
      <c r="D1391" s="238" t="s">
        <v>265</v>
      </c>
      <c r="E1391" s="261" t="s">
        <v>48</v>
      </c>
      <c r="F1391" s="262" t="s">
        <v>1042</v>
      </c>
      <c r="G1391" s="260"/>
      <c r="H1391" s="261" t="s">
        <v>48</v>
      </c>
      <c r="I1391" s="263"/>
      <c r="J1391" s="260"/>
      <c r="K1391" s="260"/>
      <c r="L1391" s="264"/>
      <c r="M1391" s="265"/>
      <c r="N1391" s="266"/>
      <c r="O1391" s="266"/>
      <c r="P1391" s="266"/>
      <c r="Q1391" s="266"/>
      <c r="R1391" s="266"/>
      <c r="S1391" s="266"/>
      <c r="T1391" s="267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68" t="s">
        <v>265</v>
      </c>
      <c r="AU1391" s="268" t="s">
        <v>93</v>
      </c>
      <c r="AV1391" s="15" t="s">
        <v>23</v>
      </c>
      <c r="AW1391" s="15" t="s">
        <v>46</v>
      </c>
      <c r="AX1391" s="15" t="s">
        <v>85</v>
      </c>
      <c r="AY1391" s="268" t="s">
        <v>254</v>
      </c>
    </row>
    <row r="1392" s="13" customFormat="1">
      <c r="A1392" s="13"/>
      <c r="B1392" s="236"/>
      <c r="C1392" s="237"/>
      <c r="D1392" s="238" t="s">
        <v>265</v>
      </c>
      <c r="E1392" s="239" t="s">
        <v>48</v>
      </c>
      <c r="F1392" s="240" t="s">
        <v>1253</v>
      </c>
      <c r="G1392" s="237"/>
      <c r="H1392" s="241">
        <v>1440.941</v>
      </c>
      <c r="I1392" s="242"/>
      <c r="J1392" s="237"/>
      <c r="K1392" s="237"/>
      <c r="L1392" s="243"/>
      <c r="M1392" s="244"/>
      <c r="N1392" s="245"/>
      <c r="O1392" s="245"/>
      <c r="P1392" s="245"/>
      <c r="Q1392" s="245"/>
      <c r="R1392" s="245"/>
      <c r="S1392" s="245"/>
      <c r="T1392" s="246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7" t="s">
        <v>265</v>
      </c>
      <c r="AU1392" s="247" t="s">
        <v>93</v>
      </c>
      <c r="AV1392" s="13" t="s">
        <v>93</v>
      </c>
      <c r="AW1392" s="13" t="s">
        <v>46</v>
      </c>
      <c r="AX1392" s="13" t="s">
        <v>85</v>
      </c>
      <c r="AY1392" s="247" t="s">
        <v>254</v>
      </c>
    </row>
    <row r="1393" s="16" customFormat="1">
      <c r="A1393" s="16"/>
      <c r="B1393" s="272"/>
      <c r="C1393" s="273"/>
      <c r="D1393" s="238" t="s">
        <v>265</v>
      </c>
      <c r="E1393" s="274" t="s">
        <v>643</v>
      </c>
      <c r="F1393" s="275" t="s">
        <v>310</v>
      </c>
      <c r="G1393" s="273"/>
      <c r="H1393" s="276">
        <v>1440.941</v>
      </c>
      <c r="I1393" s="277"/>
      <c r="J1393" s="273"/>
      <c r="K1393" s="273"/>
      <c r="L1393" s="278"/>
      <c r="M1393" s="279"/>
      <c r="N1393" s="280"/>
      <c r="O1393" s="280"/>
      <c r="P1393" s="280"/>
      <c r="Q1393" s="280"/>
      <c r="R1393" s="280"/>
      <c r="S1393" s="280"/>
      <c r="T1393" s="281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T1393" s="282" t="s">
        <v>265</v>
      </c>
      <c r="AU1393" s="282" t="s">
        <v>93</v>
      </c>
      <c r="AV1393" s="16" t="s">
        <v>104</v>
      </c>
      <c r="AW1393" s="16" t="s">
        <v>46</v>
      </c>
      <c r="AX1393" s="16" t="s">
        <v>85</v>
      </c>
      <c r="AY1393" s="282" t="s">
        <v>254</v>
      </c>
    </row>
    <row r="1394" s="13" customFormat="1">
      <c r="A1394" s="13"/>
      <c r="B1394" s="236"/>
      <c r="C1394" s="237"/>
      <c r="D1394" s="238" t="s">
        <v>265</v>
      </c>
      <c r="E1394" s="239" t="s">
        <v>48</v>
      </c>
      <c r="F1394" s="240" t="s">
        <v>1254</v>
      </c>
      <c r="G1394" s="237"/>
      <c r="H1394" s="241">
        <v>1.4410000000000001</v>
      </c>
      <c r="I1394" s="242"/>
      <c r="J1394" s="237"/>
      <c r="K1394" s="237"/>
      <c r="L1394" s="243"/>
      <c r="M1394" s="244"/>
      <c r="N1394" s="245"/>
      <c r="O1394" s="245"/>
      <c r="P1394" s="245"/>
      <c r="Q1394" s="245"/>
      <c r="R1394" s="245"/>
      <c r="S1394" s="245"/>
      <c r="T1394" s="246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7" t="s">
        <v>265</v>
      </c>
      <c r="AU1394" s="247" t="s">
        <v>93</v>
      </c>
      <c r="AV1394" s="13" t="s">
        <v>93</v>
      </c>
      <c r="AW1394" s="13" t="s">
        <v>46</v>
      </c>
      <c r="AX1394" s="13" t="s">
        <v>23</v>
      </c>
      <c r="AY1394" s="247" t="s">
        <v>254</v>
      </c>
    </row>
    <row r="1395" s="2" customFormat="1">
      <c r="A1395" s="42"/>
      <c r="B1395" s="43"/>
      <c r="C1395" s="44"/>
      <c r="D1395" s="238" t="s">
        <v>278</v>
      </c>
      <c r="E1395" s="44"/>
      <c r="F1395" s="269" t="s">
        <v>844</v>
      </c>
      <c r="G1395" s="44"/>
      <c r="H1395" s="44"/>
      <c r="I1395" s="44"/>
      <c r="J1395" s="44"/>
      <c r="K1395" s="44"/>
      <c r="L1395" s="48"/>
      <c r="M1395" s="234"/>
      <c r="N1395" s="235"/>
      <c r="O1395" s="88"/>
      <c r="P1395" s="88"/>
      <c r="Q1395" s="88"/>
      <c r="R1395" s="88"/>
      <c r="S1395" s="88"/>
      <c r="T1395" s="89"/>
      <c r="U1395" s="42"/>
      <c r="V1395" s="42"/>
      <c r="W1395" s="42"/>
      <c r="X1395" s="42"/>
      <c r="Y1395" s="42"/>
      <c r="Z1395" s="42"/>
      <c r="AA1395" s="42"/>
      <c r="AB1395" s="42"/>
      <c r="AC1395" s="42"/>
      <c r="AD1395" s="42"/>
      <c r="AE1395" s="42"/>
      <c r="AU1395" s="20" t="s">
        <v>93</v>
      </c>
    </row>
    <row r="1396" s="2" customFormat="1">
      <c r="A1396" s="42"/>
      <c r="B1396" s="43"/>
      <c r="C1396" s="44"/>
      <c r="D1396" s="238" t="s">
        <v>278</v>
      </c>
      <c r="E1396" s="44"/>
      <c r="F1396" s="270" t="s">
        <v>845</v>
      </c>
      <c r="G1396" s="44"/>
      <c r="H1396" s="271">
        <v>16.789999999999999</v>
      </c>
      <c r="I1396" s="44"/>
      <c r="J1396" s="44"/>
      <c r="K1396" s="44"/>
      <c r="L1396" s="48"/>
      <c r="M1396" s="234"/>
      <c r="N1396" s="235"/>
      <c r="O1396" s="88"/>
      <c r="P1396" s="88"/>
      <c r="Q1396" s="88"/>
      <c r="R1396" s="88"/>
      <c r="S1396" s="88"/>
      <c r="T1396" s="89"/>
      <c r="U1396" s="42"/>
      <c r="V1396" s="42"/>
      <c r="W1396" s="42"/>
      <c r="X1396" s="42"/>
      <c r="Y1396" s="42"/>
      <c r="Z1396" s="42"/>
      <c r="AA1396" s="42"/>
      <c r="AB1396" s="42"/>
      <c r="AC1396" s="42"/>
      <c r="AD1396" s="42"/>
      <c r="AE1396" s="42"/>
      <c r="AU1396" s="20" t="s">
        <v>93</v>
      </c>
    </row>
    <row r="1397" s="2" customFormat="1">
      <c r="A1397" s="42"/>
      <c r="B1397" s="43"/>
      <c r="C1397" s="44"/>
      <c r="D1397" s="238" t="s">
        <v>278</v>
      </c>
      <c r="E1397" s="44"/>
      <c r="F1397" s="269" t="s">
        <v>1255</v>
      </c>
      <c r="G1397" s="44"/>
      <c r="H1397" s="44"/>
      <c r="I1397" s="44"/>
      <c r="J1397" s="44"/>
      <c r="K1397" s="44"/>
      <c r="L1397" s="48"/>
      <c r="M1397" s="234"/>
      <c r="N1397" s="235"/>
      <c r="O1397" s="88"/>
      <c r="P1397" s="88"/>
      <c r="Q1397" s="88"/>
      <c r="R1397" s="88"/>
      <c r="S1397" s="88"/>
      <c r="T1397" s="89"/>
      <c r="U1397" s="42"/>
      <c r="V1397" s="42"/>
      <c r="W1397" s="42"/>
      <c r="X1397" s="42"/>
      <c r="Y1397" s="42"/>
      <c r="Z1397" s="42"/>
      <c r="AA1397" s="42"/>
      <c r="AB1397" s="42"/>
      <c r="AC1397" s="42"/>
      <c r="AD1397" s="42"/>
      <c r="AE1397" s="42"/>
      <c r="AU1397" s="20" t="s">
        <v>93</v>
      </c>
    </row>
    <row r="1398" s="2" customFormat="1">
      <c r="A1398" s="42"/>
      <c r="B1398" s="43"/>
      <c r="C1398" s="44"/>
      <c r="D1398" s="238" t="s">
        <v>278</v>
      </c>
      <c r="E1398" s="44"/>
      <c r="F1398" s="270" t="s">
        <v>1042</v>
      </c>
      <c r="G1398" s="44"/>
      <c r="H1398" s="271">
        <v>0</v>
      </c>
      <c r="I1398" s="44"/>
      <c r="J1398" s="44"/>
      <c r="K1398" s="44"/>
      <c r="L1398" s="48"/>
      <c r="M1398" s="234"/>
      <c r="N1398" s="235"/>
      <c r="O1398" s="88"/>
      <c r="P1398" s="88"/>
      <c r="Q1398" s="88"/>
      <c r="R1398" s="88"/>
      <c r="S1398" s="88"/>
      <c r="T1398" s="89"/>
      <c r="U1398" s="42"/>
      <c r="V1398" s="42"/>
      <c r="W1398" s="42"/>
      <c r="X1398" s="42"/>
      <c r="Y1398" s="42"/>
      <c r="Z1398" s="42"/>
      <c r="AA1398" s="42"/>
      <c r="AB1398" s="42"/>
      <c r="AC1398" s="42"/>
      <c r="AD1398" s="42"/>
      <c r="AE1398" s="42"/>
      <c r="AU1398" s="20" t="s">
        <v>93</v>
      </c>
    </row>
    <row r="1399" s="2" customFormat="1">
      <c r="A1399" s="42"/>
      <c r="B1399" s="43"/>
      <c r="C1399" s="44"/>
      <c r="D1399" s="238" t="s">
        <v>278</v>
      </c>
      <c r="E1399" s="44"/>
      <c r="F1399" s="270" t="s">
        <v>1253</v>
      </c>
      <c r="G1399" s="44"/>
      <c r="H1399" s="271">
        <v>1440.941</v>
      </c>
      <c r="I1399" s="44"/>
      <c r="J1399" s="44"/>
      <c r="K1399" s="44"/>
      <c r="L1399" s="48"/>
      <c r="M1399" s="234"/>
      <c r="N1399" s="235"/>
      <c r="O1399" s="88"/>
      <c r="P1399" s="88"/>
      <c r="Q1399" s="88"/>
      <c r="R1399" s="88"/>
      <c r="S1399" s="88"/>
      <c r="T1399" s="89"/>
      <c r="U1399" s="42"/>
      <c r="V1399" s="42"/>
      <c r="W1399" s="42"/>
      <c r="X1399" s="42"/>
      <c r="Y1399" s="42"/>
      <c r="Z1399" s="42"/>
      <c r="AA1399" s="42"/>
      <c r="AB1399" s="42"/>
      <c r="AC1399" s="42"/>
      <c r="AD1399" s="42"/>
      <c r="AE1399" s="42"/>
      <c r="AU1399" s="20" t="s">
        <v>93</v>
      </c>
    </row>
    <row r="1400" s="2" customFormat="1">
      <c r="A1400" s="42"/>
      <c r="B1400" s="43"/>
      <c r="C1400" s="44"/>
      <c r="D1400" s="238" t="s">
        <v>278</v>
      </c>
      <c r="E1400" s="44"/>
      <c r="F1400" s="270" t="s">
        <v>310</v>
      </c>
      <c r="G1400" s="44"/>
      <c r="H1400" s="271">
        <v>1440.941</v>
      </c>
      <c r="I1400" s="44"/>
      <c r="J1400" s="44"/>
      <c r="K1400" s="44"/>
      <c r="L1400" s="48"/>
      <c r="M1400" s="234"/>
      <c r="N1400" s="235"/>
      <c r="O1400" s="88"/>
      <c r="P1400" s="88"/>
      <c r="Q1400" s="88"/>
      <c r="R1400" s="88"/>
      <c r="S1400" s="88"/>
      <c r="T1400" s="89"/>
      <c r="U1400" s="42"/>
      <c r="V1400" s="42"/>
      <c r="W1400" s="42"/>
      <c r="X1400" s="42"/>
      <c r="Y1400" s="42"/>
      <c r="Z1400" s="42"/>
      <c r="AA1400" s="42"/>
      <c r="AB1400" s="42"/>
      <c r="AC1400" s="42"/>
      <c r="AD1400" s="42"/>
      <c r="AE1400" s="42"/>
      <c r="AU1400" s="20" t="s">
        <v>93</v>
      </c>
    </row>
    <row r="1401" s="12" customFormat="1" ht="22.8" customHeight="1">
      <c r="A1401" s="12"/>
      <c r="B1401" s="202"/>
      <c r="C1401" s="203"/>
      <c r="D1401" s="204" t="s">
        <v>84</v>
      </c>
      <c r="E1401" s="216" t="s">
        <v>311</v>
      </c>
      <c r="F1401" s="216" t="s">
        <v>484</v>
      </c>
      <c r="G1401" s="203"/>
      <c r="H1401" s="203"/>
      <c r="I1401" s="206"/>
      <c r="J1401" s="217">
        <f>BK1401</f>
        <v>0</v>
      </c>
      <c r="K1401" s="203"/>
      <c r="L1401" s="208"/>
      <c r="M1401" s="209"/>
      <c r="N1401" s="210"/>
      <c r="O1401" s="210"/>
      <c r="P1401" s="211">
        <f>SUM(P1402:P1408)</f>
        <v>0</v>
      </c>
      <c r="Q1401" s="210"/>
      <c r="R1401" s="211">
        <f>SUM(R1402:R1408)</f>
        <v>0.127502</v>
      </c>
      <c r="S1401" s="210"/>
      <c r="T1401" s="212">
        <f>SUM(T1402:T1408)</f>
        <v>1.0608</v>
      </c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R1401" s="213" t="s">
        <v>23</v>
      </c>
      <c r="AT1401" s="214" t="s">
        <v>84</v>
      </c>
      <c r="AU1401" s="214" t="s">
        <v>23</v>
      </c>
      <c r="AY1401" s="213" t="s">
        <v>254</v>
      </c>
      <c r="BK1401" s="215">
        <f>SUM(BK1402:BK1408)</f>
        <v>0</v>
      </c>
    </row>
    <row r="1402" s="2" customFormat="1" ht="24.15" customHeight="1">
      <c r="A1402" s="42"/>
      <c r="B1402" s="43"/>
      <c r="C1402" s="218" t="s">
        <v>1256</v>
      </c>
      <c r="D1402" s="218" t="s">
        <v>256</v>
      </c>
      <c r="E1402" s="219" t="s">
        <v>1257</v>
      </c>
      <c r="F1402" s="220" t="s">
        <v>1258</v>
      </c>
      <c r="G1402" s="221" t="s">
        <v>192</v>
      </c>
      <c r="H1402" s="222">
        <v>62.399999999999999</v>
      </c>
      <c r="I1402" s="223"/>
      <c r="J1402" s="224">
        <f>ROUND(I1402*H1402,2)</f>
        <v>0</v>
      </c>
      <c r="K1402" s="220" t="s">
        <v>260</v>
      </c>
      <c r="L1402" s="48"/>
      <c r="M1402" s="225" t="s">
        <v>48</v>
      </c>
      <c r="N1402" s="226" t="s">
        <v>56</v>
      </c>
      <c r="O1402" s="88"/>
      <c r="P1402" s="227">
        <f>O1402*H1402</f>
        <v>0</v>
      </c>
      <c r="Q1402" s="227">
        <v>0.00123</v>
      </c>
      <c r="R1402" s="227">
        <f>Q1402*H1402</f>
        <v>0.076752000000000001</v>
      </c>
      <c r="S1402" s="227">
        <v>0.017000000000000001</v>
      </c>
      <c r="T1402" s="228">
        <f>S1402*H1402</f>
        <v>1.0608</v>
      </c>
      <c r="U1402" s="42"/>
      <c r="V1402" s="42"/>
      <c r="W1402" s="42"/>
      <c r="X1402" s="42"/>
      <c r="Y1402" s="42"/>
      <c r="Z1402" s="42"/>
      <c r="AA1402" s="42"/>
      <c r="AB1402" s="42"/>
      <c r="AC1402" s="42"/>
      <c r="AD1402" s="42"/>
      <c r="AE1402" s="42"/>
      <c r="AR1402" s="229" t="s">
        <v>261</v>
      </c>
      <c r="AT1402" s="229" t="s">
        <v>256</v>
      </c>
      <c r="AU1402" s="229" t="s">
        <v>93</v>
      </c>
      <c r="AY1402" s="20" t="s">
        <v>254</v>
      </c>
      <c r="BE1402" s="230">
        <f>IF(N1402="základní",J1402,0)</f>
        <v>0</v>
      </c>
      <c r="BF1402" s="230">
        <f>IF(N1402="snížená",J1402,0)</f>
        <v>0</v>
      </c>
      <c r="BG1402" s="230">
        <f>IF(N1402="zákl. přenesená",J1402,0)</f>
        <v>0</v>
      </c>
      <c r="BH1402" s="230">
        <f>IF(N1402="sníž. přenesená",J1402,0)</f>
        <v>0</v>
      </c>
      <c r="BI1402" s="230">
        <f>IF(N1402="nulová",J1402,0)</f>
        <v>0</v>
      </c>
      <c r="BJ1402" s="20" t="s">
        <v>23</v>
      </c>
      <c r="BK1402" s="230">
        <f>ROUND(I1402*H1402,2)</f>
        <v>0</v>
      </c>
      <c r="BL1402" s="20" t="s">
        <v>261</v>
      </c>
      <c r="BM1402" s="229" t="s">
        <v>1259</v>
      </c>
    </row>
    <row r="1403" s="2" customFormat="1">
      <c r="A1403" s="42"/>
      <c r="B1403" s="43"/>
      <c r="C1403" s="44"/>
      <c r="D1403" s="231" t="s">
        <v>263</v>
      </c>
      <c r="E1403" s="44"/>
      <c r="F1403" s="232" t="s">
        <v>1260</v>
      </c>
      <c r="G1403" s="44"/>
      <c r="H1403" s="44"/>
      <c r="I1403" s="233"/>
      <c r="J1403" s="44"/>
      <c r="K1403" s="44"/>
      <c r="L1403" s="48"/>
      <c r="M1403" s="234"/>
      <c r="N1403" s="235"/>
      <c r="O1403" s="88"/>
      <c r="P1403" s="88"/>
      <c r="Q1403" s="88"/>
      <c r="R1403" s="88"/>
      <c r="S1403" s="88"/>
      <c r="T1403" s="89"/>
      <c r="U1403" s="42"/>
      <c r="V1403" s="42"/>
      <c r="W1403" s="42"/>
      <c r="X1403" s="42"/>
      <c r="Y1403" s="42"/>
      <c r="Z1403" s="42"/>
      <c r="AA1403" s="42"/>
      <c r="AB1403" s="42"/>
      <c r="AC1403" s="42"/>
      <c r="AD1403" s="42"/>
      <c r="AE1403" s="42"/>
      <c r="AT1403" s="20" t="s">
        <v>263</v>
      </c>
      <c r="AU1403" s="20" t="s">
        <v>93</v>
      </c>
    </row>
    <row r="1404" s="13" customFormat="1">
      <c r="A1404" s="13"/>
      <c r="B1404" s="236"/>
      <c r="C1404" s="237"/>
      <c r="D1404" s="238" t="s">
        <v>265</v>
      </c>
      <c r="E1404" s="239" t="s">
        <v>48</v>
      </c>
      <c r="F1404" s="240" t="s">
        <v>1261</v>
      </c>
      <c r="G1404" s="237"/>
      <c r="H1404" s="241">
        <v>62.399999999999999</v>
      </c>
      <c r="I1404" s="242"/>
      <c r="J1404" s="237"/>
      <c r="K1404" s="237"/>
      <c r="L1404" s="243"/>
      <c r="M1404" s="244"/>
      <c r="N1404" s="245"/>
      <c r="O1404" s="245"/>
      <c r="P1404" s="245"/>
      <c r="Q1404" s="245"/>
      <c r="R1404" s="245"/>
      <c r="S1404" s="245"/>
      <c r="T1404" s="246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7" t="s">
        <v>265</v>
      </c>
      <c r="AU1404" s="247" t="s">
        <v>93</v>
      </c>
      <c r="AV1404" s="13" t="s">
        <v>93</v>
      </c>
      <c r="AW1404" s="13" t="s">
        <v>46</v>
      </c>
      <c r="AX1404" s="13" t="s">
        <v>23</v>
      </c>
      <c r="AY1404" s="247" t="s">
        <v>254</v>
      </c>
    </row>
    <row r="1405" s="2" customFormat="1" ht="24.15" customHeight="1">
      <c r="A1405" s="42"/>
      <c r="B1405" s="43"/>
      <c r="C1405" s="218" t="s">
        <v>1262</v>
      </c>
      <c r="D1405" s="218" t="s">
        <v>256</v>
      </c>
      <c r="E1405" s="219" t="s">
        <v>1263</v>
      </c>
      <c r="F1405" s="220" t="s">
        <v>1264</v>
      </c>
      <c r="G1405" s="221" t="s">
        <v>192</v>
      </c>
      <c r="H1405" s="222">
        <v>175</v>
      </c>
      <c r="I1405" s="223"/>
      <c r="J1405" s="224">
        <f>ROUND(I1405*H1405,2)</f>
        <v>0</v>
      </c>
      <c r="K1405" s="220" t="s">
        <v>260</v>
      </c>
      <c r="L1405" s="48"/>
      <c r="M1405" s="225" t="s">
        <v>48</v>
      </c>
      <c r="N1405" s="226" t="s">
        <v>56</v>
      </c>
      <c r="O1405" s="88"/>
      <c r="P1405" s="227">
        <f>O1405*H1405</f>
        <v>0</v>
      </c>
      <c r="Q1405" s="227">
        <v>0.00029</v>
      </c>
      <c r="R1405" s="227">
        <f>Q1405*H1405</f>
        <v>0.050750000000000003</v>
      </c>
      <c r="S1405" s="227">
        <v>0</v>
      </c>
      <c r="T1405" s="228">
        <f>S1405*H1405</f>
        <v>0</v>
      </c>
      <c r="U1405" s="42"/>
      <c r="V1405" s="42"/>
      <c r="W1405" s="42"/>
      <c r="X1405" s="42"/>
      <c r="Y1405" s="42"/>
      <c r="Z1405" s="42"/>
      <c r="AA1405" s="42"/>
      <c r="AB1405" s="42"/>
      <c r="AC1405" s="42"/>
      <c r="AD1405" s="42"/>
      <c r="AE1405" s="42"/>
      <c r="AR1405" s="229" t="s">
        <v>261</v>
      </c>
      <c r="AT1405" s="229" t="s">
        <v>256</v>
      </c>
      <c r="AU1405" s="229" t="s">
        <v>93</v>
      </c>
      <c r="AY1405" s="20" t="s">
        <v>254</v>
      </c>
      <c r="BE1405" s="230">
        <f>IF(N1405="základní",J1405,0)</f>
        <v>0</v>
      </c>
      <c r="BF1405" s="230">
        <f>IF(N1405="snížená",J1405,0)</f>
        <v>0</v>
      </c>
      <c r="BG1405" s="230">
        <f>IF(N1405="zákl. přenesená",J1405,0)</f>
        <v>0</v>
      </c>
      <c r="BH1405" s="230">
        <f>IF(N1405="sníž. přenesená",J1405,0)</f>
        <v>0</v>
      </c>
      <c r="BI1405" s="230">
        <f>IF(N1405="nulová",J1405,0)</f>
        <v>0</v>
      </c>
      <c r="BJ1405" s="20" t="s">
        <v>23</v>
      </c>
      <c r="BK1405" s="230">
        <f>ROUND(I1405*H1405,2)</f>
        <v>0</v>
      </c>
      <c r="BL1405" s="20" t="s">
        <v>261</v>
      </c>
      <c r="BM1405" s="229" t="s">
        <v>1265</v>
      </c>
    </row>
    <row r="1406" s="2" customFormat="1">
      <c r="A1406" s="42"/>
      <c r="B1406" s="43"/>
      <c r="C1406" s="44"/>
      <c r="D1406" s="231" t="s">
        <v>263</v>
      </c>
      <c r="E1406" s="44"/>
      <c r="F1406" s="232" t="s">
        <v>1266</v>
      </c>
      <c r="G1406" s="44"/>
      <c r="H1406" s="44"/>
      <c r="I1406" s="233"/>
      <c r="J1406" s="44"/>
      <c r="K1406" s="44"/>
      <c r="L1406" s="48"/>
      <c r="M1406" s="234"/>
      <c r="N1406" s="235"/>
      <c r="O1406" s="88"/>
      <c r="P1406" s="88"/>
      <c r="Q1406" s="88"/>
      <c r="R1406" s="88"/>
      <c r="S1406" s="88"/>
      <c r="T1406" s="89"/>
      <c r="U1406" s="42"/>
      <c r="V1406" s="42"/>
      <c r="W1406" s="42"/>
      <c r="X1406" s="42"/>
      <c r="Y1406" s="42"/>
      <c r="Z1406" s="42"/>
      <c r="AA1406" s="42"/>
      <c r="AB1406" s="42"/>
      <c r="AC1406" s="42"/>
      <c r="AD1406" s="42"/>
      <c r="AE1406" s="42"/>
      <c r="AT1406" s="20" t="s">
        <v>263</v>
      </c>
      <c r="AU1406" s="20" t="s">
        <v>93</v>
      </c>
    </row>
    <row r="1407" s="15" customFormat="1">
      <c r="A1407" s="15"/>
      <c r="B1407" s="259"/>
      <c r="C1407" s="260"/>
      <c r="D1407" s="238" t="s">
        <v>265</v>
      </c>
      <c r="E1407" s="261" t="s">
        <v>48</v>
      </c>
      <c r="F1407" s="262" t="s">
        <v>1267</v>
      </c>
      <c r="G1407" s="260"/>
      <c r="H1407" s="261" t="s">
        <v>48</v>
      </c>
      <c r="I1407" s="263"/>
      <c r="J1407" s="260"/>
      <c r="K1407" s="260"/>
      <c r="L1407" s="264"/>
      <c r="M1407" s="265"/>
      <c r="N1407" s="266"/>
      <c r="O1407" s="266"/>
      <c r="P1407" s="266"/>
      <c r="Q1407" s="266"/>
      <c r="R1407" s="266"/>
      <c r="S1407" s="266"/>
      <c r="T1407" s="267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68" t="s">
        <v>265</v>
      </c>
      <c r="AU1407" s="268" t="s">
        <v>93</v>
      </c>
      <c r="AV1407" s="15" t="s">
        <v>23</v>
      </c>
      <c r="AW1407" s="15" t="s">
        <v>46</v>
      </c>
      <c r="AX1407" s="15" t="s">
        <v>85</v>
      </c>
      <c r="AY1407" s="268" t="s">
        <v>254</v>
      </c>
    </row>
    <row r="1408" s="13" customFormat="1">
      <c r="A1408" s="13"/>
      <c r="B1408" s="236"/>
      <c r="C1408" s="237"/>
      <c r="D1408" s="238" t="s">
        <v>265</v>
      </c>
      <c r="E1408" s="239" t="s">
        <v>48</v>
      </c>
      <c r="F1408" s="240" t="s">
        <v>1268</v>
      </c>
      <c r="G1408" s="237"/>
      <c r="H1408" s="241">
        <v>175</v>
      </c>
      <c r="I1408" s="242"/>
      <c r="J1408" s="237"/>
      <c r="K1408" s="237"/>
      <c r="L1408" s="243"/>
      <c r="M1408" s="244"/>
      <c r="N1408" s="245"/>
      <c r="O1408" s="245"/>
      <c r="P1408" s="245"/>
      <c r="Q1408" s="245"/>
      <c r="R1408" s="245"/>
      <c r="S1408" s="245"/>
      <c r="T1408" s="246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7" t="s">
        <v>265</v>
      </c>
      <c r="AU1408" s="247" t="s">
        <v>93</v>
      </c>
      <c r="AV1408" s="13" t="s">
        <v>93</v>
      </c>
      <c r="AW1408" s="13" t="s">
        <v>46</v>
      </c>
      <c r="AX1408" s="13" t="s">
        <v>23</v>
      </c>
      <c r="AY1408" s="247" t="s">
        <v>254</v>
      </c>
    </row>
    <row r="1409" s="12" customFormat="1" ht="22.8" customHeight="1">
      <c r="A1409" s="12"/>
      <c r="B1409" s="202"/>
      <c r="C1409" s="203"/>
      <c r="D1409" s="204" t="s">
        <v>84</v>
      </c>
      <c r="E1409" s="216" t="s">
        <v>523</v>
      </c>
      <c r="F1409" s="216" t="s">
        <v>524</v>
      </c>
      <c r="G1409" s="203"/>
      <c r="H1409" s="203"/>
      <c r="I1409" s="206"/>
      <c r="J1409" s="217">
        <f>BK1409</f>
        <v>0</v>
      </c>
      <c r="K1409" s="203"/>
      <c r="L1409" s="208"/>
      <c r="M1409" s="209"/>
      <c r="N1409" s="210"/>
      <c r="O1409" s="210"/>
      <c r="P1409" s="211">
        <f>SUM(P1410:P1419)</f>
        <v>0</v>
      </c>
      <c r="Q1409" s="210"/>
      <c r="R1409" s="211">
        <f>SUM(R1410:R1419)</f>
        <v>0</v>
      </c>
      <c r="S1409" s="210"/>
      <c r="T1409" s="212">
        <f>SUM(T1410:T1419)</f>
        <v>0</v>
      </c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R1409" s="213" t="s">
        <v>23</v>
      </c>
      <c r="AT1409" s="214" t="s">
        <v>84</v>
      </c>
      <c r="AU1409" s="214" t="s">
        <v>23</v>
      </c>
      <c r="AY1409" s="213" t="s">
        <v>254</v>
      </c>
      <c r="BK1409" s="215">
        <f>SUM(BK1410:BK1419)</f>
        <v>0</v>
      </c>
    </row>
    <row r="1410" s="2" customFormat="1" ht="24.15" customHeight="1">
      <c r="A1410" s="42"/>
      <c r="B1410" s="43"/>
      <c r="C1410" s="218" t="s">
        <v>1269</v>
      </c>
      <c r="D1410" s="218" t="s">
        <v>256</v>
      </c>
      <c r="E1410" s="219" t="s">
        <v>1270</v>
      </c>
      <c r="F1410" s="220" t="s">
        <v>1271</v>
      </c>
      <c r="G1410" s="221" t="s">
        <v>528</v>
      </c>
      <c r="H1410" s="222">
        <v>82.560000000000002</v>
      </c>
      <c r="I1410" s="223"/>
      <c r="J1410" s="224">
        <f>ROUND(I1410*H1410,2)</f>
        <v>0</v>
      </c>
      <c r="K1410" s="220" t="s">
        <v>260</v>
      </c>
      <c r="L1410" s="48"/>
      <c r="M1410" s="225" t="s">
        <v>48</v>
      </c>
      <c r="N1410" s="226" t="s">
        <v>56</v>
      </c>
      <c r="O1410" s="88"/>
      <c r="P1410" s="227">
        <f>O1410*H1410</f>
        <v>0</v>
      </c>
      <c r="Q1410" s="227">
        <v>0</v>
      </c>
      <c r="R1410" s="227">
        <f>Q1410*H1410</f>
        <v>0</v>
      </c>
      <c r="S1410" s="227">
        <v>0</v>
      </c>
      <c r="T1410" s="228">
        <f>S1410*H1410</f>
        <v>0</v>
      </c>
      <c r="U1410" s="42"/>
      <c r="V1410" s="42"/>
      <c r="W1410" s="42"/>
      <c r="X1410" s="42"/>
      <c r="Y1410" s="42"/>
      <c r="Z1410" s="42"/>
      <c r="AA1410" s="42"/>
      <c r="AB1410" s="42"/>
      <c r="AC1410" s="42"/>
      <c r="AD1410" s="42"/>
      <c r="AE1410" s="42"/>
      <c r="AR1410" s="229" t="s">
        <v>261</v>
      </c>
      <c r="AT1410" s="229" t="s">
        <v>256</v>
      </c>
      <c r="AU1410" s="229" t="s">
        <v>93</v>
      </c>
      <c r="AY1410" s="20" t="s">
        <v>254</v>
      </c>
      <c r="BE1410" s="230">
        <f>IF(N1410="základní",J1410,0)</f>
        <v>0</v>
      </c>
      <c r="BF1410" s="230">
        <f>IF(N1410="snížená",J1410,0)</f>
        <v>0</v>
      </c>
      <c r="BG1410" s="230">
        <f>IF(N1410="zákl. přenesená",J1410,0)</f>
        <v>0</v>
      </c>
      <c r="BH1410" s="230">
        <f>IF(N1410="sníž. přenesená",J1410,0)</f>
        <v>0</v>
      </c>
      <c r="BI1410" s="230">
        <f>IF(N1410="nulová",J1410,0)</f>
        <v>0</v>
      </c>
      <c r="BJ1410" s="20" t="s">
        <v>23</v>
      </c>
      <c r="BK1410" s="230">
        <f>ROUND(I1410*H1410,2)</f>
        <v>0</v>
      </c>
      <c r="BL1410" s="20" t="s">
        <v>261</v>
      </c>
      <c r="BM1410" s="229" t="s">
        <v>1272</v>
      </c>
    </row>
    <row r="1411" s="2" customFormat="1">
      <c r="A1411" s="42"/>
      <c r="B1411" s="43"/>
      <c r="C1411" s="44"/>
      <c r="D1411" s="231" t="s">
        <v>263</v>
      </c>
      <c r="E1411" s="44"/>
      <c r="F1411" s="232" t="s">
        <v>1273</v>
      </c>
      <c r="G1411" s="44"/>
      <c r="H1411" s="44"/>
      <c r="I1411" s="233"/>
      <c r="J1411" s="44"/>
      <c r="K1411" s="44"/>
      <c r="L1411" s="48"/>
      <c r="M1411" s="234"/>
      <c r="N1411" s="235"/>
      <c r="O1411" s="88"/>
      <c r="P1411" s="88"/>
      <c r="Q1411" s="88"/>
      <c r="R1411" s="88"/>
      <c r="S1411" s="88"/>
      <c r="T1411" s="89"/>
      <c r="U1411" s="42"/>
      <c r="V1411" s="42"/>
      <c r="W1411" s="42"/>
      <c r="X1411" s="42"/>
      <c r="Y1411" s="42"/>
      <c r="Z1411" s="42"/>
      <c r="AA1411" s="42"/>
      <c r="AB1411" s="42"/>
      <c r="AC1411" s="42"/>
      <c r="AD1411" s="42"/>
      <c r="AE1411" s="42"/>
      <c r="AT1411" s="20" t="s">
        <v>263</v>
      </c>
      <c r="AU1411" s="20" t="s">
        <v>93</v>
      </c>
    </row>
    <row r="1412" s="13" customFormat="1">
      <c r="A1412" s="13"/>
      <c r="B1412" s="236"/>
      <c r="C1412" s="237"/>
      <c r="D1412" s="238" t="s">
        <v>265</v>
      </c>
      <c r="E1412" s="239" t="s">
        <v>48</v>
      </c>
      <c r="F1412" s="240" t="s">
        <v>1274</v>
      </c>
      <c r="G1412" s="237"/>
      <c r="H1412" s="241">
        <v>82.560000000000002</v>
      </c>
      <c r="I1412" s="242"/>
      <c r="J1412" s="237"/>
      <c r="K1412" s="237"/>
      <c r="L1412" s="243"/>
      <c r="M1412" s="244"/>
      <c r="N1412" s="245"/>
      <c r="O1412" s="245"/>
      <c r="P1412" s="245"/>
      <c r="Q1412" s="245"/>
      <c r="R1412" s="245"/>
      <c r="S1412" s="245"/>
      <c r="T1412" s="246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7" t="s">
        <v>265</v>
      </c>
      <c r="AU1412" s="247" t="s">
        <v>93</v>
      </c>
      <c r="AV1412" s="13" t="s">
        <v>93</v>
      </c>
      <c r="AW1412" s="13" t="s">
        <v>46</v>
      </c>
      <c r="AX1412" s="13" t="s">
        <v>23</v>
      </c>
      <c r="AY1412" s="247" t="s">
        <v>254</v>
      </c>
    </row>
    <row r="1413" s="2" customFormat="1">
      <c r="A1413" s="42"/>
      <c r="B1413" s="43"/>
      <c r="C1413" s="44"/>
      <c r="D1413" s="238" t="s">
        <v>278</v>
      </c>
      <c r="E1413" s="44"/>
      <c r="F1413" s="269" t="s">
        <v>830</v>
      </c>
      <c r="G1413" s="44"/>
      <c r="H1413" s="44"/>
      <c r="I1413" s="44"/>
      <c r="J1413" s="44"/>
      <c r="K1413" s="44"/>
      <c r="L1413" s="48"/>
      <c r="M1413" s="234"/>
      <c r="N1413" s="235"/>
      <c r="O1413" s="88"/>
      <c r="P1413" s="88"/>
      <c r="Q1413" s="88"/>
      <c r="R1413" s="88"/>
      <c r="S1413" s="88"/>
      <c r="T1413" s="89"/>
      <c r="U1413" s="42"/>
      <c r="V1413" s="42"/>
      <c r="W1413" s="42"/>
      <c r="X1413" s="42"/>
      <c r="Y1413" s="42"/>
      <c r="Z1413" s="42"/>
      <c r="AA1413" s="42"/>
      <c r="AB1413" s="42"/>
      <c r="AC1413" s="42"/>
      <c r="AD1413" s="42"/>
      <c r="AE1413" s="42"/>
      <c r="AU1413" s="20" t="s">
        <v>93</v>
      </c>
    </row>
    <row r="1414" s="2" customFormat="1">
      <c r="A1414" s="42"/>
      <c r="B1414" s="43"/>
      <c r="C1414" s="44"/>
      <c r="D1414" s="238" t="s">
        <v>278</v>
      </c>
      <c r="E1414" s="44"/>
      <c r="F1414" s="270" t="s">
        <v>787</v>
      </c>
      <c r="G1414" s="44"/>
      <c r="H1414" s="271">
        <v>18.800000000000001</v>
      </c>
      <c r="I1414" s="44"/>
      <c r="J1414" s="44"/>
      <c r="K1414" s="44"/>
      <c r="L1414" s="48"/>
      <c r="M1414" s="234"/>
      <c r="N1414" s="235"/>
      <c r="O1414" s="88"/>
      <c r="P1414" s="88"/>
      <c r="Q1414" s="88"/>
      <c r="R1414" s="88"/>
      <c r="S1414" s="88"/>
      <c r="T1414" s="89"/>
      <c r="U1414" s="42"/>
      <c r="V1414" s="42"/>
      <c r="W1414" s="42"/>
      <c r="X1414" s="42"/>
      <c r="Y1414" s="42"/>
      <c r="Z1414" s="42"/>
      <c r="AA1414" s="42"/>
      <c r="AB1414" s="42"/>
      <c r="AC1414" s="42"/>
      <c r="AD1414" s="42"/>
      <c r="AE1414" s="42"/>
      <c r="AU1414" s="20" t="s">
        <v>93</v>
      </c>
    </row>
    <row r="1415" s="2" customFormat="1">
      <c r="A1415" s="42"/>
      <c r="B1415" s="43"/>
      <c r="C1415" s="44"/>
      <c r="D1415" s="238" t="s">
        <v>278</v>
      </c>
      <c r="E1415" s="44"/>
      <c r="F1415" s="270" t="s">
        <v>788</v>
      </c>
      <c r="G1415" s="44"/>
      <c r="H1415" s="271">
        <v>15.6</v>
      </c>
      <c r="I1415" s="44"/>
      <c r="J1415" s="44"/>
      <c r="K1415" s="44"/>
      <c r="L1415" s="48"/>
      <c r="M1415" s="234"/>
      <c r="N1415" s="235"/>
      <c r="O1415" s="88"/>
      <c r="P1415" s="88"/>
      <c r="Q1415" s="88"/>
      <c r="R1415" s="88"/>
      <c r="S1415" s="88"/>
      <c r="T1415" s="89"/>
      <c r="U1415" s="42"/>
      <c r="V1415" s="42"/>
      <c r="W1415" s="42"/>
      <c r="X1415" s="42"/>
      <c r="Y1415" s="42"/>
      <c r="Z1415" s="42"/>
      <c r="AA1415" s="42"/>
      <c r="AB1415" s="42"/>
      <c r="AC1415" s="42"/>
      <c r="AD1415" s="42"/>
      <c r="AE1415" s="42"/>
      <c r="AU1415" s="20" t="s">
        <v>93</v>
      </c>
    </row>
    <row r="1416" s="2" customFormat="1">
      <c r="A1416" s="42"/>
      <c r="B1416" s="43"/>
      <c r="C1416" s="44"/>
      <c r="D1416" s="238" t="s">
        <v>278</v>
      </c>
      <c r="E1416" s="44"/>
      <c r="F1416" s="270" t="s">
        <v>310</v>
      </c>
      <c r="G1416" s="44"/>
      <c r="H1416" s="271">
        <v>34.399999999999999</v>
      </c>
      <c r="I1416" s="44"/>
      <c r="J1416" s="44"/>
      <c r="K1416" s="44"/>
      <c r="L1416" s="48"/>
      <c r="M1416" s="234"/>
      <c r="N1416" s="235"/>
      <c r="O1416" s="88"/>
      <c r="P1416" s="88"/>
      <c r="Q1416" s="88"/>
      <c r="R1416" s="88"/>
      <c r="S1416" s="88"/>
      <c r="T1416" s="89"/>
      <c r="U1416" s="42"/>
      <c r="V1416" s="42"/>
      <c r="W1416" s="42"/>
      <c r="X1416" s="42"/>
      <c r="Y1416" s="42"/>
      <c r="Z1416" s="42"/>
      <c r="AA1416" s="42"/>
      <c r="AB1416" s="42"/>
      <c r="AC1416" s="42"/>
      <c r="AD1416" s="42"/>
      <c r="AE1416" s="42"/>
      <c r="AU1416" s="20" t="s">
        <v>93</v>
      </c>
    </row>
    <row r="1417" s="2" customFormat="1">
      <c r="A1417" s="42"/>
      <c r="B1417" s="43"/>
      <c r="C1417" s="44"/>
      <c r="D1417" s="238" t="s">
        <v>278</v>
      </c>
      <c r="E1417" s="44"/>
      <c r="F1417" s="283" t="s">
        <v>789</v>
      </c>
      <c r="G1417" s="44"/>
      <c r="H1417" s="44"/>
      <c r="I1417" s="44"/>
      <c r="J1417" s="44"/>
      <c r="K1417" s="44"/>
      <c r="L1417" s="48"/>
      <c r="M1417" s="234"/>
      <c r="N1417" s="235"/>
      <c r="O1417" s="88"/>
      <c r="P1417" s="88"/>
      <c r="Q1417" s="88"/>
      <c r="R1417" s="88"/>
      <c r="S1417" s="88"/>
      <c r="T1417" s="89"/>
      <c r="U1417" s="42"/>
      <c r="V1417" s="42"/>
      <c r="W1417" s="42"/>
      <c r="X1417" s="42"/>
      <c r="Y1417" s="42"/>
      <c r="Z1417" s="42"/>
      <c r="AA1417" s="42"/>
      <c r="AB1417" s="42"/>
      <c r="AC1417" s="42"/>
      <c r="AD1417" s="42"/>
      <c r="AE1417" s="42"/>
      <c r="AU1417" s="20" t="s">
        <v>93</v>
      </c>
    </row>
    <row r="1418" s="2" customFormat="1">
      <c r="A1418" s="42"/>
      <c r="B1418" s="43"/>
      <c r="C1418" s="44"/>
      <c r="D1418" s="238" t="s">
        <v>278</v>
      </c>
      <c r="E1418" s="44"/>
      <c r="F1418" s="284" t="s">
        <v>752</v>
      </c>
      <c r="G1418" s="44"/>
      <c r="H1418" s="271">
        <v>0</v>
      </c>
      <c r="I1418" s="44"/>
      <c r="J1418" s="44"/>
      <c r="K1418" s="44"/>
      <c r="L1418" s="48"/>
      <c r="M1418" s="234"/>
      <c r="N1418" s="235"/>
      <c r="O1418" s="88"/>
      <c r="P1418" s="88"/>
      <c r="Q1418" s="88"/>
      <c r="R1418" s="88"/>
      <c r="S1418" s="88"/>
      <c r="T1418" s="89"/>
      <c r="U1418" s="42"/>
      <c r="V1418" s="42"/>
      <c r="W1418" s="42"/>
      <c r="X1418" s="42"/>
      <c r="Y1418" s="42"/>
      <c r="Z1418" s="42"/>
      <c r="AA1418" s="42"/>
      <c r="AB1418" s="42"/>
      <c r="AC1418" s="42"/>
      <c r="AD1418" s="42"/>
      <c r="AE1418" s="42"/>
      <c r="AU1418" s="20" t="s">
        <v>93</v>
      </c>
    </row>
    <row r="1419" s="2" customFormat="1">
      <c r="A1419" s="42"/>
      <c r="B1419" s="43"/>
      <c r="C1419" s="44"/>
      <c r="D1419" s="238" t="s">
        <v>278</v>
      </c>
      <c r="E1419" s="44"/>
      <c r="F1419" s="284" t="s">
        <v>753</v>
      </c>
      <c r="G1419" s="44"/>
      <c r="H1419" s="271">
        <v>-18.800000000000001</v>
      </c>
      <c r="I1419" s="44"/>
      <c r="J1419" s="44"/>
      <c r="K1419" s="44"/>
      <c r="L1419" s="48"/>
      <c r="M1419" s="234"/>
      <c r="N1419" s="235"/>
      <c r="O1419" s="88"/>
      <c r="P1419" s="88"/>
      <c r="Q1419" s="88"/>
      <c r="R1419" s="88"/>
      <c r="S1419" s="88"/>
      <c r="T1419" s="89"/>
      <c r="U1419" s="42"/>
      <c r="V1419" s="42"/>
      <c r="W1419" s="42"/>
      <c r="X1419" s="42"/>
      <c r="Y1419" s="42"/>
      <c r="Z1419" s="42"/>
      <c r="AA1419" s="42"/>
      <c r="AB1419" s="42"/>
      <c r="AC1419" s="42"/>
      <c r="AD1419" s="42"/>
      <c r="AE1419" s="42"/>
      <c r="AU1419" s="20" t="s">
        <v>93</v>
      </c>
    </row>
    <row r="1420" s="12" customFormat="1" ht="22.8" customHeight="1">
      <c r="A1420" s="12"/>
      <c r="B1420" s="202"/>
      <c r="C1420" s="203"/>
      <c r="D1420" s="204" t="s">
        <v>84</v>
      </c>
      <c r="E1420" s="216" t="s">
        <v>572</v>
      </c>
      <c r="F1420" s="216" t="s">
        <v>573</v>
      </c>
      <c r="G1420" s="203"/>
      <c r="H1420" s="203"/>
      <c r="I1420" s="206"/>
      <c r="J1420" s="217">
        <f>BK1420</f>
        <v>0</v>
      </c>
      <c r="K1420" s="203"/>
      <c r="L1420" s="208"/>
      <c r="M1420" s="209"/>
      <c r="N1420" s="210"/>
      <c r="O1420" s="210"/>
      <c r="P1420" s="211">
        <f>SUM(P1421:P1425)</f>
        <v>0</v>
      </c>
      <c r="Q1420" s="210"/>
      <c r="R1420" s="211">
        <f>SUM(R1421:R1425)</f>
        <v>0</v>
      </c>
      <c r="S1420" s="210"/>
      <c r="T1420" s="212">
        <f>SUM(T1421:T1425)</f>
        <v>0</v>
      </c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R1420" s="213" t="s">
        <v>23</v>
      </c>
      <c r="AT1420" s="214" t="s">
        <v>84</v>
      </c>
      <c r="AU1420" s="214" t="s">
        <v>23</v>
      </c>
      <c r="AY1420" s="213" t="s">
        <v>254</v>
      </c>
      <c r="BK1420" s="215">
        <f>SUM(BK1421:BK1425)</f>
        <v>0</v>
      </c>
    </row>
    <row r="1421" s="2" customFormat="1" ht="21.75" customHeight="1">
      <c r="A1421" s="42"/>
      <c r="B1421" s="43"/>
      <c r="C1421" s="218" t="s">
        <v>1275</v>
      </c>
      <c r="D1421" s="218" t="s">
        <v>256</v>
      </c>
      <c r="E1421" s="219" t="s">
        <v>1276</v>
      </c>
      <c r="F1421" s="220" t="s">
        <v>1277</v>
      </c>
      <c r="G1421" s="221" t="s">
        <v>528</v>
      </c>
      <c r="H1421" s="222">
        <v>9221.2860000000001</v>
      </c>
      <c r="I1421" s="223"/>
      <c r="J1421" s="224">
        <f>ROUND(I1421*H1421,2)</f>
        <v>0</v>
      </c>
      <c r="K1421" s="220" t="s">
        <v>260</v>
      </c>
      <c r="L1421" s="48"/>
      <c r="M1421" s="225" t="s">
        <v>48</v>
      </c>
      <c r="N1421" s="226" t="s">
        <v>56</v>
      </c>
      <c r="O1421" s="88"/>
      <c r="P1421" s="227">
        <f>O1421*H1421</f>
        <v>0</v>
      </c>
      <c r="Q1421" s="227">
        <v>0</v>
      </c>
      <c r="R1421" s="227">
        <f>Q1421*H1421</f>
        <v>0</v>
      </c>
      <c r="S1421" s="227">
        <v>0</v>
      </c>
      <c r="T1421" s="228">
        <f>S1421*H1421</f>
        <v>0</v>
      </c>
      <c r="U1421" s="42"/>
      <c r="V1421" s="42"/>
      <c r="W1421" s="42"/>
      <c r="X1421" s="42"/>
      <c r="Y1421" s="42"/>
      <c r="Z1421" s="42"/>
      <c r="AA1421" s="42"/>
      <c r="AB1421" s="42"/>
      <c r="AC1421" s="42"/>
      <c r="AD1421" s="42"/>
      <c r="AE1421" s="42"/>
      <c r="AR1421" s="229" t="s">
        <v>261</v>
      </c>
      <c r="AT1421" s="229" t="s">
        <v>256</v>
      </c>
      <c r="AU1421" s="229" t="s">
        <v>93</v>
      </c>
      <c r="AY1421" s="20" t="s">
        <v>254</v>
      </c>
      <c r="BE1421" s="230">
        <f>IF(N1421="základní",J1421,0)</f>
        <v>0</v>
      </c>
      <c r="BF1421" s="230">
        <f>IF(N1421="snížená",J1421,0)</f>
        <v>0</v>
      </c>
      <c r="BG1421" s="230">
        <f>IF(N1421="zákl. přenesená",J1421,0)</f>
        <v>0</v>
      </c>
      <c r="BH1421" s="230">
        <f>IF(N1421="sníž. přenesená",J1421,0)</f>
        <v>0</v>
      </c>
      <c r="BI1421" s="230">
        <f>IF(N1421="nulová",J1421,0)</f>
        <v>0</v>
      </c>
      <c r="BJ1421" s="20" t="s">
        <v>23</v>
      </c>
      <c r="BK1421" s="230">
        <f>ROUND(I1421*H1421,2)</f>
        <v>0</v>
      </c>
      <c r="BL1421" s="20" t="s">
        <v>261</v>
      </c>
      <c r="BM1421" s="229" t="s">
        <v>1278</v>
      </c>
    </row>
    <row r="1422" s="2" customFormat="1">
      <c r="A1422" s="42"/>
      <c r="B1422" s="43"/>
      <c r="C1422" s="44"/>
      <c r="D1422" s="231" t="s">
        <v>263</v>
      </c>
      <c r="E1422" s="44"/>
      <c r="F1422" s="232" t="s">
        <v>1279</v>
      </c>
      <c r="G1422" s="44"/>
      <c r="H1422" s="44"/>
      <c r="I1422" s="233"/>
      <c r="J1422" s="44"/>
      <c r="K1422" s="44"/>
      <c r="L1422" s="48"/>
      <c r="M1422" s="234"/>
      <c r="N1422" s="235"/>
      <c r="O1422" s="88"/>
      <c r="P1422" s="88"/>
      <c r="Q1422" s="88"/>
      <c r="R1422" s="88"/>
      <c r="S1422" s="88"/>
      <c r="T1422" s="89"/>
      <c r="U1422" s="42"/>
      <c r="V1422" s="42"/>
      <c r="W1422" s="42"/>
      <c r="X1422" s="42"/>
      <c r="Y1422" s="42"/>
      <c r="Z1422" s="42"/>
      <c r="AA1422" s="42"/>
      <c r="AB1422" s="42"/>
      <c r="AC1422" s="42"/>
      <c r="AD1422" s="42"/>
      <c r="AE1422" s="42"/>
      <c r="AT1422" s="20" t="s">
        <v>263</v>
      </c>
      <c r="AU1422" s="20" t="s">
        <v>93</v>
      </c>
    </row>
    <row r="1423" s="2" customFormat="1" ht="24.15" customHeight="1">
      <c r="A1423" s="42"/>
      <c r="B1423" s="43"/>
      <c r="C1423" s="218" t="s">
        <v>1280</v>
      </c>
      <c r="D1423" s="218" t="s">
        <v>256</v>
      </c>
      <c r="E1423" s="219" t="s">
        <v>1281</v>
      </c>
      <c r="F1423" s="220" t="s">
        <v>1282</v>
      </c>
      <c r="G1423" s="221" t="s">
        <v>528</v>
      </c>
      <c r="H1423" s="222">
        <v>4913.6120000000001</v>
      </c>
      <c r="I1423" s="223"/>
      <c r="J1423" s="224">
        <f>ROUND(I1423*H1423,2)</f>
        <v>0</v>
      </c>
      <c r="K1423" s="220" t="s">
        <v>260</v>
      </c>
      <c r="L1423" s="48"/>
      <c r="M1423" s="225" t="s">
        <v>48</v>
      </c>
      <c r="N1423" s="226" t="s">
        <v>56</v>
      </c>
      <c r="O1423" s="88"/>
      <c r="P1423" s="227">
        <f>O1423*H1423</f>
        <v>0</v>
      </c>
      <c r="Q1423" s="227">
        <v>0</v>
      </c>
      <c r="R1423" s="227">
        <f>Q1423*H1423</f>
        <v>0</v>
      </c>
      <c r="S1423" s="227">
        <v>0</v>
      </c>
      <c r="T1423" s="228">
        <f>S1423*H1423</f>
        <v>0</v>
      </c>
      <c r="U1423" s="42"/>
      <c r="V1423" s="42"/>
      <c r="W1423" s="42"/>
      <c r="X1423" s="42"/>
      <c r="Y1423" s="42"/>
      <c r="Z1423" s="42"/>
      <c r="AA1423" s="42"/>
      <c r="AB1423" s="42"/>
      <c r="AC1423" s="42"/>
      <c r="AD1423" s="42"/>
      <c r="AE1423" s="42"/>
      <c r="AR1423" s="229" t="s">
        <v>261</v>
      </c>
      <c r="AT1423" s="229" t="s">
        <v>256</v>
      </c>
      <c r="AU1423" s="229" t="s">
        <v>93</v>
      </c>
      <c r="AY1423" s="20" t="s">
        <v>254</v>
      </c>
      <c r="BE1423" s="230">
        <f>IF(N1423="základní",J1423,0)</f>
        <v>0</v>
      </c>
      <c r="BF1423" s="230">
        <f>IF(N1423="snížená",J1423,0)</f>
        <v>0</v>
      </c>
      <c r="BG1423" s="230">
        <f>IF(N1423="zákl. přenesená",J1423,0)</f>
        <v>0</v>
      </c>
      <c r="BH1423" s="230">
        <f>IF(N1423="sníž. přenesená",J1423,0)</f>
        <v>0</v>
      </c>
      <c r="BI1423" s="230">
        <f>IF(N1423="nulová",J1423,0)</f>
        <v>0</v>
      </c>
      <c r="BJ1423" s="20" t="s">
        <v>23</v>
      </c>
      <c r="BK1423" s="230">
        <f>ROUND(I1423*H1423,2)</f>
        <v>0</v>
      </c>
      <c r="BL1423" s="20" t="s">
        <v>261</v>
      </c>
      <c r="BM1423" s="229" t="s">
        <v>1283</v>
      </c>
    </row>
    <row r="1424" s="2" customFormat="1">
      <c r="A1424" s="42"/>
      <c r="B1424" s="43"/>
      <c r="C1424" s="44"/>
      <c r="D1424" s="231" t="s">
        <v>263</v>
      </c>
      <c r="E1424" s="44"/>
      <c r="F1424" s="232" t="s">
        <v>1284</v>
      </c>
      <c r="G1424" s="44"/>
      <c r="H1424" s="44"/>
      <c r="I1424" s="233"/>
      <c r="J1424" s="44"/>
      <c r="K1424" s="44"/>
      <c r="L1424" s="48"/>
      <c r="M1424" s="234"/>
      <c r="N1424" s="235"/>
      <c r="O1424" s="88"/>
      <c r="P1424" s="88"/>
      <c r="Q1424" s="88"/>
      <c r="R1424" s="88"/>
      <c r="S1424" s="88"/>
      <c r="T1424" s="89"/>
      <c r="U1424" s="42"/>
      <c r="V1424" s="42"/>
      <c r="W1424" s="42"/>
      <c r="X1424" s="42"/>
      <c r="Y1424" s="42"/>
      <c r="Z1424" s="42"/>
      <c r="AA1424" s="42"/>
      <c r="AB1424" s="42"/>
      <c r="AC1424" s="42"/>
      <c r="AD1424" s="42"/>
      <c r="AE1424" s="42"/>
      <c r="AT1424" s="20" t="s">
        <v>263</v>
      </c>
      <c r="AU1424" s="20" t="s">
        <v>93</v>
      </c>
    </row>
    <row r="1425" s="13" customFormat="1">
      <c r="A1425" s="13"/>
      <c r="B1425" s="236"/>
      <c r="C1425" s="237"/>
      <c r="D1425" s="238" t="s">
        <v>265</v>
      </c>
      <c r="E1425" s="239" t="s">
        <v>48</v>
      </c>
      <c r="F1425" s="240" t="s">
        <v>1285</v>
      </c>
      <c r="G1425" s="237"/>
      <c r="H1425" s="241">
        <v>4913.6120000000001</v>
      </c>
      <c r="I1425" s="242"/>
      <c r="J1425" s="237"/>
      <c r="K1425" s="237"/>
      <c r="L1425" s="243"/>
      <c r="M1425" s="244"/>
      <c r="N1425" s="245"/>
      <c r="O1425" s="245"/>
      <c r="P1425" s="245"/>
      <c r="Q1425" s="245"/>
      <c r="R1425" s="245"/>
      <c r="S1425" s="245"/>
      <c r="T1425" s="246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7" t="s">
        <v>265</v>
      </c>
      <c r="AU1425" s="247" t="s">
        <v>93</v>
      </c>
      <c r="AV1425" s="13" t="s">
        <v>93</v>
      </c>
      <c r="AW1425" s="13" t="s">
        <v>46</v>
      </c>
      <c r="AX1425" s="13" t="s">
        <v>23</v>
      </c>
      <c r="AY1425" s="247" t="s">
        <v>254</v>
      </c>
    </row>
    <row r="1426" s="12" customFormat="1" ht="25.92" customHeight="1">
      <c r="A1426" s="12"/>
      <c r="B1426" s="202"/>
      <c r="C1426" s="203"/>
      <c r="D1426" s="204" t="s">
        <v>84</v>
      </c>
      <c r="E1426" s="205" t="s">
        <v>579</v>
      </c>
      <c r="F1426" s="205" t="s">
        <v>580</v>
      </c>
      <c r="G1426" s="203"/>
      <c r="H1426" s="203"/>
      <c r="I1426" s="206"/>
      <c r="J1426" s="207">
        <f>BK1426</f>
        <v>0</v>
      </c>
      <c r="K1426" s="203"/>
      <c r="L1426" s="208"/>
      <c r="M1426" s="209"/>
      <c r="N1426" s="210"/>
      <c r="O1426" s="210"/>
      <c r="P1426" s="211">
        <f>SUM(P1427:P1455)</f>
        <v>0</v>
      </c>
      <c r="Q1426" s="210"/>
      <c r="R1426" s="211">
        <f>SUM(R1427:R1455)</f>
        <v>0</v>
      </c>
      <c r="S1426" s="210"/>
      <c r="T1426" s="212">
        <f>SUM(T1427:T1455)</f>
        <v>0</v>
      </c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R1426" s="213" t="s">
        <v>23</v>
      </c>
      <c r="AT1426" s="214" t="s">
        <v>84</v>
      </c>
      <c r="AU1426" s="214" t="s">
        <v>85</v>
      </c>
      <c r="AY1426" s="213" t="s">
        <v>254</v>
      </c>
      <c r="BK1426" s="215">
        <f>SUM(BK1427:BK1455)</f>
        <v>0</v>
      </c>
    </row>
    <row r="1427" s="2" customFormat="1" ht="24.15" customHeight="1">
      <c r="A1427" s="42"/>
      <c r="B1427" s="43"/>
      <c r="C1427" s="218" t="s">
        <v>1286</v>
      </c>
      <c r="D1427" s="218" t="s">
        <v>256</v>
      </c>
      <c r="E1427" s="219" t="s">
        <v>582</v>
      </c>
      <c r="F1427" s="220" t="s">
        <v>583</v>
      </c>
      <c r="G1427" s="221" t="s">
        <v>528</v>
      </c>
      <c r="H1427" s="222">
        <v>7006.9480000000003</v>
      </c>
      <c r="I1427" s="223"/>
      <c r="J1427" s="224">
        <f>ROUND(I1427*H1427,2)</f>
        <v>0</v>
      </c>
      <c r="K1427" s="220" t="s">
        <v>260</v>
      </c>
      <c r="L1427" s="48"/>
      <c r="M1427" s="225" t="s">
        <v>48</v>
      </c>
      <c r="N1427" s="226" t="s">
        <v>56</v>
      </c>
      <c r="O1427" s="88"/>
      <c r="P1427" s="227">
        <f>O1427*H1427</f>
        <v>0</v>
      </c>
      <c r="Q1427" s="227">
        <v>0</v>
      </c>
      <c r="R1427" s="227">
        <f>Q1427*H1427</f>
        <v>0</v>
      </c>
      <c r="S1427" s="227">
        <v>0</v>
      </c>
      <c r="T1427" s="228">
        <f>S1427*H1427</f>
        <v>0</v>
      </c>
      <c r="U1427" s="42"/>
      <c r="V1427" s="42"/>
      <c r="W1427" s="42"/>
      <c r="X1427" s="42"/>
      <c r="Y1427" s="42"/>
      <c r="Z1427" s="42"/>
      <c r="AA1427" s="42"/>
      <c r="AB1427" s="42"/>
      <c r="AC1427" s="42"/>
      <c r="AD1427" s="42"/>
      <c r="AE1427" s="42"/>
      <c r="AR1427" s="229" t="s">
        <v>261</v>
      </c>
      <c r="AT1427" s="229" t="s">
        <v>256</v>
      </c>
      <c r="AU1427" s="229" t="s">
        <v>23</v>
      </c>
      <c r="AY1427" s="20" t="s">
        <v>254</v>
      </c>
      <c r="BE1427" s="230">
        <f>IF(N1427="základní",J1427,0)</f>
        <v>0</v>
      </c>
      <c r="BF1427" s="230">
        <f>IF(N1427="snížená",J1427,0)</f>
        <v>0</v>
      </c>
      <c r="BG1427" s="230">
        <f>IF(N1427="zákl. přenesená",J1427,0)</f>
        <v>0</v>
      </c>
      <c r="BH1427" s="230">
        <f>IF(N1427="sníž. přenesená",J1427,0)</f>
        <v>0</v>
      </c>
      <c r="BI1427" s="230">
        <f>IF(N1427="nulová",J1427,0)</f>
        <v>0</v>
      </c>
      <c r="BJ1427" s="20" t="s">
        <v>23</v>
      </c>
      <c r="BK1427" s="230">
        <f>ROUND(I1427*H1427,2)</f>
        <v>0</v>
      </c>
      <c r="BL1427" s="20" t="s">
        <v>261</v>
      </c>
      <c r="BM1427" s="229" t="s">
        <v>1287</v>
      </c>
    </row>
    <row r="1428" s="2" customFormat="1">
      <c r="A1428" s="42"/>
      <c r="B1428" s="43"/>
      <c r="C1428" s="44"/>
      <c r="D1428" s="231" t="s">
        <v>263</v>
      </c>
      <c r="E1428" s="44"/>
      <c r="F1428" s="232" t="s">
        <v>585</v>
      </c>
      <c r="G1428" s="44"/>
      <c r="H1428" s="44"/>
      <c r="I1428" s="233"/>
      <c r="J1428" s="44"/>
      <c r="K1428" s="44"/>
      <c r="L1428" s="48"/>
      <c r="M1428" s="234"/>
      <c r="N1428" s="235"/>
      <c r="O1428" s="88"/>
      <c r="P1428" s="88"/>
      <c r="Q1428" s="88"/>
      <c r="R1428" s="88"/>
      <c r="S1428" s="88"/>
      <c r="T1428" s="89"/>
      <c r="U1428" s="42"/>
      <c r="V1428" s="42"/>
      <c r="W1428" s="42"/>
      <c r="X1428" s="42"/>
      <c r="Y1428" s="42"/>
      <c r="Z1428" s="42"/>
      <c r="AA1428" s="42"/>
      <c r="AB1428" s="42"/>
      <c r="AC1428" s="42"/>
      <c r="AD1428" s="42"/>
      <c r="AE1428" s="42"/>
      <c r="AT1428" s="20" t="s">
        <v>263</v>
      </c>
      <c r="AU1428" s="20" t="s">
        <v>23</v>
      </c>
    </row>
    <row r="1429" s="13" customFormat="1">
      <c r="A1429" s="13"/>
      <c r="B1429" s="236"/>
      <c r="C1429" s="237"/>
      <c r="D1429" s="238" t="s">
        <v>265</v>
      </c>
      <c r="E1429" s="239" t="s">
        <v>48</v>
      </c>
      <c r="F1429" s="240" t="s">
        <v>1288</v>
      </c>
      <c r="G1429" s="237"/>
      <c r="H1429" s="241">
        <v>7006.9480000000003</v>
      </c>
      <c r="I1429" s="242"/>
      <c r="J1429" s="237"/>
      <c r="K1429" s="237"/>
      <c r="L1429" s="243"/>
      <c r="M1429" s="244"/>
      <c r="N1429" s="245"/>
      <c r="O1429" s="245"/>
      <c r="P1429" s="245"/>
      <c r="Q1429" s="245"/>
      <c r="R1429" s="245"/>
      <c r="S1429" s="245"/>
      <c r="T1429" s="246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7" t="s">
        <v>265</v>
      </c>
      <c r="AU1429" s="247" t="s">
        <v>23</v>
      </c>
      <c r="AV1429" s="13" t="s">
        <v>93</v>
      </c>
      <c r="AW1429" s="13" t="s">
        <v>46</v>
      </c>
      <c r="AX1429" s="13" t="s">
        <v>85</v>
      </c>
      <c r="AY1429" s="247" t="s">
        <v>254</v>
      </c>
    </row>
    <row r="1430" s="14" customFormat="1">
      <c r="A1430" s="14"/>
      <c r="B1430" s="248"/>
      <c r="C1430" s="249"/>
      <c r="D1430" s="238" t="s">
        <v>265</v>
      </c>
      <c r="E1430" s="250" t="s">
        <v>48</v>
      </c>
      <c r="F1430" s="251" t="s">
        <v>268</v>
      </c>
      <c r="G1430" s="249"/>
      <c r="H1430" s="252">
        <v>7006.9480000000003</v>
      </c>
      <c r="I1430" s="253"/>
      <c r="J1430" s="249"/>
      <c r="K1430" s="249"/>
      <c r="L1430" s="254"/>
      <c r="M1430" s="255"/>
      <c r="N1430" s="256"/>
      <c r="O1430" s="256"/>
      <c r="P1430" s="256"/>
      <c r="Q1430" s="256"/>
      <c r="R1430" s="256"/>
      <c r="S1430" s="256"/>
      <c r="T1430" s="257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8" t="s">
        <v>265</v>
      </c>
      <c r="AU1430" s="258" t="s">
        <v>23</v>
      </c>
      <c r="AV1430" s="14" t="s">
        <v>261</v>
      </c>
      <c r="AW1430" s="14" t="s">
        <v>46</v>
      </c>
      <c r="AX1430" s="14" t="s">
        <v>23</v>
      </c>
      <c r="AY1430" s="258" t="s">
        <v>254</v>
      </c>
    </row>
    <row r="1431" s="2" customFormat="1">
      <c r="A1431" s="42"/>
      <c r="B1431" s="43"/>
      <c r="C1431" s="44"/>
      <c r="D1431" s="238" t="s">
        <v>278</v>
      </c>
      <c r="E1431" s="44"/>
      <c r="F1431" s="269" t="s">
        <v>732</v>
      </c>
      <c r="G1431" s="44"/>
      <c r="H1431" s="44"/>
      <c r="I1431" s="44"/>
      <c r="J1431" s="44"/>
      <c r="K1431" s="44"/>
      <c r="L1431" s="48"/>
      <c r="M1431" s="234"/>
      <c r="N1431" s="235"/>
      <c r="O1431" s="88"/>
      <c r="P1431" s="88"/>
      <c r="Q1431" s="88"/>
      <c r="R1431" s="88"/>
      <c r="S1431" s="88"/>
      <c r="T1431" s="89"/>
      <c r="U1431" s="42"/>
      <c r="V1431" s="42"/>
      <c r="W1431" s="42"/>
      <c r="X1431" s="42"/>
      <c r="Y1431" s="42"/>
      <c r="Z1431" s="42"/>
      <c r="AA1431" s="42"/>
      <c r="AB1431" s="42"/>
      <c r="AC1431" s="42"/>
      <c r="AD1431" s="42"/>
      <c r="AE1431" s="42"/>
      <c r="AU1431" s="20" t="s">
        <v>23</v>
      </c>
    </row>
    <row r="1432" s="2" customFormat="1">
      <c r="A1432" s="42"/>
      <c r="B1432" s="43"/>
      <c r="C1432" s="44"/>
      <c r="D1432" s="238" t="s">
        <v>278</v>
      </c>
      <c r="E1432" s="44"/>
      <c r="F1432" s="270" t="s">
        <v>733</v>
      </c>
      <c r="G1432" s="44"/>
      <c r="H1432" s="271">
        <v>0</v>
      </c>
      <c r="I1432" s="44"/>
      <c r="J1432" s="44"/>
      <c r="K1432" s="44"/>
      <c r="L1432" s="48"/>
      <c r="M1432" s="234"/>
      <c r="N1432" s="235"/>
      <c r="O1432" s="88"/>
      <c r="P1432" s="88"/>
      <c r="Q1432" s="88"/>
      <c r="R1432" s="88"/>
      <c r="S1432" s="88"/>
      <c r="T1432" s="89"/>
      <c r="U1432" s="42"/>
      <c r="V1432" s="42"/>
      <c r="W1432" s="42"/>
      <c r="X1432" s="42"/>
      <c r="Y1432" s="42"/>
      <c r="Z1432" s="42"/>
      <c r="AA1432" s="42"/>
      <c r="AB1432" s="42"/>
      <c r="AC1432" s="42"/>
      <c r="AD1432" s="42"/>
      <c r="AE1432" s="42"/>
      <c r="AU1432" s="20" t="s">
        <v>23</v>
      </c>
    </row>
    <row r="1433" s="2" customFormat="1">
      <c r="A1433" s="42"/>
      <c r="B1433" s="43"/>
      <c r="C1433" s="44"/>
      <c r="D1433" s="238" t="s">
        <v>278</v>
      </c>
      <c r="E1433" s="44"/>
      <c r="F1433" s="270" t="s">
        <v>734</v>
      </c>
      <c r="G1433" s="44"/>
      <c r="H1433" s="271">
        <v>55.5</v>
      </c>
      <c r="I1433" s="44"/>
      <c r="J1433" s="44"/>
      <c r="K1433" s="44"/>
      <c r="L1433" s="48"/>
      <c r="M1433" s="234"/>
      <c r="N1433" s="235"/>
      <c r="O1433" s="88"/>
      <c r="P1433" s="88"/>
      <c r="Q1433" s="88"/>
      <c r="R1433" s="88"/>
      <c r="S1433" s="88"/>
      <c r="T1433" s="89"/>
      <c r="U1433" s="42"/>
      <c r="V1433" s="42"/>
      <c r="W1433" s="42"/>
      <c r="X1433" s="42"/>
      <c r="Y1433" s="42"/>
      <c r="Z1433" s="42"/>
      <c r="AA1433" s="42"/>
      <c r="AB1433" s="42"/>
      <c r="AC1433" s="42"/>
      <c r="AD1433" s="42"/>
      <c r="AE1433" s="42"/>
      <c r="AU1433" s="20" t="s">
        <v>23</v>
      </c>
    </row>
    <row r="1434" s="2" customFormat="1">
      <c r="A1434" s="42"/>
      <c r="B1434" s="43"/>
      <c r="C1434" s="44"/>
      <c r="D1434" s="238" t="s">
        <v>278</v>
      </c>
      <c r="E1434" s="44"/>
      <c r="F1434" s="270" t="s">
        <v>735</v>
      </c>
      <c r="G1434" s="44"/>
      <c r="H1434" s="271">
        <v>490.76999999999998</v>
      </c>
      <c r="I1434" s="44"/>
      <c r="J1434" s="44"/>
      <c r="K1434" s="44"/>
      <c r="L1434" s="48"/>
      <c r="M1434" s="234"/>
      <c r="N1434" s="235"/>
      <c r="O1434" s="88"/>
      <c r="P1434" s="88"/>
      <c r="Q1434" s="88"/>
      <c r="R1434" s="88"/>
      <c r="S1434" s="88"/>
      <c r="T1434" s="89"/>
      <c r="U1434" s="42"/>
      <c r="V1434" s="42"/>
      <c r="W1434" s="42"/>
      <c r="X1434" s="42"/>
      <c r="Y1434" s="42"/>
      <c r="Z1434" s="42"/>
      <c r="AA1434" s="42"/>
      <c r="AB1434" s="42"/>
      <c r="AC1434" s="42"/>
      <c r="AD1434" s="42"/>
      <c r="AE1434" s="42"/>
      <c r="AU1434" s="20" t="s">
        <v>23</v>
      </c>
    </row>
    <row r="1435" s="2" customFormat="1">
      <c r="A1435" s="42"/>
      <c r="B1435" s="43"/>
      <c r="C1435" s="44"/>
      <c r="D1435" s="238" t="s">
        <v>278</v>
      </c>
      <c r="E1435" s="44"/>
      <c r="F1435" s="270" t="s">
        <v>736</v>
      </c>
      <c r="G1435" s="44"/>
      <c r="H1435" s="271">
        <v>600.31500000000005</v>
      </c>
      <c r="I1435" s="44"/>
      <c r="J1435" s="44"/>
      <c r="K1435" s="44"/>
      <c r="L1435" s="48"/>
      <c r="M1435" s="234"/>
      <c r="N1435" s="235"/>
      <c r="O1435" s="88"/>
      <c r="P1435" s="88"/>
      <c r="Q1435" s="88"/>
      <c r="R1435" s="88"/>
      <c r="S1435" s="88"/>
      <c r="T1435" s="89"/>
      <c r="U1435" s="42"/>
      <c r="V1435" s="42"/>
      <c r="W1435" s="42"/>
      <c r="X1435" s="42"/>
      <c r="Y1435" s="42"/>
      <c r="Z1435" s="42"/>
      <c r="AA1435" s="42"/>
      <c r="AB1435" s="42"/>
      <c r="AC1435" s="42"/>
      <c r="AD1435" s="42"/>
      <c r="AE1435" s="42"/>
      <c r="AU1435" s="20" t="s">
        <v>23</v>
      </c>
    </row>
    <row r="1436" s="2" customFormat="1">
      <c r="A1436" s="42"/>
      <c r="B1436" s="43"/>
      <c r="C1436" s="44"/>
      <c r="D1436" s="238" t="s">
        <v>278</v>
      </c>
      <c r="E1436" s="44"/>
      <c r="F1436" s="270" t="s">
        <v>737</v>
      </c>
      <c r="G1436" s="44"/>
      <c r="H1436" s="271">
        <v>1065.9949999999999</v>
      </c>
      <c r="I1436" s="44"/>
      <c r="J1436" s="44"/>
      <c r="K1436" s="44"/>
      <c r="L1436" s="48"/>
      <c r="M1436" s="234"/>
      <c r="N1436" s="235"/>
      <c r="O1436" s="88"/>
      <c r="P1436" s="88"/>
      <c r="Q1436" s="88"/>
      <c r="R1436" s="88"/>
      <c r="S1436" s="88"/>
      <c r="T1436" s="89"/>
      <c r="U1436" s="42"/>
      <c r="V1436" s="42"/>
      <c r="W1436" s="42"/>
      <c r="X1436" s="42"/>
      <c r="Y1436" s="42"/>
      <c r="Z1436" s="42"/>
      <c r="AA1436" s="42"/>
      <c r="AB1436" s="42"/>
      <c r="AC1436" s="42"/>
      <c r="AD1436" s="42"/>
      <c r="AE1436" s="42"/>
      <c r="AU1436" s="20" t="s">
        <v>23</v>
      </c>
    </row>
    <row r="1437" s="2" customFormat="1">
      <c r="A1437" s="42"/>
      <c r="B1437" s="43"/>
      <c r="C1437" s="44"/>
      <c r="D1437" s="238" t="s">
        <v>278</v>
      </c>
      <c r="E1437" s="44"/>
      <c r="F1437" s="270" t="s">
        <v>738</v>
      </c>
      <c r="G1437" s="44"/>
      <c r="H1437" s="271">
        <v>414.67399999999998</v>
      </c>
      <c r="I1437" s="44"/>
      <c r="J1437" s="44"/>
      <c r="K1437" s="44"/>
      <c r="L1437" s="48"/>
      <c r="M1437" s="234"/>
      <c r="N1437" s="235"/>
      <c r="O1437" s="88"/>
      <c r="P1437" s="88"/>
      <c r="Q1437" s="88"/>
      <c r="R1437" s="88"/>
      <c r="S1437" s="88"/>
      <c r="T1437" s="89"/>
      <c r="U1437" s="42"/>
      <c r="V1437" s="42"/>
      <c r="W1437" s="42"/>
      <c r="X1437" s="42"/>
      <c r="Y1437" s="42"/>
      <c r="Z1437" s="42"/>
      <c r="AA1437" s="42"/>
      <c r="AB1437" s="42"/>
      <c r="AC1437" s="42"/>
      <c r="AD1437" s="42"/>
      <c r="AE1437" s="42"/>
      <c r="AU1437" s="20" t="s">
        <v>23</v>
      </c>
    </row>
    <row r="1438" s="2" customFormat="1">
      <c r="A1438" s="42"/>
      <c r="B1438" s="43"/>
      <c r="C1438" s="44"/>
      <c r="D1438" s="238" t="s">
        <v>278</v>
      </c>
      <c r="E1438" s="44"/>
      <c r="F1438" s="270" t="s">
        <v>739</v>
      </c>
      <c r="G1438" s="44"/>
      <c r="H1438" s="271">
        <v>801.96500000000003</v>
      </c>
      <c r="I1438" s="44"/>
      <c r="J1438" s="44"/>
      <c r="K1438" s="44"/>
      <c r="L1438" s="48"/>
      <c r="M1438" s="234"/>
      <c r="N1438" s="235"/>
      <c r="O1438" s="88"/>
      <c r="P1438" s="88"/>
      <c r="Q1438" s="88"/>
      <c r="R1438" s="88"/>
      <c r="S1438" s="88"/>
      <c r="T1438" s="89"/>
      <c r="U1438" s="42"/>
      <c r="V1438" s="42"/>
      <c r="W1438" s="42"/>
      <c r="X1438" s="42"/>
      <c r="Y1438" s="42"/>
      <c r="Z1438" s="42"/>
      <c r="AA1438" s="42"/>
      <c r="AB1438" s="42"/>
      <c r="AC1438" s="42"/>
      <c r="AD1438" s="42"/>
      <c r="AE1438" s="42"/>
      <c r="AU1438" s="20" t="s">
        <v>23</v>
      </c>
    </row>
    <row r="1439" s="2" customFormat="1">
      <c r="A1439" s="42"/>
      <c r="B1439" s="43"/>
      <c r="C1439" s="44"/>
      <c r="D1439" s="238" t="s">
        <v>278</v>
      </c>
      <c r="E1439" s="44"/>
      <c r="F1439" s="270" t="s">
        <v>740</v>
      </c>
      <c r="G1439" s="44"/>
      <c r="H1439" s="271">
        <v>430.66399999999999</v>
      </c>
      <c r="I1439" s="44"/>
      <c r="J1439" s="44"/>
      <c r="K1439" s="44"/>
      <c r="L1439" s="48"/>
      <c r="M1439" s="234"/>
      <c r="N1439" s="235"/>
      <c r="O1439" s="88"/>
      <c r="P1439" s="88"/>
      <c r="Q1439" s="88"/>
      <c r="R1439" s="88"/>
      <c r="S1439" s="88"/>
      <c r="T1439" s="89"/>
      <c r="U1439" s="42"/>
      <c r="V1439" s="42"/>
      <c r="W1439" s="42"/>
      <c r="X1439" s="42"/>
      <c r="Y1439" s="42"/>
      <c r="Z1439" s="42"/>
      <c r="AA1439" s="42"/>
      <c r="AB1439" s="42"/>
      <c r="AC1439" s="42"/>
      <c r="AD1439" s="42"/>
      <c r="AE1439" s="42"/>
      <c r="AU1439" s="20" t="s">
        <v>23</v>
      </c>
    </row>
    <row r="1440" s="2" customFormat="1">
      <c r="A1440" s="42"/>
      <c r="B1440" s="43"/>
      <c r="C1440" s="44"/>
      <c r="D1440" s="238" t="s">
        <v>278</v>
      </c>
      <c r="E1440" s="44"/>
      <c r="F1440" s="270" t="s">
        <v>741</v>
      </c>
      <c r="G1440" s="44"/>
      <c r="H1440" s="271">
        <v>177.41900000000001</v>
      </c>
      <c r="I1440" s="44"/>
      <c r="J1440" s="44"/>
      <c r="K1440" s="44"/>
      <c r="L1440" s="48"/>
      <c r="M1440" s="234"/>
      <c r="N1440" s="235"/>
      <c r="O1440" s="88"/>
      <c r="P1440" s="88"/>
      <c r="Q1440" s="88"/>
      <c r="R1440" s="88"/>
      <c r="S1440" s="88"/>
      <c r="T1440" s="89"/>
      <c r="U1440" s="42"/>
      <c r="V1440" s="42"/>
      <c r="W1440" s="42"/>
      <c r="X1440" s="42"/>
      <c r="Y1440" s="42"/>
      <c r="Z1440" s="42"/>
      <c r="AA1440" s="42"/>
      <c r="AB1440" s="42"/>
      <c r="AC1440" s="42"/>
      <c r="AD1440" s="42"/>
      <c r="AE1440" s="42"/>
      <c r="AU1440" s="20" t="s">
        <v>23</v>
      </c>
    </row>
    <row r="1441" s="2" customFormat="1">
      <c r="A1441" s="42"/>
      <c r="B1441" s="43"/>
      <c r="C1441" s="44"/>
      <c r="D1441" s="238" t="s">
        <v>278</v>
      </c>
      <c r="E1441" s="44"/>
      <c r="F1441" s="270" t="s">
        <v>742</v>
      </c>
      <c r="G1441" s="44"/>
      <c r="H1441" s="271">
        <v>7</v>
      </c>
      <c r="I1441" s="44"/>
      <c r="J1441" s="44"/>
      <c r="K1441" s="44"/>
      <c r="L1441" s="48"/>
      <c r="M1441" s="234"/>
      <c r="N1441" s="235"/>
      <c r="O1441" s="88"/>
      <c r="P1441" s="88"/>
      <c r="Q1441" s="88"/>
      <c r="R1441" s="88"/>
      <c r="S1441" s="88"/>
      <c r="T1441" s="89"/>
      <c r="U1441" s="42"/>
      <c r="V1441" s="42"/>
      <c r="W1441" s="42"/>
      <c r="X1441" s="42"/>
      <c r="Y1441" s="42"/>
      <c r="Z1441" s="42"/>
      <c r="AA1441" s="42"/>
      <c r="AB1441" s="42"/>
      <c r="AC1441" s="42"/>
      <c r="AD1441" s="42"/>
      <c r="AE1441" s="42"/>
      <c r="AU1441" s="20" t="s">
        <v>23</v>
      </c>
    </row>
    <row r="1442" s="2" customFormat="1">
      <c r="A1442" s="42"/>
      <c r="B1442" s="43"/>
      <c r="C1442" s="44"/>
      <c r="D1442" s="238" t="s">
        <v>278</v>
      </c>
      <c r="E1442" s="44"/>
      <c r="F1442" s="270" t="s">
        <v>743</v>
      </c>
      <c r="G1442" s="44"/>
      <c r="H1442" s="271">
        <v>42.258000000000003</v>
      </c>
      <c r="I1442" s="44"/>
      <c r="J1442" s="44"/>
      <c r="K1442" s="44"/>
      <c r="L1442" s="48"/>
      <c r="M1442" s="234"/>
      <c r="N1442" s="235"/>
      <c r="O1442" s="88"/>
      <c r="P1442" s="88"/>
      <c r="Q1442" s="88"/>
      <c r="R1442" s="88"/>
      <c r="S1442" s="88"/>
      <c r="T1442" s="89"/>
      <c r="U1442" s="42"/>
      <c r="V1442" s="42"/>
      <c r="W1442" s="42"/>
      <c r="X1442" s="42"/>
      <c r="Y1442" s="42"/>
      <c r="Z1442" s="42"/>
      <c r="AA1442" s="42"/>
      <c r="AB1442" s="42"/>
      <c r="AC1442" s="42"/>
      <c r="AD1442" s="42"/>
      <c r="AE1442" s="42"/>
      <c r="AU1442" s="20" t="s">
        <v>23</v>
      </c>
    </row>
    <row r="1443" s="2" customFormat="1">
      <c r="A1443" s="42"/>
      <c r="B1443" s="43"/>
      <c r="C1443" s="44"/>
      <c r="D1443" s="238" t="s">
        <v>278</v>
      </c>
      <c r="E1443" s="44"/>
      <c r="F1443" s="270" t="s">
        <v>744</v>
      </c>
      <c r="G1443" s="44"/>
      <c r="H1443" s="271">
        <v>0</v>
      </c>
      <c r="I1443" s="44"/>
      <c r="J1443" s="44"/>
      <c r="K1443" s="44"/>
      <c r="L1443" s="48"/>
      <c r="M1443" s="234"/>
      <c r="N1443" s="235"/>
      <c r="O1443" s="88"/>
      <c r="P1443" s="88"/>
      <c r="Q1443" s="88"/>
      <c r="R1443" s="88"/>
      <c r="S1443" s="88"/>
      <c r="T1443" s="89"/>
      <c r="U1443" s="42"/>
      <c r="V1443" s="42"/>
      <c r="W1443" s="42"/>
      <c r="X1443" s="42"/>
      <c r="Y1443" s="42"/>
      <c r="Z1443" s="42"/>
      <c r="AA1443" s="42"/>
      <c r="AB1443" s="42"/>
      <c r="AC1443" s="42"/>
      <c r="AD1443" s="42"/>
      <c r="AE1443" s="42"/>
      <c r="AU1443" s="20" t="s">
        <v>23</v>
      </c>
    </row>
    <row r="1444" s="2" customFormat="1">
      <c r="A1444" s="42"/>
      <c r="B1444" s="43"/>
      <c r="C1444" s="44"/>
      <c r="D1444" s="238" t="s">
        <v>278</v>
      </c>
      <c r="E1444" s="44"/>
      <c r="F1444" s="270" t="s">
        <v>745</v>
      </c>
      <c r="G1444" s="44"/>
      <c r="H1444" s="271">
        <v>-40.185000000000002</v>
      </c>
      <c r="I1444" s="44"/>
      <c r="J1444" s="44"/>
      <c r="K1444" s="44"/>
      <c r="L1444" s="48"/>
      <c r="M1444" s="234"/>
      <c r="N1444" s="235"/>
      <c r="O1444" s="88"/>
      <c r="P1444" s="88"/>
      <c r="Q1444" s="88"/>
      <c r="R1444" s="88"/>
      <c r="S1444" s="88"/>
      <c r="T1444" s="89"/>
      <c r="U1444" s="42"/>
      <c r="V1444" s="42"/>
      <c r="W1444" s="42"/>
      <c r="X1444" s="42"/>
      <c r="Y1444" s="42"/>
      <c r="Z1444" s="42"/>
      <c r="AA1444" s="42"/>
      <c r="AB1444" s="42"/>
      <c r="AC1444" s="42"/>
      <c r="AD1444" s="42"/>
      <c r="AE1444" s="42"/>
      <c r="AU1444" s="20" t="s">
        <v>23</v>
      </c>
    </row>
    <row r="1445" s="2" customFormat="1">
      <c r="A1445" s="42"/>
      <c r="B1445" s="43"/>
      <c r="C1445" s="44"/>
      <c r="D1445" s="238" t="s">
        <v>278</v>
      </c>
      <c r="E1445" s="44"/>
      <c r="F1445" s="270" t="s">
        <v>746</v>
      </c>
      <c r="G1445" s="44"/>
      <c r="H1445" s="271">
        <v>-10.997999999999999</v>
      </c>
      <c r="I1445" s="44"/>
      <c r="J1445" s="44"/>
      <c r="K1445" s="44"/>
      <c r="L1445" s="48"/>
      <c r="M1445" s="234"/>
      <c r="N1445" s="235"/>
      <c r="O1445" s="88"/>
      <c r="P1445" s="88"/>
      <c r="Q1445" s="88"/>
      <c r="R1445" s="88"/>
      <c r="S1445" s="88"/>
      <c r="T1445" s="89"/>
      <c r="U1445" s="42"/>
      <c r="V1445" s="42"/>
      <c r="W1445" s="42"/>
      <c r="X1445" s="42"/>
      <c r="Y1445" s="42"/>
      <c r="Z1445" s="42"/>
      <c r="AA1445" s="42"/>
      <c r="AB1445" s="42"/>
      <c r="AC1445" s="42"/>
      <c r="AD1445" s="42"/>
      <c r="AE1445" s="42"/>
      <c r="AU1445" s="20" t="s">
        <v>23</v>
      </c>
    </row>
    <row r="1446" s="2" customFormat="1">
      <c r="A1446" s="42"/>
      <c r="B1446" s="43"/>
      <c r="C1446" s="44"/>
      <c r="D1446" s="238" t="s">
        <v>278</v>
      </c>
      <c r="E1446" s="44"/>
      <c r="F1446" s="270" t="s">
        <v>747</v>
      </c>
      <c r="G1446" s="44"/>
      <c r="H1446" s="271">
        <v>-6.3520000000000003</v>
      </c>
      <c r="I1446" s="44"/>
      <c r="J1446" s="44"/>
      <c r="K1446" s="44"/>
      <c r="L1446" s="48"/>
      <c r="M1446" s="234"/>
      <c r="N1446" s="235"/>
      <c r="O1446" s="88"/>
      <c r="P1446" s="88"/>
      <c r="Q1446" s="88"/>
      <c r="R1446" s="88"/>
      <c r="S1446" s="88"/>
      <c r="T1446" s="89"/>
      <c r="U1446" s="42"/>
      <c r="V1446" s="42"/>
      <c r="W1446" s="42"/>
      <c r="X1446" s="42"/>
      <c r="Y1446" s="42"/>
      <c r="Z1446" s="42"/>
      <c r="AA1446" s="42"/>
      <c r="AB1446" s="42"/>
      <c r="AC1446" s="42"/>
      <c r="AD1446" s="42"/>
      <c r="AE1446" s="42"/>
      <c r="AU1446" s="20" t="s">
        <v>23</v>
      </c>
    </row>
    <row r="1447" s="2" customFormat="1">
      <c r="A1447" s="42"/>
      <c r="B1447" s="43"/>
      <c r="C1447" s="44"/>
      <c r="D1447" s="238" t="s">
        <v>278</v>
      </c>
      <c r="E1447" s="44"/>
      <c r="F1447" s="270" t="s">
        <v>748</v>
      </c>
      <c r="G1447" s="44"/>
      <c r="H1447" s="271">
        <v>-9.5939999999999994</v>
      </c>
      <c r="I1447" s="44"/>
      <c r="J1447" s="44"/>
      <c r="K1447" s="44"/>
      <c r="L1447" s="48"/>
      <c r="M1447" s="234"/>
      <c r="N1447" s="235"/>
      <c r="O1447" s="88"/>
      <c r="P1447" s="88"/>
      <c r="Q1447" s="88"/>
      <c r="R1447" s="88"/>
      <c r="S1447" s="88"/>
      <c r="T1447" s="89"/>
      <c r="U1447" s="42"/>
      <c r="V1447" s="42"/>
      <c r="W1447" s="42"/>
      <c r="X1447" s="42"/>
      <c r="Y1447" s="42"/>
      <c r="Z1447" s="42"/>
      <c r="AA1447" s="42"/>
      <c r="AB1447" s="42"/>
      <c r="AC1447" s="42"/>
      <c r="AD1447" s="42"/>
      <c r="AE1447" s="42"/>
      <c r="AU1447" s="20" t="s">
        <v>23</v>
      </c>
    </row>
    <row r="1448" s="2" customFormat="1">
      <c r="A1448" s="42"/>
      <c r="B1448" s="43"/>
      <c r="C1448" s="44"/>
      <c r="D1448" s="238" t="s">
        <v>278</v>
      </c>
      <c r="E1448" s="44"/>
      <c r="F1448" s="270" t="s">
        <v>749</v>
      </c>
      <c r="G1448" s="44"/>
      <c r="H1448" s="271">
        <v>-9.0670000000000002</v>
      </c>
      <c r="I1448" s="44"/>
      <c r="J1448" s="44"/>
      <c r="K1448" s="44"/>
      <c r="L1448" s="48"/>
      <c r="M1448" s="234"/>
      <c r="N1448" s="235"/>
      <c r="O1448" s="88"/>
      <c r="P1448" s="88"/>
      <c r="Q1448" s="88"/>
      <c r="R1448" s="88"/>
      <c r="S1448" s="88"/>
      <c r="T1448" s="89"/>
      <c r="U1448" s="42"/>
      <c r="V1448" s="42"/>
      <c r="W1448" s="42"/>
      <c r="X1448" s="42"/>
      <c r="Y1448" s="42"/>
      <c r="Z1448" s="42"/>
      <c r="AA1448" s="42"/>
      <c r="AB1448" s="42"/>
      <c r="AC1448" s="42"/>
      <c r="AD1448" s="42"/>
      <c r="AE1448" s="42"/>
      <c r="AU1448" s="20" t="s">
        <v>23</v>
      </c>
    </row>
    <row r="1449" s="2" customFormat="1">
      <c r="A1449" s="42"/>
      <c r="B1449" s="43"/>
      <c r="C1449" s="44"/>
      <c r="D1449" s="238" t="s">
        <v>278</v>
      </c>
      <c r="E1449" s="44"/>
      <c r="F1449" s="270" t="s">
        <v>750</v>
      </c>
      <c r="G1449" s="44"/>
      <c r="H1449" s="271">
        <v>-35.377000000000002</v>
      </c>
      <c r="I1449" s="44"/>
      <c r="J1449" s="44"/>
      <c r="K1449" s="44"/>
      <c r="L1449" s="48"/>
      <c r="M1449" s="234"/>
      <c r="N1449" s="235"/>
      <c r="O1449" s="88"/>
      <c r="P1449" s="88"/>
      <c r="Q1449" s="88"/>
      <c r="R1449" s="88"/>
      <c r="S1449" s="88"/>
      <c r="T1449" s="89"/>
      <c r="U1449" s="42"/>
      <c r="V1449" s="42"/>
      <c r="W1449" s="42"/>
      <c r="X1449" s="42"/>
      <c r="Y1449" s="42"/>
      <c r="Z1449" s="42"/>
      <c r="AA1449" s="42"/>
      <c r="AB1449" s="42"/>
      <c r="AC1449" s="42"/>
      <c r="AD1449" s="42"/>
      <c r="AE1449" s="42"/>
      <c r="AU1449" s="20" t="s">
        <v>23</v>
      </c>
    </row>
    <row r="1450" s="2" customFormat="1">
      <c r="A1450" s="42"/>
      <c r="B1450" s="43"/>
      <c r="C1450" s="44"/>
      <c r="D1450" s="238" t="s">
        <v>278</v>
      </c>
      <c r="E1450" s="44"/>
      <c r="F1450" s="270" t="s">
        <v>751</v>
      </c>
      <c r="G1450" s="44"/>
      <c r="H1450" s="271">
        <v>-13.063000000000001</v>
      </c>
      <c r="I1450" s="44"/>
      <c r="J1450" s="44"/>
      <c r="K1450" s="44"/>
      <c r="L1450" s="48"/>
      <c r="M1450" s="234"/>
      <c r="N1450" s="235"/>
      <c r="O1450" s="88"/>
      <c r="P1450" s="88"/>
      <c r="Q1450" s="88"/>
      <c r="R1450" s="88"/>
      <c r="S1450" s="88"/>
      <c r="T1450" s="89"/>
      <c r="U1450" s="42"/>
      <c r="V1450" s="42"/>
      <c r="W1450" s="42"/>
      <c r="X1450" s="42"/>
      <c r="Y1450" s="42"/>
      <c r="Z1450" s="42"/>
      <c r="AA1450" s="42"/>
      <c r="AB1450" s="42"/>
      <c r="AC1450" s="42"/>
      <c r="AD1450" s="42"/>
      <c r="AE1450" s="42"/>
      <c r="AU1450" s="20" t="s">
        <v>23</v>
      </c>
    </row>
    <row r="1451" s="2" customFormat="1">
      <c r="A1451" s="42"/>
      <c r="B1451" s="43"/>
      <c r="C1451" s="44"/>
      <c r="D1451" s="238" t="s">
        <v>278</v>
      </c>
      <c r="E1451" s="44"/>
      <c r="F1451" s="270" t="s">
        <v>752</v>
      </c>
      <c r="G1451" s="44"/>
      <c r="H1451" s="271">
        <v>0</v>
      </c>
      <c r="I1451" s="44"/>
      <c r="J1451" s="44"/>
      <c r="K1451" s="44"/>
      <c r="L1451" s="48"/>
      <c r="M1451" s="234"/>
      <c r="N1451" s="235"/>
      <c r="O1451" s="88"/>
      <c r="P1451" s="88"/>
      <c r="Q1451" s="88"/>
      <c r="R1451" s="88"/>
      <c r="S1451" s="88"/>
      <c r="T1451" s="89"/>
      <c r="U1451" s="42"/>
      <c r="V1451" s="42"/>
      <c r="W1451" s="42"/>
      <c r="X1451" s="42"/>
      <c r="Y1451" s="42"/>
      <c r="Z1451" s="42"/>
      <c r="AA1451" s="42"/>
      <c r="AB1451" s="42"/>
      <c r="AC1451" s="42"/>
      <c r="AD1451" s="42"/>
      <c r="AE1451" s="42"/>
      <c r="AU1451" s="20" t="s">
        <v>23</v>
      </c>
    </row>
    <row r="1452" s="2" customFormat="1">
      <c r="A1452" s="42"/>
      <c r="B1452" s="43"/>
      <c r="C1452" s="44"/>
      <c r="D1452" s="238" t="s">
        <v>278</v>
      </c>
      <c r="E1452" s="44"/>
      <c r="F1452" s="270" t="s">
        <v>753</v>
      </c>
      <c r="G1452" s="44"/>
      <c r="H1452" s="271">
        <v>-18.800000000000001</v>
      </c>
      <c r="I1452" s="44"/>
      <c r="J1452" s="44"/>
      <c r="K1452" s="44"/>
      <c r="L1452" s="48"/>
      <c r="M1452" s="234"/>
      <c r="N1452" s="235"/>
      <c r="O1452" s="88"/>
      <c r="P1452" s="88"/>
      <c r="Q1452" s="88"/>
      <c r="R1452" s="88"/>
      <c r="S1452" s="88"/>
      <c r="T1452" s="89"/>
      <c r="U1452" s="42"/>
      <c r="V1452" s="42"/>
      <c r="W1452" s="42"/>
      <c r="X1452" s="42"/>
      <c r="Y1452" s="42"/>
      <c r="Z1452" s="42"/>
      <c r="AA1452" s="42"/>
      <c r="AB1452" s="42"/>
      <c r="AC1452" s="42"/>
      <c r="AD1452" s="42"/>
      <c r="AE1452" s="42"/>
      <c r="AU1452" s="20" t="s">
        <v>23</v>
      </c>
    </row>
    <row r="1453" s="2" customFormat="1">
      <c r="A1453" s="42"/>
      <c r="B1453" s="43"/>
      <c r="C1453" s="44"/>
      <c r="D1453" s="238" t="s">
        <v>278</v>
      </c>
      <c r="E1453" s="44"/>
      <c r="F1453" s="270" t="s">
        <v>754</v>
      </c>
      <c r="G1453" s="44"/>
      <c r="H1453" s="271">
        <v>-32.600000000000001</v>
      </c>
      <c r="I1453" s="44"/>
      <c r="J1453" s="44"/>
      <c r="K1453" s="44"/>
      <c r="L1453" s="48"/>
      <c r="M1453" s="234"/>
      <c r="N1453" s="235"/>
      <c r="O1453" s="88"/>
      <c r="P1453" s="88"/>
      <c r="Q1453" s="88"/>
      <c r="R1453" s="88"/>
      <c r="S1453" s="88"/>
      <c r="T1453" s="89"/>
      <c r="U1453" s="42"/>
      <c r="V1453" s="42"/>
      <c r="W1453" s="42"/>
      <c r="X1453" s="42"/>
      <c r="Y1453" s="42"/>
      <c r="Z1453" s="42"/>
      <c r="AA1453" s="42"/>
      <c r="AB1453" s="42"/>
      <c r="AC1453" s="42"/>
      <c r="AD1453" s="42"/>
      <c r="AE1453" s="42"/>
      <c r="AU1453" s="20" t="s">
        <v>23</v>
      </c>
    </row>
    <row r="1454" s="2" customFormat="1">
      <c r="A1454" s="42"/>
      <c r="B1454" s="43"/>
      <c r="C1454" s="44"/>
      <c r="D1454" s="238" t="s">
        <v>278</v>
      </c>
      <c r="E1454" s="44"/>
      <c r="F1454" s="270" t="s">
        <v>755</v>
      </c>
      <c r="G1454" s="44"/>
      <c r="H1454" s="271">
        <v>-17.774999999999999</v>
      </c>
      <c r="I1454" s="44"/>
      <c r="J1454" s="44"/>
      <c r="K1454" s="44"/>
      <c r="L1454" s="48"/>
      <c r="M1454" s="234"/>
      <c r="N1454" s="235"/>
      <c r="O1454" s="88"/>
      <c r="P1454" s="88"/>
      <c r="Q1454" s="88"/>
      <c r="R1454" s="88"/>
      <c r="S1454" s="88"/>
      <c r="T1454" s="89"/>
      <c r="U1454" s="42"/>
      <c r="V1454" s="42"/>
      <c r="W1454" s="42"/>
      <c r="X1454" s="42"/>
      <c r="Y1454" s="42"/>
      <c r="Z1454" s="42"/>
      <c r="AA1454" s="42"/>
      <c r="AB1454" s="42"/>
      <c r="AC1454" s="42"/>
      <c r="AD1454" s="42"/>
      <c r="AE1454" s="42"/>
      <c r="AU1454" s="20" t="s">
        <v>23</v>
      </c>
    </row>
    <row r="1455" s="2" customFormat="1">
      <c r="A1455" s="42"/>
      <c r="B1455" s="43"/>
      <c r="C1455" s="44"/>
      <c r="D1455" s="238" t="s">
        <v>278</v>
      </c>
      <c r="E1455" s="44"/>
      <c r="F1455" s="270" t="s">
        <v>268</v>
      </c>
      <c r="G1455" s="44"/>
      <c r="H1455" s="271">
        <v>3892.7489999999998</v>
      </c>
      <c r="I1455" s="44"/>
      <c r="J1455" s="44"/>
      <c r="K1455" s="44"/>
      <c r="L1455" s="48"/>
      <c r="M1455" s="234"/>
      <c r="N1455" s="235"/>
      <c r="O1455" s="88"/>
      <c r="P1455" s="88"/>
      <c r="Q1455" s="88"/>
      <c r="R1455" s="88"/>
      <c r="S1455" s="88"/>
      <c r="T1455" s="89"/>
      <c r="U1455" s="42"/>
      <c r="V1455" s="42"/>
      <c r="W1455" s="42"/>
      <c r="X1455" s="42"/>
      <c r="Y1455" s="42"/>
      <c r="Z1455" s="42"/>
      <c r="AA1455" s="42"/>
      <c r="AB1455" s="42"/>
      <c r="AC1455" s="42"/>
      <c r="AD1455" s="42"/>
      <c r="AE1455" s="42"/>
      <c r="AU1455" s="20" t="s">
        <v>23</v>
      </c>
    </row>
    <row r="1456" s="12" customFormat="1" ht="25.92" customHeight="1">
      <c r="A1456" s="12"/>
      <c r="B1456" s="202"/>
      <c r="C1456" s="203"/>
      <c r="D1456" s="204" t="s">
        <v>84</v>
      </c>
      <c r="E1456" s="205" t="s">
        <v>1289</v>
      </c>
      <c r="F1456" s="205" t="s">
        <v>1290</v>
      </c>
      <c r="G1456" s="203"/>
      <c r="H1456" s="203"/>
      <c r="I1456" s="206"/>
      <c r="J1456" s="207">
        <f>BK1456</f>
        <v>0</v>
      </c>
      <c r="K1456" s="203"/>
      <c r="L1456" s="208"/>
      <c r="M1456" s="209"/>
      <c r="N1456" s="210"/>
      <c r="O1456" s="210"/>
      <c r="P1456" s="211">
        <f>P1457+P1542+P1591</f>
        <v>0</v>
      </c>
      <c r="Q1456" s="210"/>
      <c r="R1456" s="211">
        <f>R1457+R1542+R1591</f>
        <v>2.8290681200000001</v>
      </c>
      <c r="S1456" s="210"/>
      <c r="T1456" s="212">
        <f>T1457+T1542+T1591</f>
        <v>2.0350000000000001</v>
      </c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R1456" s="213" t="s">
        <v>93</v>
      </c>
      <c r="AT1456" s="214" t="s">
        <v>84</v>
      </c>
      <c r="AU1456" s="214" t="s">
        <v>85</v>
      </c>
      <c r="AY1456" s="213" t="s">
        <v>254</v>
      </c>
      <c r="BK1456" s="215">
        <f>BK1457+BK1542+BK1591</f>
        <v>0</v>
      </c>
    </row>
    <row r="1457" s="12" customFormat="1" ht="22.8" customHeight="1">
      <c r="A1457" s="12"/>
      <c r="B1457" s="202"/>
      <c r="C1457" s="203"/>
      <c r="D1457" s="204" t="s">
        <v>84</v>
      </c>
      <c r="E1457" s="216" t="s">
        <v>1291</v>
      </c>
      <c r="F1457" s="216" t="s">
        <v>1292</v>
      </c>
      <c r="G1457" s="203"/>
      <c r="H1457" s="203"/>
      <c r="I1457" s="206"/>
      <c r="J1457" s="217">
        <f>BK1457</f>
        <v>0</v>
      </c>
      <c r="K1457" s="203"/>
      <c r="L1457" s="208"/>
      <c r="M1457" s="209"/>
      <c r="N1457" s="210"/>
      <c r="O1457" s="210"/>
      <c r="P1457" s="211">
        <f>SUM(P1458:P1541)</f>
        <v>0</v>
      </c>
      <c r="Q1457" s="210"/>
      <c r="R1457" s="211">
        <f>SUM(R1458:R1541)</f>
        <v>1.4216357</v>
      </c>
      <c r="S1457" s="210"/>
      <c r="T1457" s="212">
        <f>SUM(T1458:T1541)</f>
        <v>0</v>
      </c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R1457" s="213" t="s">
        <v>93</v>
      </c>
      <c r="AT1457" s="214" t="s">
        <v>84</v>
      </c>
      <c r="AU1457" s="214" t="s">
        <v>23</v>
      </c>
      <c r="AY1457" s="213" t="s">
        <v>254</v>
      </c>
      <c r="BK1457" s="215">
        <f>SUM(BK1458:BK1541)</f>
        <v>0</v>
      </c>
    </row>
    <row r="1458" s="2" customFormat="1" ht="21.75" customHeight="1">
      <c r="A1458" s="42"/>
      <c r="B1458" s="43"/>
      <c r="C1458" s="218" t="s">
        <v>1293</v>
      </c>
      <c r="D1458" s="218" t="s">
        <v>256</v>
      </c>
      <c r="E1458" s="219" t="s">
        <v>1294</v>
      </c>
      <c r="F1458" s="220" t="s">
        <v>1295</v>
      </c>
      <c r="G1458" s="221" t="s">
        <v>259</v>
      </c>
      <c r="H1458" s="222">
        <v>188.83000000000001</v>
      </c>
      <c r="I1458" s="223"/>
      <c r="J1458" s="224">
        <f>ROUND(I1458*H1458,2)</f>
        <v>0</v>
      </c>
      <c r="K1458" s="220" t="s">
        <v>260</v>
      </c>
      <c r="L1458" s="48"/>
      <c r="M1458" s="225" t="s">
        <v>48</v>
      </c>
      <c r="N1458" s="226" t="s">
        <v>56</v>
      </c>
      <c r="O1458" s="88"/>
      <c r="P1458" s="227">
        <f>O1458*H1458</f>
        <v>0</v>
      </c>
      <c r="Q1458" s="227">
        <v>0</v>
      </c>
      <c r="R1458" s="227">
        <f>Q1458*H1458</f>
        <v>0</v>
      </c>
      <c r="S1458" s="227">
        <v>0</v>
      </c>
      <c r="T1458" s="228">
        <f>S1458*H1458</f>
        <v>0</v>
      </c>
      <c r="U1458" s="42"/>
      <c r="V1458" s="42"/>
      <c r="W1458" s="42"/>
      <c r="X1458" s="42"/>
      <c r="Y1458" s="42"/>
      <c r="Z1458" s="42"/>
      <c r="AA1458" s="42"/>
      <c r="AB1458" s="42"/>
      <c r="AC1458" s="42"/>
      <c r="AD1458" s="42"/>
      <c r="AE1458" s="42"/>
      <c r="AR1458" s="229" t="s">
        <v>364</v>
      </c>
      <c r="AT1458" s="229" t="s">
        <v>256</v>
      </c>
      <c r="AU1458" s="229" t="s">
        <v>93</v>
      </c>
      <c r="AY1458" s="20" t="s">
        <v>254</v>
      </c>
      <c r="BE1458" s="230">
        <f>IF(N1458="základní",J1458,0)</f>
        <v>0</v>
      </c>
      <c r="BF1458" s="230">
        <f>IF(N1458="snížená",J1458,0)</f>
        <v>0</v>
      </c>
      <c r="BG1458" s="230">
        <f>IF(N1458="zákl. přenesená",J1458,0)</f>
        <v>0</v>
      </c>
      <c r="BH1458" s="230">
        <f>IF(N1458="sníž. přenesená",J1458,0)</f>
        <v>0</v>
      </c>
      <c r="BI1458" s="230">
        <f>IF(N1458="nulová",J1458,0)</f>
        <v>0</v>
      </c>
      <c r="BJ1458" s="20" t="s">
        <v>23</v>
      </c>
      <c r="BK1458" s="230">
        <f>ROUND(I1458*H1458,2)</f>
        <v>0</v>
      </c>
      <c r="BL1458" s="20" t="s">
        <v>364</v>
      </c>
      <c r="BM1458" s="229" t="s">
        <v>1296</v>
      </c>
    </row>
    <row r="1459" s="2" customFormat="1">
      <c r="A1459" s="42"/>
      <c r="B1459" s="43"/>
      <c r="C1459" s="44"/>
      <c r="D1459" s="231" t="s">
        <v>263</v>
      </c>
      <c r="E1459" s="44"/>
      <c r="F1459" s="232" t="s">
        <v>1297</v>
      </c>
      <c r="G1459" s="44"/>
      <c r="H1459" s="44"/>
      <c r="I1459" s="233"/>
      <c r="J1459" s="44"/>
      <c r="K1459" s="44"/>
      <c r="L1459" s="48"/>
      <c r="M1459" s="234"/>
      <c r="N1459" s="235"/>
      <c r="O1459" s="88"/>
      <c r="P1459" s="88"/>
      <c r="Q1459" s="88"/>
      <c r="R1459" s="88"/>
      <c r="S1459" s="88"/>
      <c r="T1459" s="89"/>
      <c r="U1459" s="42"/>
      <c r="V1459" s="42"/>
      <c r="W1459" s="42"/>
      <c r="X1459" s="42"/>
      <c r="Y1459" s="42"/>
      <c r="Z1459" s="42"/>
      <c r="AA1459" s="42"/>
      <c r="AB1459" s="42"/>
      <c r="AC1459" s="42"/>
      <c r="AD1459" s="42"/>
      <c r="AE1459" s="42"/>
      <c r="AT1459" s="20" t="s">
        <v>263</v>
      </c>
      <c r="AU1459" s="20" t="s">
        <v>93</v>
      </c>
    </row>
    <row r="1460" s="15" customFormat="1">
      <c r="A1460" s="15"/>
      <c r="B1460" s="259"/>
      <c r="C1460" s="260"/>
      <c r="D1460" s="238" t="s">
        <v>265</v>
      </c>
      <c r="E1460" s="261" t="s">
        <v>48</v>
      </c>
      <c r="F1460" s="262" t="s">
        <v>1298</v>
      </c>
      <c r="G1460" s="260"/>
      <c r="H1460" s="261" t="s">
        <v>48</v>
      </c>
      <c r="I1460" s="263"/>
      <c r="J1460" s="260"/>
      <c r="K1460" s="260"/>
      <c r="L1460" s="264"/>
      <c r="M1460" s="265"/>
      <c r="N1460" s="266"/>
      <c r="O1460" s="266"/>
      <c r="P1460" s="266"/>
      <c r="Q1460" s="266"/>
      <c r="R1460" s="266"/>
      <c r="S1460" s="266"/>
      <c r="T1460" s="267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68" t="s">
        <v>265</v>
      </c>
      <c r="AU1460" s="268" t="s">
        <v>93</v>
      </c>
      <c r="AV1460" s="15" t="s">
        <v>23</v>
      </c>
      <c r="AW1460" s="15" t="s">
        <v>46</v>
      </c>
      <c r="AX1460" s="15" t="s">
        <v>85</v>
      </c>
      <c r="AY1460" s="268" t="s">
        <v>254</v>
      </c>
    </row>
    <row r="1461" s="13" customFormat="1">
      <c r="A1461" s="13"/>
      <c r="B1461" s="236"/>
      <c r="C1461" s="237"/>
      <c r="D1461" s="238" t="s">
        <v>265</v>
      </c>
      <c r="E1461" s="239" t="s">
        <v>48</v>
      </c>
      <c r="F1461" s="240" t="s">
        <v>1299</v>
      </c>
      <c r="G1461" s="237"/>
      <c r="H1461" s="241">
        <v>108.27</v>
      </c>
      <c r="I1461" s="242"/>
      <c r="J1461" s="237"/>
      <c r="K1461" s="237"/>
      <c r="L1461" s="243"/>
      <c r="M1461" s="244"/>
      <c r="N1461" s="245"/>
      <c r="O1461" s="245"/>
      <c r="P1461" s="245"/>
      <c r="Q1461" s="245"/>
      <c r="R1461" s="245"/>
      <c r="S1461" s="245"/>
      <c r="T1461" s="246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7" t="s">
        <v>265</v>
      </c>
      <c r="AU1461" s="247" t="s">
        <v>93</v>
      </c>
      <c r="AV1461" s="13" t="s">
        <v>93</v>
      </c>
      <c r="AW1461" s="13" t="s">
        <v>46</v>
      </c>
      <c r="AX1461" s="13" t="s">
        <v>85</v>
      </c>
      <c r="AY1461" s="247" t="s">
        <v>254</v>
      </c>
    </row>
    <row r="1462" s="13" customFormat="1">
      <c r="A1462" s="13"/>
      <c r="B1462" s="236"/>
      <c r="C1462" s="237"/>
      <c r="D1462" s="238" t="s">
        <v>265</v>
      </c>
      <c r="E1462" s="239" t="s">
        <v>48</v>
      </c>
      <c r="F1462" s="240" t="s">
        <v>1300</v>
      </c>
      <c r="G1462" s="237"/>
      <c r="H1462" s="241">
        <v>80.560000000000002</v>
      </c>
      <c r="I1462" s="242"/>
      <c r="J1462" s="237"/>
      <c r="K1462" s="237"/>
      <c r="L1462" s="243"/>
      <c r="M1462" s="244"/>
      <c r="N1462" s="245"/>
      <c r="O1462" s="245"/>
      <c r="P1462" s="245"/>
      <c r="Q1462" s="245"/>
      <c r="R1462" s="245"/>
      <c r="S1462" s="245"/>
      <c r="T1462" s="246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7" t="s">
        <v>265</v>
      </c>
      <c r="AU1462" s="247" t="s">
        <v>93</v>
      </c>
      <c r="AV1462" s="13" t="s">
        <v>93</v>
      </c>
      <c r="AW1462" s="13" t="s">
        <v>46</v>
      </c>
      <c r="AX1462" s="13" t="s">
        <v>85</v>
      </c>
      <c r="AY1462" s="247" t="s">
        <v>254</v>
      </c>
    </row>
    <row r="1463" s="14" customFormat="1">
      <c r="A1463" s="14"/>
      <c r="B1463" s="248"/>
      <c r="C1463" s="249"/>
      <c r="D1463" s="238" t="s">
        <v>265</v>
      </c>
      <c r="E1463" s="250" t="s">
        <v>636</v>
      </c>
      <c r="F1463" s="251" t="s">
        <v>268</v>
      </c>
      <c r="G1463" s="249"/>
      <c r="H1463" s="252">
        <v>188.83000000000001</v>
      </c>
      <c r="I1463" s="253"/>
      <c r="J1463" s="249"/>
      <c r="K1463" s="249"/>
      <c r="L1463" s="254"/>
      <c r="M1463" s="255"/>
      <c r="N1463" s="256"/>
      <c r="O1463" s="256"/>
      <c r="P1463" s="256"/>
      <c r="Q1463" s="256"/>
      <c r="R1463" s="256"/>
      <c r="S1463" s="256"/>
      <c r="T1463" s="257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8" t="s">
        <v>265</v>
      </c>
      <c r="AU1463" s="258" t="s">
        <v>93</v>
      </c>
      <c r="AV1463" s="14" t="s">
        <v>261</v>
      </c>
      <c r="AW1463" s="14" t="s">
        <v>46</v>
      </c>
      <c r="AX1463" s="14" t="s">
        <v>23</v>
      </c>
      <c r="AY1463" s="258" t="s">
        <v>254</v>
      </c>
    </row>
    <row r="1464" s="2" customFormat="1" ht="24.15" customHeight="1">
      <c r="A1464" s="42"/>
      <c r="B1464" s="43"/>
      <c r="C1464" s="218" t="s">
        <v>1301</v>
      </c>
      <c r="D1464" s="218" t="s">
        <v>256</v>
      </c>
      <c r="E1464" s="219" t="s">
        <v>1302</v>
      </c>
      <c r="F1464" s="220" t="s">
        <v>1303</v>
      </c>
      <c r="G1464" s="221" t="s">
        <v>259</v>
      </c>
      <c r="H1464" s="222">
        <v>188.83000000000001</v>
      </c>
      <c r="I1464" s="223"/>
      <c r="J1464" s="224">
        <f>ROUND(I1464*H1464,2)</f>
        <v>0</v>
      </c>
      <c r="K1464" s="220" t="s">
        <v>260</v>
      </c>
      <c r="L1464" s="48"/>
      <c r="M1464" s="225" t="s">
        <v>48</v>
      </c>
      <c r="N1464" s="226" t="s">
        <v>56</v>
      </c>
      <c r="O1464" s="88"/>
      <c r="P1464" s="227">
        <f>O1464*H1464</f>
        <v>0</v>
      </c>
      <c r="Q1464" s="227">
        <v>0</v>
      </c>
      <c r="R1464" s="227">
        <f>Q1464*H1464</f>
        <v>0</v>
      </c>
      <c r="S1464" s="227">
        <v>0</v>
      </c>
      <c r="T1464" s="228">
        <f>S1464*H1464</f>
        <v>0</v>
      </c>
      <c r="U1464" s="42"/>
      <c r="V1464" s="42"/>
      <c r="W1464" s="42"/>
      <c r="X1464" s="42"/>
      <c r="Y1464" s="42"/>
      <c r="Z1464" s="42"/>
      <c r="AA1464" s="42"/>
      <c r="AB1464" s="42"/>
      <c r="AC1464" s="42"/>
      <c r="AD1464" s="42"/>
      <c r="AE1464" s="42"/>
      <c r="AR1464" s="229" t="s">
        <v>364</v>
      </c>
      <c r="AT1464" s="229" t="s">
        <v>256</v>
      </c>
      <c r="AU1464" s="229" t="s">
        <v>93</v>
      </c>
      <c r="AY1464" s="20" t="s">
        <v>254</v>
      </c>
      <c r="BE1464" s="230">
        <f>IF(N1464="základní",J1464,0)</f>
        <v>0</v>
      </c>
      <c r="BF1464" s="230">
        <f>IF(N1464="snížená",J1464,0)</f>
        <v>0</v>
      </c>
      <c r="BG1464" s="230">
        <f>IF(N1464="zákl. přenesená",J1464,0)</f>
        <v>0</v>
      </c>
      <c r="BH1464" s="230">
        <f>IF(N1464="sníž. přenesená",J1464,0)</f>
        <v>0</v>
      </c>
      <c r="BI1464" s="230">
        <f>IF(N1464="nulová",J1464,0)</f>
        <v>0</v>
      </c>
      <c r="BJ1464" s="20" t="s">
        <v>23</v>
      </c>
      <c r="BK1464" s="230">
        <f>ROUND(I1464*H1464,2)</f>
        <v>0</v>
      </c>
      <c r="BL1464" s="20" t="s">
        <v>364</v>
      </c>
      <c r="BM1464" s="229" t="s">
        <v>1304</v>
      </c>
    </row>
    <row r="1465" s="2" customFormat="1">
      <c r="A1465" s="42"/>
      <c r="B1465" s="43"/>
      <c r="C1465" s="44"/>
      <c r="D1465" s="231" t="s">
        <v>263</v>
      </c>
      <c r="E1465" s="44"/>
      <c r="F1465" s="232" t="s">
        <v>1305</v>
      </c>
      <c r="G1465" s="44"/>
      <c r="H1465" s="44"/>
      <c r="I1465" s="233"/>
      <c r="J1465" s="44"/>
      <c r="K1465" s="44"/>
      <c r="L1465" s="48"/>
      <c r="M1465" s="234"/>
      <c r="N1465" s="235"/>
      <c r="O1465" s="88"/>
      <c r="P1465" s="88"/>
      <c r="Q1465" s="88"/>
      <c r="R1465" s="88"/>
      <c r="S1465" s="88"/>
      <c r="T1465" s="89"/>
      <c r="U1465" s="42"/>
      <c r="V1465" s="42"/>
      <c r="W1465" s="42"/>
      <c r="X1465" s="42"/>
      <c r="Y1465" s="42"/>
      <c r="Z1465" s="42"/>
      <c r="AA1465" s="42"/>
      <c r="AB1465" s="42"/>
      <c r="AC1465" s="42"/>
      <c r="AD1465" s="42"/>
      <c r="AE1465" s="42"/>
      <c r="AT1465" s="20" t="s">
        <v>263</v>
      </c>
      <c r="AU1465" s="20" t="s">
        <v>93</v>
      </c>
    </row>
    <row r="1466" s="13" customFormat="1">
      <c r="A1466" s="13"/>
      <c r="B1466" s="236"/>
      <c r="C1466" s="237"/>
      <c r="D1466" s="238" t="s">
        <v>265</v>
      </c>
      <c r="E1466" s="239" t="s">
        <v>48</v>
      </c>
      <c r="F1466" s="240" t="s">
        <v>636</v>
      </c>
      <c r="G1466" s="237"/>
      <c r="H1466" s="241">
        <v>188.83000000000001</v>
      </c>
      <c r="I1466" s="242"/>
      <c r="J1466" s="237"/>
      <c r="K1466" s="237"/>
      <c r="L1466" s="243"/>
      <c r="M1466" s="244"/>
      <c r="N1466" s="245"/>
      <c r="O1466" s="245"/>
      <c r="P1466" s="245"/>
      <c r="Q1466" s="245"/>
      <c r="R1466" s="245"/>
      <c r="S1466" s="245"/>
      <c r="T1466" s="246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7" t="s">
        <v>265</v>
      </c>
      <c r="AU1466" s="247" t="s">
        <v>93</v>
      </c>
      <c r="AV1466" s="13" t="s">
        <v>93</v>
      </c>
      <c r="AW1466" s="13" t="s">
        <v>46</v>
      </c>
      <c r="AX1466" s="13" t="s">
        <v>23</v>
      </c>
      <c r="AY1466" s="247" t="s">
        <v>254</v>
      </c>
    </row>
    <row r="1467" s="2" customFormat="1">
      <c r="A1467" s="42"/>
      <c r="B1467" s="43"/>
      <c r="C1467" s="44"/>
      <c r="D1467" s="238" t="s">
        <v>278</v>
      </c>
      <c r="E1467" s="44"/>
      <c r="F1467" s="269" t="s">
        <v>1306</v>
      </c>
      <c r="G1467" s="44"/>
      <c r="H1467" s="44"/>
      <c r="I1467" s="44"/>
      <c r="J1467" s="44"/>
      <c r="K1467" s="44"/>
      <c r="L1467" s="48"/>
      <c r="M1467" s="234"/>
      <c r="N1467" s="235"/>
      <c r="O1467" s="88"/>
      <c r="P1467" s="88"/>
      <c r="Q1467" s="88"/>
      <c r="R1467" s="88"/>
      <c r="S1467" s="88"/>
      <c r="T1467" s="89"/>
      <c r="U1467" s="42"/>
      <c r="V1467" s="42"/>
      <c r="W1467" s="42"/>
      <c r="X1467" s="42"/>
      <c r="Y1467" s="42"/>
      <c r="Z1467" s="42"/>
      <c r="AA1467" s="42"/>
      <c r="AB1467" s="42"/>
      <c r="AC1467" s="42"/>
      <c r="AD1467" s="42"/>
      <c r="AE1467" s="42"/>
      <c r="AU1467" s="20" t="s">
        <v>93</v>
      </c>
    </row>
    <row r="1468" s="2" customFormat="1">
      <c r="A1468" s="42"/>
      <c r="B1468" s="43"/>
      <c r="C1468" s="44"/>
      <c r="D1468" s="238" t="s">
        <v>278</v>
      </c>
      <c r="E1468" s="44"/>
      <c r="F1468" s="270" t="s">
        <v>1298</v>
      </c>
      <c r="G1468" s="44"/>
      <c r="H1468" s="271">
        <v>0</v>
      </c>
      <c r="I1468" s="44"/>
      <c r="J1468" s="44"/>
      <c r="K1468" s="44"/>
      <c r="L1468" s="48"/>
      <c r="M1468" s="234"/>
      <c r="N1468" s="235"/>
      <c r="O1468" s="88"/>
      <c r="P1468" s="88"/>
      <c r="Q1468" s="88"/>
      <c r="R1468" s="88"/>
      <c r="S1468" s="88"/>
      <c r="T1468" s="89"/>
      <c r="U1468" s="42"/>
      <c r="V1468" s="42"/>
      <c r="W1468" s="42"/>
      <c r="X1468" s="42"/>
      <c r="Y1468" s="42"/>
      <c r="Z1468" s="42"/>
      <c r="AA1468" s="42"/>
      <c r="AB1468" s="42"/>
      <c r="AC1468" s="42"/>
      <c r="AD1468" s="42"/>
      <c r="AE1468" s="42"/>
      <c r="AU1468" s="20" t="s">
        <v>93</v>
      </c>
    </row>
    <row r="1469" s="2" customFormat="1">
      <c r="A1469" s="42"/>
      <c r="B1469" s="43"/>
      <c r="C1469" s="44"/>
      <c r="D1469" s="238" t="s">
        <v>278</v>
      </c>
      <c r="E1469" s="44"/>
      <c r="F1469" s="270" t="s">
        <v>1299</v>
      </c>
      <c r="G1469" s="44"/>
      <c r="H1469" s="271">
        <v>108.27</v>
      </c>
      <c r="I1469" s="44"/>
      <c r="J1469" s="44"/>
      <c r="K1469" s="44"/>
      <c r="L1469" s="48"/>
      <c r="M1469" s="234"/>
      <c r="N1469" s="235"/>
      <c r="O1469" s="88"/>
      <c r="P1469" s="88"/>
      <c r="Q1469" s="88"/>
      <c r="R1469" s="88"/>
      <c r="S1469" s="88"/>
      <c r="T1469" s="89"/>
      <c r="U1469" s="42"/>
      <c r="V1469" s="42"/>
      <c r="W1469" s="42"/>
      <c r="X1469" s="42"/>
      <c r="Y1469" s="42"/>
      <c r="Z1469" s="42"/>
      <c r="AA1469" s="42"/>
      <c r="AB1469" s="42"/>
      <c r="AC1469" s="42"/>
      <c r="AD1469" s="42"/>
      <c r="AE1469" s="42"/>
      <c r="AU1469" s="20" t="s">
        <v>93</v>
      </c>
    </row>
    <row r="1470" s="2" customFormat="1">
      <c r="A1470" s="42"/>
      <c r="B1470" s="43"/>
      <c r="C1470" s="44"/>
      <c r="D1470" s="238" t="s">
        <v>278</v>
      </c>
      <c r="E1470" s="44"/>
      <c r="F1470" s="270" t="s">
        <v>1300</v>
      </c>
      <c r="G1470" s="44"/>
      <c r="H1470" s="271">
        <v>80.560000000000002</v>
      </c>
      <c r="I1470" s="44"/>
      <c r="J1470" s="44"/>
      <c r="K1470" s="44"/>
      <c r="L1470" s="48"/>
      <c r="M1470" s="234"/>
      <c r="N1470" s="235"/>
      <c r="O1470" s="88"/>
      <c r="P1470" s="88"/>
      <c r="Q1470" s="88"/>
      <c r="R1470" s="88"/>
      <c r="S1470" s="88"/>
      <c r="T1470" s="89"/>
      <c r="U1470" s="42"/>
      <c r="V1470" s="42"/>
      <c r="W1470" s="42"/>
      <c r="X1470" s="42"/>
      <c r="Y1470" s="42"/>
      <c r="Z1470" s="42"/>
      <c r="AA1470" s="42"/>
      <c r="AB1470" s="42"/>
      <c r="AC1470" s="42"/>
      <c r="AD1470" s="42"/>
      <c r="AE1470" s="42"/>
      <c r="AU1470" s="20" t="s">
        <v>93</v>
      </c>
    </row>
    <row r="1471" s="2" customFormat="1">
      <c r="A1471" s="42"/>
      <c r="B1471" s="43"/>
      <c r="C1471" s="44"/>
      <c r="D1471" s="238" t="s">
        <v>278</v>
      </c>
      <c r="E1471" s="44"/>
      <c r="F1471" s="270" t="s">
        <v>268</v>
      </c>
      <c r="G1471" s="44"/>
      <c r="H1471" s="271">
        <v>188.83000000000001</v>
      </c>
      <c r="I1471" s="44"/>
      <c r="J1471" s="44"/>
      <c r="K1471" s="44"/>
      <c r="L1471" s="48"/>
      <c r="M1471" s="234"/>
      <c r="N1471" s="235"/>
      <c r="O1471" s="88"/>
      <c r="P1471" s="88"/>
      <c r="Q1471" s="88"/>
      <c r="R1471" s="88"/>
      <c r="S1471" s="88"/>
      <c r="T1471" s="89"/>
      <c r="U1471" s="42"/>
      <c r="V1471" s="42"/>
      <c r="W1471" s="42"/>
      <c r="X1471" s="42"/>
      <c r="Y1471" s="42"/>
      <c r="Z1471" s="42"/>
      <c r="AA1471" s="42"/>
      <c r="AB1471" s="42"/>
      <c r="AC1471" s="42"/>
      <c r="AD1471" s="42"/>
      <c r="AE1471" s="42"/>
      <c r="AU1471" s="20" t="s">
        <v>93</v>
      </c>
    </row>
    <row r="1472" s="2" customFormat="1" ht="21.75" customHeight="1">
      <c r="A1472" s="42"/>
      <c r="B1472" s="43"/>
      <c r="C1472" s="218" t="s">
        <v>1307</v>
      </c>
      <c r="D1472" s="218" t="s">
        <v>256</v>
      </c>
      <c r="E1472" s="219" t="s">
        <v>1308</v>
      </c>
      <c r="F1472" s="220" t="s">
        <v>1309</v>
      </c>
      <c r="G1472" s="221" t="s">
        <v>259</v>
      </c>
      <c r="H1472" s="222">
        <v>270.69999999999999</v>
      </c>
      <c r="I1472" s="223"/>
      <c r="J1472" s="224">
        <f>ROUND(I1472*H1472,2)</f>
        <v>0</v>
      </c>
      <c r="K1472" s="220" t="s">
        <v>260</v>
      </c>
      <c r="L1472" s="48"/>
      <c r="M1472" s="225" t="s">
        <v>48</v>
      </c>
      <c r="N1472" s="226" t="s">
        <v>56</v>
      </c>
      <c r="O1472" s="88"/>
      <c r="P1472" s="227">
        <f>O1472*H1472</f>
        <v>0</v>
      </c>
      <c r="Q1472" s="227">
        <v>0</v>
      </c>
      <c r="R1472" s="227">
        <f>Q1472*H1472</f>
        <v>0</v>
      </c>
      <c r="S1472" s="227">
        <v>0</v>
      </c>
      <c r="T1472" s="228">
        <f>S1472*H1472</f>
        <v>0</v>
      </c>
      <c r="U1472" s="42"/>
      <c r="V1472" s="42"/>
      <c r="W1472" s="42"/>
      <c r="X1472" s="42"/>
      <c r="Y1472" s="42"/>
      <c r="Z1472" s="42"/>
      <c r="AA1472" s="42"/>
      <c r="AB1472" s="42"/>
      <c r="AC1472" s="42"/>
      <c r="AD1472" s="42"/>
      <c r="AE1472" s="42"/>
      <c r="AR1472" s="229" t="s">
        <v>364</v>
      </c>
      <c r="AT1472" s="229" t="s">
        <v>256</v>
      </c>
      <c r="AU1472" s="229" t="s">
        <v>93</v>
      </c>
      <c r="AY1472" s="20" t="s">
        <v>254</v>
      </c>
      <c r="BE1472" s="230">
        <f>IF(N1472="základní",J1472,0)</f>
        <v>0</v>
      </c>
      <c r="BF1472" s="230">
        <f>IF(N1472="snížená",J1472,0)</f>
        <v>0</v>
      </c>
      <c r="BG1472" s="230">
        <f>IF(N1472="zákl. přenesená",J1472,0)</f>
        <v>0</v>
      </c>
      <c r="BH1472" s="230">
        <f>IF(N1472="sníž. přenesená",J1472,0)</f>
        <v>0</v>
      </c>
      <c r="BI1472" s="230">
        <f>IF(N1472="nulová",J1472,0)</f>
        <v>0</v>
      </c>
      <c r="BJ1472" s="20" t="s">
        <v>23</v>
      </c>
      <c r="BK1472" s="230">
        <f>ROUND(I1472*H1472,2)</f>
        <v>0</v>
      </c>
      <c r="BL1472" s="20" t="s">
        <v>364</v>
      </c>
      <c r="BM1472" s="229" t="s">
        <v>1310</v>
      </c>
    </row>
    <row r="1473" s="2" customFormat="1">
      <c r="A1473" s="42"/>
      <c r="B1473" s="43"/>
      <c r="C1473" s="44"/>
      <c r="D1473" s="231" t="s">
        <v>263</v>
      </c>
      <c r="E1473" s="44"/>
      <c r="F1473" s="232" t="s">
        <v>1311</v>
      </c>
      <c r="G1473" s="44"/>
      <c r="H1473" s="44"/>
      <c r="I1473" s="233"/>
      <c r="J1473" s="44"/>
      <c r="K1473" s="44"/>
      <c r="L1473" s="48"/>
      <c r="M1473" s="234"/>
      <c r="N1473" s="235"/>
      <c r="O1473" s="88"/>
      <c r="P1473" s="88"/>
      <c r="Q1473" s="88"/>
      <c r="R1473" s="88"/>
      <c r="S1473" s="88"/>
      <c r="T1473" s="89"/>
      <c r="U1473" s="42"/>
      <c r="V1473" s="42"/>
      <c r="W1473" s="42"/>
      <c r="X1473" s="42"/>
      <c r="Y1473" s="42"/>
      <c r="Z1473" s="42"/>
      <c r="AA1473" s="42"/>
      <c r="AB1473" s="42"/>
      <c r="AC1473" s="42"/>
      <c r="AD1473" s="42"/>
      <c r="AE1473" s="42"/>
      <c r="AT1473" s="20" t="s">
        <v>263</v>
      </c>
      <c r="AU1473" s="20" t="s">
        <v>93</v>
      </c>
    </row>
    <row r="1474" s="15" customFormat="1">
      <c r="A1474" s="15"/>
      <c r="B1474" s="259"/>
      <c r="C1474" s="260"/>
      <c r="D1474" s="238" t="s">
        <v>265</v>
      </c>
      <c r="E1474" s="261" t="s">
        <v>48</v>
      </c>
      <c r="F1474" s="262" t="s">
        <v>1312</v>
      </c>
      <c r="G1474" s="260"/>
      <c r="H1474" s="261" t="s">
        <v>48</v>
      </c>
      <c r="I1474" s="263"/>
      <c r="J1474" s="260"/>
      <c r="K1474" s="260"/>
      <c r="L1474" s="264"/>
      <c r="M1474" s="265"/>
      <c r="N1474" s="266"/>
      <c r="O1474" s="266"/>
      <c r="P1474" s="266"/>
      <c r="Q1474" s="266"/>
      <c r="R1474" s="266"/>
      <c r="S1474" s="266"/>
      <c r="T1474" s="267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T1474" s="268" t="s">
        <v>265</v>
      </c>
      <c r="AU1474" s="268" t="s">
        <v>93</v>
      </c>
      <c r="AV1474" s="15" t="s">
        <v>23</v>
      </c>
      <c r="AW1474" s="15" t="s">
        <v>46</v>
      </c>
      <c r="AX1474" s="15" t="s">
        <v>85</v>
      </c>
      <c r="AY1474" s="268" t="s">
        <v>254</v>
      </c>
    </row>
    <row r="1475" s="13" customFormat="1">
      <c r="A1475" s="13"/>
      <c r="B1475" s="236"/>
      <c r="C1475" s="237"/>
      <c r="D1475" s="238" t="s">
        <v>265</v>
      </c>
      <c r="E1475" s="239" t="s">
        <v>48</v>
      </c>
      <c r="F1475" s="240" t="s">
        <v>1313</v>
      </c>
      <c r="G1475" s="237"/>
      <c r="H1475" s="241">
        <v>270.69999999999999</v>
      </c>
      <c r="I1475" s="242"/>
      <c r="J1475" s="237"/>
      <c r="K1475" s="237"/>
      <c r="L1475" s="243"/>
      <c r="M1475" s="244"/>
      <c r="N1475" s="245"/>
      <c r="O1475" s="245"/>
      <c r="P1475" s="245"/>
      <c r="Q1475" s="245"/>
      <c r="R1475" s="245"/>
      <c r="S1475" s="245"/>
      <c r="T1475" s="246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7" t="s">
        <v>265</v>
      </c>
      <c r="AU1475" s="247" t="s">
        <v>93</v>
      </c>
      <c r="AV1475" s="13" t="s">
        <v>93</v>
      </c>
      <c r="AW1475" s="13" t="s">
        <v>46</v>
      </c>
      <c r="AX1475" s="13" t="s">
        <v>85</v>
      </c>
      <c r="AY1475" s="247" t="s">
        <v>254</v>
      </c>
    </row>
    <row r="1476" s="14" customFormat="1">
      <c r="A1476" s="14"/>
      <c r="B1476" s="248"/>
      <c r="C1476" s="249"/>
      <c r="D1476" s="238" t="s">
        <v>265</v>
      </c>
      <c r="E1476" s="250" t="s">
        <v>634</v>
      </c>
      <c r="F1476" s="251" t="s">
        <v>268</v>
      </c>
      <c r="G1476" s="249"/>
      <c r="H1476" s="252">
        <v>270.69999999999999</v>
      </c>
      <c r="I1476" s="253"/>
      <c r="J1476" s="249"/>
      <c r="K1476" s="249"/>
      <c r="L1476" s="254"/>
      <c r="M1476" s="255"/>
      <c r="N1476" s="256"/>
      <c r="O1476" s="256"/>
      <c r="P1476" s="256"/>
      <c r="Q1476" s="256"/>
      <c r="R1476" s="256"/>
      <c r="S1476" s="256"/>
      <c r="T1476" s="257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8" t="s">
        <v>265</v>
      </c>
      <c r="AU1476" s="258" t="s">
        <v>93</v>
      </c>
      <c r="AV1476" s="14" t="s">
        <v>261</v>
      </c>
      <c r="AW1476" s="14" t="s">
        <v>46</v>
      </c>
      <c r="AX1476" s="14" t="s">
        <v>23</v>
      </c>
      <c r="AY1476" s="258" t="s">
        <v>254</v>
      </c>
    </row>
    <row r="1477" s="2" customFormat="1" ht="24.15" customHeight="1">
      <c r="A1477" s="42"/>
      <c r="B1477" s="43"/>
      <c r="C1477" s="218" t="s">
        <v>1314</v>
      </c>
      <c r="D1477" s="218" t="s">
        <v>256</v>
      </c>
      <c r="E1477" s="219" t="s">
        <v>1315</v>
      </c>
      <c r="F1477" s="220" t="s">
        <v>1316</v>
      </c>
      <c r="G1477" s="221" t="s">
        <v>259</v>
      </c>
      <c r="H1477" s="222">
        <v>270.69999999999999</v>
      </c>
      <c r="I1477" s="223"/>
      <c r="J1477" s="224">
        <f>ROUND(I1477*H1477,2)</f>
        <v>0</v>
      </c>
      <c r="K1477" s="220" t="s">
        <v>260</v>
      </c>
      <c r="L1477" s="48"/>
      <c r="M1477" s="225" t="s">
        <v>48</v>
      </c>
      <c r="N1477" s="226" t="s">
        <v>56</v>
      </c>
      <c r="O1477" s="88"/>
      <c r="P1477" s="227">
        <f>O1477*H1477</f>
        <v>0</v>
      </c>
      <c r="Q1477" s="227">
        <v>0</v>
      </c>
      <c r="R1477" s="227">
        <f>Q1477*H1477</f>
        <v>0</v>
      </c>
      <c r="S1477" s="227">
        <v>0</v>
      </c>
      <c r="T1477" s="228">
        <f>S1477*H1477</f>
        <v>0</v>
      </c>
      <c r="U1477" s="42"/>
      <c r="V1477" s="42"/>
      <c r="W1477" s="42"/>
      <c r="X1477" s="42"/>
      <c r="Y1477" s="42"/>
      <c r="Z1477" s="42"/>
      <c r="AA1477" s="42"/>
      <c r="AB1477" s="42"/>
      <c r="AC1477" s="42"/>
      <c r="AD1477" s="42"/>
      <c r="AE1477" s="42"/>
      <c r="AR1477" s="229" t="s">
        <v>364</v>
      </c>
      <c r="AT1477" s="229" t="s">
        <v>256</v>
      </c>
      <c r="AU1477" s="229" t="s">
        <v>93</v>
      </c>
      <c r="AY1477" s="20" t="s">
        <v>254</v>
      </c>
      <c r="BE1477" s="230">
        <f>IF(N1477="základní",J1477,0)</f>
        <v>0</v>
      </c>
      <c r="BF1477" s="230">
        <f>IF(N1477="snížená",J1477,0)</f>
        <v>0</v>
      </c>
      <c r="BG1477" s="230">
        <f>IF(N1477="zákl. přenesená",J1477,0)</f>
        <v>0</v>
      </c>
      <c r="BH1477" s="230">
        <f>IF(N1477="sníž. přenesená",J1477,0)</f>
        <v>0</v>
      </c>
      <c r="BI1477" s="230">
        <f>IF(N1477="nulová",J1477,0)</f>
        <v>0</v>
      </c>
      <c r="BJ1477" s="20" t="s">
        <v>23</v>
      </c>
      <c r="BK1477" s="230">
        <f>ROUND(I1477*H1477,2)</f>
        <v>0</v>
      </c>
      <c r="BL1477" s="20" t="s">
        <v>364</v>
      </c>
      <c r="BM1477" s="229" t="s">
        <v>1317</v>
      </c>
    </row>
    <row r="1478" s="2" customFormat="1">
      <c r="A1478" s="42"/>
      <c r="B1478" s="43"/>
      <c r="C1478" s="44"/>
      <c r="D1478" s="231" t="s">
        <v>263</v>
      </c>
      <c r="E1478" s="44"/>
      <c r="F1478" s="232" t="s">
        <v>1318</v>
      </c>
      <c r="G1478" s="44"/>
      <c r="H1478" s="44"/>
      <c r="I1478" s="233"/>
      <c r="J1478" s="44"/>
      <c r="K1478" s="44"/>
      <c r="L1478" s="48"/>
      <c r="M1478" s="234"/>
      <c r="N1478" s="235"/>
      <c r="O1478" s="88"/>
      <c r="P1478" s="88"/>
      <c r="Q1478" s="88"/>
      <c r="R1478" s="88"/>
      <c r="S1478" s="88"/>
      <c r="T1478" s="89"/>
      <c r="U1478" s="42"/>
      <c r="V1478" s="42"/>
      <c r="W1478" s="42"/>
      <c r="X1478" s="42"/>
      <c r="Y1478" s="42"/>
      <c r="Z1478" s="42"/>
      <c r="AA1478" s="42"/>
      <c r="AB1478" s="42"/>
      <c r="AC1478" s="42"/>
      <c r="AD1478" s="42"/>
      <c r="AE1478" s="42"/>
      <c r="AT1478" s="20" t="s">
        <v>263</v>
      </c>
      <c r="AU1478" s="20" t="s">
        <v>93</v>
      </c>
    </row>
    <row r="1479" s="13" customFormat="1">
      <c r="A1479" s="13"/>
      <c r="B1479" s="236"/>
      <c r="C1479" s="237"/>
      <c r="D1479" s="238" t="s">
        <v>265</v>
      </c>
      <c r="E1479" s="239" t="s">
        <v>48</v>
      </c>
      <c r="F1479" s="240" t="s">
        <v>634</v>
      </c>
      <c r="G1479" s="237"/>
      <c r="H1479" s="241">
        <v>270.69999999999999</v>
      </c>
      <c r="I1479" s="242"/>
      <c r="J1479" s="237"/>
      <c r="K1479" s="237"/>
      <c r="L1479" s="243"/>
      <c r="M1479" s="244"/>
      <c r="N1479" s="245"/>
      <c r="O1479" s="245"/>
      <c r="P1479" s="245"/>
      <c r="Q1479" s="245"/>
      <c r="R1479" s="245"/>
      <c r="S1479" s="245"/>
      <c r="T1479" s="246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7" t="s">
        <v>265</v>
      </c>
      <c r="AU1479" s="247" t="s">
        <v>93</v>
      </c>
      <c r="AV1479" s="13" t="s">
        <v>93</v>
      </c>
      <c r="AW1479" s="13" t="s">
        <v>46</v>
      </c>
      <c r="AX1479" s="13" t="s">
        <v>23</v>
      </c>
      <c r="AY1479" s="247" t="s">
        <v>254</v>
      </c>
    </row>
    <row r="1480" s="2" customFormat="1">
      <c r="A1480" s="42"/>
      <c r="B1480" s="43"/>
      <c r="C1480" s="44"/>
      <c r="D1480" s="238" t="s">
        <v>278</v>
      </c>
      <c r="E1480" s="44"/>
      <c r="F1480" s="269" t="s">
        <v>1319</v>
      </c>
      <c r="G1480" s="44"/>
      <c r="H1480" s="44"/>
      <c r="I1480" s="44"/>
      <c r="J1480" s="44"/>
      <c r="K1480" s="44"/>
      <c r="L1480" s="48"/>
      <c r="M1480" s="234"/>
      <c r="N1480" s="235"/>
      <c r="O1480" s="88"/>
      <c r="P1480" s="88"/>
      <c r="Q1480" s="88"/>
      <c r="R1480" s="88"/>
      <c r="S1480" s="88"/>
      <c r="T1480" s="89"/>
      <c r="U1480" s="42"/>
      <c r="V1480" s="42"/>
      <c r="W1480" s="42"/>
      <c r="X1480" s="42"/>
      <c r="Y1480" s="42"/>
      <c r="Z1480" s="42"/>
      <c r="AA1480" s="42"/>
      <c r="AB1480" s="42"/>
      <c r="AC1480" s="42"/>
      <c r="AD1480" s="42"/>
      <c r="AE1480" s="42"/>
      <c r="AU1480" s="20" t="s">
        <v>93</v>
      </c>
    </row>
    <row r="1481" s="2" customFormat="1">
      <c r="A1481" s="42"/>
      <c r="B1481" s="43"/>
      <c r="C1481" s="44"/>
      <c r="D1481" s="238" t="s">
        <v>278</v>
      </c>
      <c r="E1481" s="44"/>
      <c r="F1481" s="270" t="s">
        <v>1312</v>
      </c>
      <c r="G1481" s="44"/>
      <c r="H1481" s="271">
        <v>0</v>
      </c>
      <c r="I1481" s="44"/>
      <c r="J1481" s="44"/>
      <c r="K1481" s="44"/>
      <c r="L1481" s="48"/>
      <c r="M1481" s="234"/>
      <c r="N1481" s="235"/>
      <c r="O1481" s="88"/>
      <c r="P1481" s="88"/>
      <c r="Q1481" s="88"/>
      <c r="R1481" s="88"/>
      <c r="S1481" s="88"/>
      <c r="T1481" s="89"/>
      <c r="U1481" s="42"/>
      <c r="V1481" s="42"/>
      <c r="W1481" s="42"/>
      <c r="X1481" s="42"/>
      <c r="Y1481" s="42"/>
      <c r="Z1481" s="42"/>
      <c r="AA1481" s="42"/>
      <c r="AB1481" s="42"/>
      <c r="AC1481" s="42"/>
      <c r="AD1481" s="42"/>
      <c r="AE1481" s="42"/>
      <c r="AU1481" s="20" t="s">
        <v>93</v>
      </c>
    </row>
    <row r="1482" s="2" customFormat="1">
      <c r="A1482" s="42"/>
      <c r="B1482" s="43"/>
      <c r="C1482" s="44"/>
      <c r="D1482" s="238" t="s">
        <v>278</v>
      </c>
      <c r="E1482" s="44"/>
      <c r="F1482" s="270" t="s">
        <v>1313</v>
      </c>
      <c r="G1482" s="44"/>
      <c r="H1482" s="271">
        <v>270.69999999999999</v>
      </c>
      <c r="I1482" s="44"/>
      <c r="J1482" s="44"/>
      <c r="K1482" s="44"/>
      <c r="L1482" s="48"/>
      <c r="M1482" s="234"/>
      <c r="N1482" s="235"/>
      <c r="O1482" s="88"/>
      <c r="P1482" s="88"/>
      <c r="Q1482" s="88"/>
      <c r="R1482" s="88"/>
      <c r="S1482" s="88"/>
      <c r="T1482" s="89"/>
      <c r="U1482" s="42"/>
      <c r="V1482" s="42"/>
      <c r="W1482" s="42"/>
      <c r="X1482" s="42"/>
      <c r="Y1482" s="42"/>
      <c r="Z1482" s="42"/>
      <c r="AA1482" s="42"/>
      <c r="AB1482" s="42"/>
      <c r="AC1482" s="42"/>
      <c r="AD1482" s="42"/>
      <c r="AE1482" s="42"/>
      <c r="AU1482" s="20" t="s">
        <v>93</v>
      </c>
    </row>
    <row r="1483" s="2" customFormat="1">
      <c r="A1483" s="42"/>
      <c r="B1483" s="43"/>
      <c r="C1483" s="44"/>
      <c r="D1483" s="238" t="s">
        <v>278</v>
      </c>
      <c r="E1483" s="44"/>
      <c r="F1483" s="270" t="s">
        <v>268</v>
      </c>
      <c r="G1483" s="44"/>
      <c r="H1483" s="271">
        <v>270.69999999999999</v>
      </c>
      <c r="I1483" s="44"/>
      <c r="J1483" s="44"/>
      <c r="K1483" s="44"/>
      <c r="L1483" s="48"/>
      <c r="M1483" s="234"/>
      <c r="N1483" s="235"/>
      <c r="O1483" s="88"/>
      <c r="P1483" s="88"/>
      <c r="Q1483" s="88"/>
      <c r="R1483" s="88"/>
      <c r="S1483" s="88"/>
      <c r="T1483" s="89"/>
      <c r="U1483" s="42"/>
      <c r="V1483" s="42"/>
      <c r="W1483" s="42"/>
      <c r="X1483" s="42"/>
      <c r="Y1483" s="42"/>
      <c r="Z1483" s="42"/>
      <c r="AA1483" s="42"/>
      <c r="AB1483" s="42"/>
      <c r="AC1483" s="42"/>
      <c r="AD1483" s="42"/>
      <c r="AE1483" s="42"/>
      <c r="AU1483" s="20" t="s">
        <v>93</v>
      </c>
    </row>
    <row r="1484" s="2" customFormat="1" ht="16.5" customHeight="1">
      <c r="A1484" s="42"/>
      <c r="B1484" s="43"/>
      <c r="C1484" s="285" t="s">
        <v>1320</v>
      </c>
      <c r="D1484" s="285" t="s">
        <v>376</v>
      </c>
      <c r="E1484" s="286" t="s">
        <v>1321</v>
      </c>
      <c r="F1484" s="287" t="s">
        <v>1322</v>
      </c>
      <c r="G1484" s="288" t="s">
        <v>528</v>
      </c>
      <c r="H1484" s="289">
        <v>0.13800000000000001</v>
      </c>
      <c r="I1484" s="290"/>
      <c r="J1484" s="291">
        <f>ROUND(I1484*H1484,2)</f>
        <v>0</v>
      </c>
      <c r="K1484" s="287" t="s">
        <v>260</v>
      </c>
      <c r="L1484" s="292"/>
      <c r="M1484" s="293" t="s">
        <v>48</v>
      </c>
      <c r="N1484" s="294" t="s">
        <v>56</v>
      </c>
      <c r="O1484" s="88"/>
      <c r="P1484" s="227">
        <f>O1484*H1484</f>
        <v>0</v>
      </c>
      <c r="Q1484" s="227">
        <v>1</v>
      </c>
      <c r="R1484" s="227">
        <f>Q1484*H1484</f>
        <v>0.13800000000000001</v>
      </c>
      <c r="S1484" s="227">
        <v>0</v>
      </c>
      <c r="T1484" s="228">
        <f>S1484*H1484</f>
        <v>0</v>
      </c>
      <c r="U1484" s="42"/>
      <c r="V1484" s="42"/>
      <c r="W1484" s="42"/>
      <c r="X1484" s="42"/>
      <c r="Y1484" s="42"/>
      <c r="Z1484" s="42"/>
      <c r="AA1484" s="42"/>
      <c r="AB1484" s="42"/>
      <c r="AC1484" s="42"/>
      <c r="AD1484" s="42"/>
      <c r="AE1484" s="42"/>
      <c r="AR1484" s="229" t="s">
        <v>453</v>
      </c>
      <c r="AT1484" s="229" t="s">
        <v>376</v>
      </c>
      <c r="AU1484" s="229" t="s">
        <v>93</v>
      </c>
      <c r="AY1484" s="20" t="s">
        <v>254</v>
      </c>
      <c r="BE1484" s="230">
        <f>IF(N1484="základní",J1484,0)</f>
        <v>0</v>
      </c>
      <c r="BF1484" s="230">
        <f>IF(N1484="snížená",J1484,0)</f>
        <v>0</v>
      </c>
      <c r="BG1484" s="230">
        <f>IF(N1484="zákl. přenesená",J1484,0)</f>
        <v>0</v>
      </c>
      <c r="BH1484" s="230">
        <f>IF(N1484="sníž. přenesená",J1484,0)</f>
        <v>0</v>
      </c>
      <c r="BI1484" s="230">
        <f>IF(N1484="nulová",J1484,0)</f>
        <v>0</v>
      </c>
      <c r="BJ1484" s="20" t="s">
        <v>23</v>
      </c>
      <c r="BK1484" s="230">
        <f>ROUND(I1484*H1484,2)</f>
        <v>0</v>
      </c>
      <c r="BL1484" s="20" t="s">
        <v>364</v>
      </c>
      <c r="BM1484" s="229" t="s">
        <v>1323</v>
      </c>
    </row>
    <row r="1485" s="15" customFormat="1">
      <c r="A1485" s="15"/>
      <c r="B1485" s="259"/>
      <c r="C1485" s="260"/>
      <c r="D1485" s="238" t="s">
        <v>265</v>
      </c>
      <c r="E1485" s="261" t="s">
        <v>48</v>
      </c>
      <c r="F1485" s="262" t="s">
        <v>1324</v>
      </c>
      <c r="G1485" s="260"/>
      <c r="H1485" s="261" t="s">
        <v>48</v>
      </c>
      <c r="I1485" s="263"/>
      <c r="J1485" s="260"/>
      <c r="K1485" s="260"/>
      <c r="L1485" s="264"/>
      <c r="M1485" s="265"/>
      <c r="N1485" s="266"/>
      <c r="O1485" s="266"/>
      <c r="P1485" s="266"/>
      <c r="Q1485" s="266"/>
      <c r="R1485" s="266"/>
      <c r="S1485" s="266"/>
      <c r="T1485" s="267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68" t="s">
        <v>265</v>
      </c>
      <c r="AU1485" s="268" t="s">
        <v>93</v>
      </c>
      <c r="AV1485" s="15" t="s">
        <v>23</v>
      </c>
      <c r="AW1485" s="15" t="s">
        <v>46</v>
      </c>
      <c r="AX1485" s="15" t="s">
        <v>85</v>
      </c>
      <c r="AY1485" s="268" t="s">
        <v>254</v>
      </c>
    </row>
    <row r="1486" s="13" customFormat="1">
      <c r="A1486" s="13"/>
      <c r="B1486" s="236"/>
      <c r="C1486" s="237"/>
      <c r="D1486" s="238" t="s">
        <v>265</v>
      </c>
      <c r="E1486" s="239" t="s">
        <v>48</v>
      </c>
      <c r="F1486" s="240" t="s">
        <v>1325</v>
      </c>
      <c r="G1486" s="237"/>
      <c r="H1486" s="241">
        <v>0.057000000000000002</v>
      </c>
      <c r="I1486" s="242"/>
      <c r="J1486" s="237"/>
      <c r="K1486" s="237"/>
      <c r="L1486" s="243"/>
      <c r="M1486" s="244"/>
      <c r="N1486" s="245"/>
      <c r="O1486" s="245"/>
      <c r="P1486" s="245"/>
      <c r="Q1486" s="245"/>
      <c r="R1486" s="245"/>
      <c r="S1486" s="245"/>
      <c r="T1486" s="246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7" t="s">
        <v>265</v>
      </c>
      <c r="AU1486" s="247" t="s">
        <v>93</v>
      </c>
      <c r="AV1486" s="13" t="s">
        <v>93</v>
      </c>
      <c r="AW1486" s="13" t="s">
        <v>46</v>
      </c>
      <c r="AX1486" s="13" t="s">
        <v>85</v>
      </c>
      <c r="AY1486" s="247" t="s">
        <v>254</v>
      </c>
    </row>
    <row r="1487" s="13" customFormat="1">
      <c r="A1487" s="13"/>
      <c r="B1487" s="236"/>
      <c r="C1487" s="237"/>
      <c r="D1487" s="238" t="s">
        <v>265</v>
      </c>
      <c r="E1487" s="239" t="s">
        <v>48</v>
      </c>
      <c r="F1487" s="240" t="s">
        <v>1326</v>
      </c>
      <c r="G1487" s="237"/>
      <c r="H1487" s="241">
        <v>0.081000000000000003</v>
      </c>
      <c r="I1487" s="242"/>
      <c r="J1487" s="237"/>
      <c r="K1487" s="237"/>
      <c r="L1487" s="243"/>
      <c r="M1487" s="244"/>
      <c r="N1487" s="245"/>
      <c r="O1487" s="245"/>
      <c r="P1487" s="245"/>
      <c r="Q1487" s="245"/>
      <c r="R1487" s="245"/>
      <c r="S1487" s="245"/>
      <c r="T1487" s="246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7" t="s">
        <v>265</v>
      </c>
      <c r="AU1487" s="247" t="s">
        <v>93</v>
      </c>
      <c r="AV1487" s="13" t="s">
        <v>93</v>
      </c>
      <c r="AW1487" s="13" t="s">
        <v>46</v>
      </c>
      <c r="AX1487" s="13" t="s">
        <v>85</v>
      </c>
      <c r="AY1487" s="247" t="s">
        <v>254</v>
      </c>
    </row>
    <row r="1488" s="14" customFormat="1">
      <c r="A1488" s="14"/>
      <c r="B1488" s="248"/>
      <c r="C1488" s="249"/>
      <c r="D1488" s="238" t="s">
        <v>265</v>
      </c>
      <c r="E1488" s="250" t="s">
        <v>48</v>
      </c>
      <c r="F1488" s="251" t="s">
        <v>268</v>
      </c>
      <c r="G1488" s="249"/>
      <c r="H1488" s="252">
        <v>0.13800000000000001</v>
      </c>
      <c r="I1488" s="253"/>
      <c r="J1488" s="249"/>
      <c r="K1488" s="249"/>
      <c r="L1488" s="254"/>
      <c r="M1488" s="255"/>
      <c r="N1488" s="256"/>
      <c r="O1488" s="256"/>
      <c r="P1488" s="256"/>
      <c r="Q1488" s="256"/>
      <c r="R1488" s="256"/>
      <c r="S1488" s="256"/>
      <c r="T1488" s="257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8" t="s">
        <v>265</v>
      </c>
      <c r="AU1488" s="258" t="s">
        <v>93</v>
      </c>
      <c r="AV1488" s="14" t="s">
        <v>261</v>
      </c>
      <c r="AW1488" s="14" t="s">
        <v>46</v>
      </c>
      <c r="AX1488" s="14" t="s">
        <v>23</v>
      </c>
      <c r="AY1488" s="258" t="s">
        <v>254</v>
      </c>
    </row>
    <row r="1489" s="2" customFormat="1">
      <c r="A1489" s="42"/>
      <c r="B1489" s="43"/>
      <c r="C1489" s="44"/>
      <c r="D1489" s="238" t="s">
        <v>278</v>
      </c>
      <c r="E1489" s="44"/>
      <c r="F1489" s="269" t="s">
        <v>1306</v>
      </c>
      <c r="G1489" s="44"/>
      <c r="H1489" s="44"/>
      <c r="I1489" s="44"/>
      <c r="J1489" s="44"/>
      <c r="K1489" s="44"/>
      <c r="L1489" s="48"/>
      <c r="M1489" s="234"/>
      <c r="N1489" s="235"/>
      <c r="O1489" s="88"/>
      <c r="P1489" s="88"/>
      <c r="Q1489" s="88"/>
      <c r="R1489" s="88"/>
      <c r="S1489" s="88"/>
      <c r="T1489" s="89"/>
      <c r="U1489" s="42"/>
      <c r="V1489" s="42"/>
      <c r="W1489" s="42"/>
      <c r="X1489" s="42"/>
      <c r="Y1489" s="42"/>
      <c r="Z1489" s="42"/>
      <c r="AA1489" s="42"/>
      <c r="AB1489" s="42"/>
      <c r="AC1489" s="42"/>
      <c r="AD1489" s="42"/>
      <c r="AE1489" s="42"/>
      <c r="AU1489" s="20" t="s">
        <v>93</v>
      </c>
    </row>
    <row r="1490" s="2" customFormat="1">
      <c r="A1490" s="42"/>
      <c r="B1490" s="43"/>
      <c r="C1490" s="44"/>
      <c r="D1490" s="238" t="s">
        <v>278</v>
      </c>
      <c r="E1490" s="44"/>
      <c r="F1490" s="270" t="s">
        <v>1298</v>
      </c>
      <c r="G1490" s="44"/>
      <c r="H1490" s="271">
        <v>0</v>
      </c>
      <c r="I1490" s="44"/>
      <c r="J1490" s="44"/>
      <c r="K1490" s="44"/>
      <c r="L1490" s="48"/>
      <c r="M1490" s="234"/>
      <c r="N1490" s="235"/>
      <c r="O1490" s="88"/>
      <c r="P1490" s="88"/>
      <c r="Q1490" s="88"/>
      <c r="R1490" s="88"/>
      <c r="S1490" s="88"/>
      <c r="T1490" s="89"/>
      <c r="U1490" s="42"/>
      <c r="V1490" s="42"/>
      <c r="W1490" s="42"/>
      <c r="X1490" s="42"/>
      <c r="Y1490" s="42"/>
      <c r="Z1490" s="42"/>
      <c r="AA1490" s="42"/>
      <c r="AB1490" s="42"/>
      <c r="AC1490" s="42"/>
      <c r="AD1490" s="42"/>
      <c r="AE1490" s="42"/>
      <c r="AU1490" s="20" t="s">
        <v>93</v>
      </c>
    </row>
    <row r="1491" s="2" customFormat="1">
      <c r="A1491" s="42"/>
      <c r="B1491" s="43"/>
      <c r="C1491" s="44"/>
      <c r="D1491" s="238" t="s">
        <v>278</v>
      </c>
      <c r="E1491" s="44"/>
      <c r="F1491" s="270" t="s">
        <v>1299</v>
      </c>
      <c r="G1491" s="44"/>
      <c r="H1491" s="271">
        <v>108.27</v>
      </c>
      <c r="I1491" s="44"/>
      <c r="J1491" s="44"/>
      <c r="K1491" s="44"/>
      <c r="L1491" s="48"/>
      <c r="M1491" s="234"/>
      <c r="N1491" s="235"/>
      <c r="O1491" s="88"/>
      <c r="P1491" s="88"/>
      <c r="Q1491" s="88"/>
      <c r="R1491" s="88"/>
      <c r="S1491" s="88"/>
      <c r="T1491" s="89"/>
      <c r="U1491" s="42"/>
      <c r="V1491" s="42"/>
      <c r="W1491" s="42"/>
      <c r="X1491" s="42"/>
      <c r="Y1491" s="42"/>
      <c r="Z1491" s="42"/>
      <c r="AA1491" s="42"/>
      <c r="AB1491" s="42"/>
      <c r="AC1491" s="42"/>
      <c r="AD1491" s="42"/>
      <c r="AE1491" s="42"/>
      <c r="AU1491" s="20" t="s">
        <v>93</v>
      </c>
    </row>
    <row r="1492" s="2" customFormat="1">
      <c r="A1492" s="42"/>
      <c r="B1492" s="43"/>
      <c r="C1492" s="44"/>
      <c r="D1492" s="238" t="s">
        <v>278</v>
      </c>
      <c r="E1492" s="44"/>
      <c r="F1492" s="270" t="s">
        <v>1300</v>
      </c>
      <c r="G1492" s="44"/>
      <c r="H1492" s="271">
        <v>80.560000000000002</v>
      </c>
      <c r="I1492" s="44"/>
      <c r="J1492" s="44"/>
      <c r="K1492" s="44"/>
      <c r="L1492" s="48"/>
      <c r="M1492" s="234"/>
      <c r="N1492" s="235"/>
      <c r="O1492" s="88"/>
      <c r="P1492" s="88"/>
      <c r="Q1492" s="88"/>
      <c r="R1492" s="88"/>
      <c r="S1492" s="88"/>
      <c r="T1492" s="89"/>
      <c r="U1492" s="42"/>
      <c r="V1492" s="42"/>
      <c r="W1492" s="42"/>
      <c r="X1492" s="42"/>
      <c r="Y1492" s="42"/>
      <c r="Z1492" s="42"/>
      <c r="AA1492" s="42"/>
      <c r="AB1492" s="42"/>
      <c r="AC1492" s="42"/>
      <c r="AD1492" s="42"/>
      <c r="AE1492" s="42"/>
      <c r="AU1492" s="20" t="s">
        <v>93</v>
      </c>
    </row>
    <row r="1493" s="2" customFormat="1">
      <c r="A1493" s="42"/>
      <c r="B1493" s="43"/>
      <c r="C1493" s="44"/>
      <c r="D1493" s="238" t="s">
        <v>278</v>
      </c>
      <c r="E1493" s="44"/>
      <c r="F1493" s="270" t="s">
        <v>268</v>
      </c>
      <c r="G1493" s="44"/>
      <c r="H1493" s="271">
        <v>188.83000000000001</v>
      </c>
      <c r="I1493" s="44"/>
      <c r="J1493" s="44"/>
      <c r="K1493" s="44"/>
      <c r="L1493" s="48"/>
      <c r="M1493" s="234"/>
      <c r="N1493" s="235"/>
      <c r="O1493" s="88"/>
      <c r="P1493" s="88"/>
      <c r="Q1493" s="88"/>
      <c r="R1493" s="88"/>
      <c r="S1493" s="88"/>
      <c r="T1493" s="89"/>
      <c r="U1493" s="42"/>
      <c r="V1493" s="42"/>
      <c r="W1493" s="42"/>
      <c r="X1493" s="42"/>
      <c r="Y1493" s="42"/>
      <c r="Z1493" s="42"/>
      <c r="AA1493" s="42"/>
      <c r="AB1493" s="42"/>
      <c r="AC1493" s="42"/>
      <c r="AD1493" s="42"/>
      <c r="AE1493" s="42"/>
      <c r="AU1493" s="20" t="s">
        <v>93</v>
      </c>
    </row>
    <row r="1494" s="2" customFormat="1">
      <c r="A1494" s="42"/>
      <c r="B1494" s="43"/>
      <c r="C1494" s="44"/>
      <c r="D1494" s="238" t="s">
        <v>278</v>
      </c>
      <c r="E1494" s="44"/>
      <c r="F1494" s="269" t="s">
        <v>1319</v>
      </c>
      <c r="G1494" s="44"/>
      <c r="H1494" s="44"/>
      <c r="I1494" s="44"/>
      <c r="J1494" s="44"/>
      <c r="K1494" s="44"/>
      <c r="L1494" s="48"/>
      <c r="M1494" s="234"/>
      <c r="N1494" s="235"/>
      <c r="O1494" s="88"/>
      <c r="P1494" s="88"/>
      <c r="Q1494" s="88"/>
      <c r="R1494" s="88"/>
      <c r="S1494" s="88"/>
      <c r="T1494" s="89"/>
      <c r="U1494" s="42"/>
      <c r="V1494" s="42"/>
      <c r="W1494" s="42"/>
      <c r="X1494" s="42"/>
      <c r="Y1494" s="42"/>
      <c r="Z1494" s="42"/>
      <c r="AA1494" s="42"/>
      <c r="AB1494" s="42"/>
      <c r="AC1494" s="42"/>
      <c r="AD1494" s="42"/>
      <c r="AE1494" s="42"/>
      <c r="AU1494" s="20" t="s">
        <v>93</v>
      </c>
    </row>
    <row r="1495" s="2" customFormat="1">
      <c r="A1495" s="42"/>
      <c r="B1495" s="43"/>
      <c r="C1495" s="44"/>
      <c r="D1495" s="238" t="s">
        <v>278</v>
      </c>
      <c r="E1495" s="44"/>
      <c r="F1495" s="270" t="s">
        <v>1312</v>
      </c>
      <c r="G1495" s="44"/>
      <c r="H1495" s="271">
        <v>0</v>
      </c>
      <c r="I1495" s="44"/>
      <c r="J1495" s="44"/>
      <c r="K1495" s="44"/>
      <c r="L1495" s="48"/>
      <c r="M1495" s="234"/>
      <c r="N1495" s="235"/>
      <c r="O1495" s="88"/>
      <c r="P1495" s="88"/>
      <c r="Q1495" s="88"/>
      <c r="R1495" s="88"/>
      <c r="S1495" s="88"/>
      <c r="T1495" s="89"/>
      <c r="U1495" s="42"/>
      <c r="V1495" s="42"/>
      <c r="W1495" s="42"/>
      <c r="X1495" s="42"/>
      <c r="Y1495" s="42"/>
      <c r="Z1495" s="42"/>
      <c r="AA1495" s="42"/>
      <c r="AB1495" s="42"/>
      <c r="AC1495" s="42"/>
      <c r="AD1495" s="42"/>
      <c r="AE1495" s="42"/>
      <c r="AU1495" s="20" t="s">
        <v>93</v>
      </c>
    </row>
    <row r="1496" s="2" customFormat="1">
      <c r="A1496" s="42"/>
      <c r="B1496" s="43"/>
      <c r="C1496" s="44"/>
      <c r="D1496" s="238" t="s">
        <v>278</v>
      </c>
      <c r="E1496" s="44"/>
      <c r="F1496" s="270" t="s">
        <v>1313</v>
      </c>
      <c r="G1496" s="44"/>
      <c r="H1496" s="271">
        <v>270.69999999999999</v>
      </c>
      <c r="I1496" s="44"/>
      <c r="J1496" s="44"/>
      <c r="K1496" s="44"/>
      <c r="L1496" s="48"/>
      <c r="M1496" s="234"/>
      <c r="N1496" s="235"/>
      <c r="O1496" s="88"/>
      <c r="P1496" s="88"/>
      <c r="Q1496" s="88"/>
      <c r="R1496" s="88"/>
      <c r="S1496" s="88"/>
      <c r="T1496" s="89"/>
      <c r="U1496" s="42"/>
      <c r="V1496" s="42"/>
      <c r="W1496" s="42"/>
      <c r="X1496" s="42"/>
      <c r="Y1496" s="42"/>
      <c r="Z1496" s="42"/>
      <c r="AA1496" s="42"/>
      <c r="AB1496" s="42"/>
      <c r="AC1496" s="42"/>
      <c r="AD1496" s="42"/>
      <c r="AE1496" s="42"/>
      <c r="AU1496" s="20" t="s">
        <v>93</v>
      </c>
    </row>
    <row r="1497" s="2" customFormat="1">
      <c r="A1497" s="42"/>
      <c r="B1497" s="43"/>
      <c r="C1497" s="44"/>
      <c r="D1497" s="238" t="s">
        <v>278</v>
      </c>
      <c r="E1497" s="44"/>
      <c r="F1497" s="270" t="s">
        <v>268</v>
      </c>
      <c r="G1497" s="44"/>
      <c r="H1497" s="271">
        <v>270.69999999999999</v>
      </c>
      <c r="I1497" s="44"/>
      <c r="J1497" s="44"/>
      <c r="K1497" s="44"/>
      <c r="L1497" s="48"/>
      <c r="M1497" s="234"/>
      <c r="N1497" s="235"/>
      <c r="O1497" s="88"/>
      <c r="P1497" s="88"/>
      <c r="Q1497" s="88"/>
      <c r="R1497" s="88"/>
      <c r="S1497" s="88"/>
      <c r="T1497" s="89"/>
      <c r="U1497" s="42"/>
      <c r="V1497" s="42"/>
      <c r="W1497" s="42"/>
      <c r="X1497" s="42"/>
      <c r="Y1497" s="42"/>
      <c r="Z1497" s="42"/>
      <c r="AA1497" s="42"/>
      <c r="AB1497" s="42"/>
      <c r="AC1497" s="42"/>
      <c r="AD1497" s="42"/>
      <c r="AE1497" s="42"/>
      <c r="AU1497" s="20" t="s">
        <v>93</v>
      </c>
    </row>
    <row r="1498" s="2" customFormat="1" ht="16.5" customHeight="1">
      <c r="A1498" s="42"/>
      <c r="B1498" s="43"/>
      <c r="C1498" s="285" t="s">
        <v>1327</v>
      </c>
      <c r="D1498" s="285" t="s">
        <v>376</v>
      </c>
      <c r="E1498" s="286" t="s">
        <v>1328</v>
      </c>
      <c r="F1498" s="287" t="s">
        <v>1329</v>
      </c>
      <c r="G1498" s="288" t="s">
        <v>528</v>
      </c>
      <c r="H1498" s="289">
        <v>0.27500000000000002</v>
      </c>
      <c r="I1498" s="290"/>
      <c r="J1498" s="291">
        <f>ROUND(I1498*H1498,2)</f>
        <v>0</v>
      </c>
      <c r="K1498" s="287" t="s">
        <v>260</v>
      </c>
      <c r="L1498" s="292"/>
      <c r="M1498" s="293" t="s">
        <v>48</v>
      </c>
      <c r="N1498" s="294" t="s">
        <v>56</v>
      </c>
      <c r="O1498" s="88"/>
      <c r="P1498" s="227">
        <f>O1498*H1498</f>
        <v>0</v>
      </c>
      <c r="Q1498" s="227">
        <v>1</v>
      </c>
      <c r="R1498" s="227">
        <f>Q1498*H1498</f>
        <v>0.27500000000000002</v>
      </c>
      <c r="S1498" s="227">
        <v>0</v>
      </c>
      <c r="T1498" s="228">
        <f>S1498*H1498</f>
        <v>0</v>
      </c>
      <c r="U1498" s="42"/>
      <c r="V1498" s="42"/>
      <c r="W1498" s="42"/>
      <c r="X1498" s="42"/>
      <c r="Y1498" s="42"/>
      <c r="Z1498" s="42"/>
      <c r="AA1498" s="42"/>
      <c r="AB1498" s="42"/>
      <c r="AC1498" s="42"/>
      <c r="AD1498" s="42"/>
      <c r="AE1498" s="42"/>
      <c r="AR1498" s="229" t="s">
        <v>453</v>
      </c>
      <c r="AT1498" s="229" t="s">
        <v>376</v>
      </c>
      <c r="AU1498" s="229" t="s">
        <v>93</v>
      </c>
      <c r="AY1498" s="20" t="s">
        <v>254</v>
      </c>
      <c r="BE1498" s="230">
        <f>IF(N1498="základní",J1498,0)</f>
        <v>0</v>
      </c>
      <c r="BF1498" s="230">
        <f>IF(N1498="snížená",J1498,0)</f>
        <v>0</v>
      </c>
      <c r="BG1498" s="230">
        <f>IF(N1498="zákl. přenesená",J1498,0)</f>
        <v>0</v>
      </c>
      <c r="BH1498" s="230">
        <f>IF(N1498="sníž. přenesená",J1498,0)</f>
        <v>0</v>
      </c>
      <c r="BI1498" s="230">
        <f>IF(N1498="nulová",J1498,0)</f>
        <v>0</v>
      </c>
      <c r="BJ1498" s="20" t="s">
        <v>23</v>
      </c>
      <c r="BK1498" s="230">
        <f>ROUND(I1498*H1498,2)</f>
        <v>0</v>
      </c>
      <c r="BL1498" s="20" t="s">
        <v>364</v>
      </c>
      <c r="BM1498" s="229" t="s">
        <v>1330</v>
      </c>
    </row>
    <row r="1499" s="15" customFormat="1">
      <c r="A1499" s="15"/>
      <c r="B1499" s="259"/>
      <c r="C1499" s="260"/>
      <c r="D1499" s="238" t="s">
        <v>265</v>
      </c>
      <c r="E1499" s="261" t="s">
        <v>48</v>
      </c>
      <c r="F1499" s="262" t="s">
        <v>1324</v>
      </c>
      <c r="G1499" s="260"/>
      <c r="H1499" s="261" t="s">
        <v>48</v>
      </c>
      <c r="I1499" s="263"/>
      <c r="J1499" s="260"/>
      <c r="K1499" s="260"/>
      <c r="L1499" s="264"/>
      <c r="M1499" s="265"/>
      <c r="N1499" s="266"/>
      <c r="O1499" s="266"/>
      <c r="P1499" s="266"/>
      <c r="Q1499" s="266"/>
      <c r="R1499" s="266"/>
      <c r="S1499" s="266"/>
      <c r="T1499" s="267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68" t="s">
        <v>265</v>
      </c>
      <c r="AU1499" s="268" t="s">
        <v>93</v>
      </c>
      <c r="AV1499" s="15" t="s">
        <v>23</v>
      </c>
      <c r="AW1499" s="15" t="s">
        <v>46</v>
      </c>
      <c r="AX1499" s="15" t="s">
        <v>85</v>
      </c>
      <c r="AY1499" s="268" t="s">
        <v>254</v>
      </c>
    </row>
    <row r="1500" s="13" customFormat="1">
      <c r="A1500" s="13"/>
      <c r="B1500" s="236"/>
      <c r="C1500" s="237"/>
      <c r="D1500" s="238" t="s">
        <v>265</v>
      </c>
      <c r="E1500" s="239" t="s">
        <v>48</v>
      </c>
      <c r="F1500" s="240" t="s">
        <v>1331</v>
      </c>
      <c r="G1500" s="237"/>
      <c r="H1500" s="241">
        <v>0.113</v>
      </c>
      <c r="I1500" s="242"/>
      <c r="J1500" s="237"/>
      <c r="K1500" s="237"/>
      <c r="L1500" s="243"/>
      <c r="M1500" s="244"/>
      <c r="N1500" s="245"/>
      <c r="O1500" s="245"/>
      <c r="P1500" s="245"/>
      <c r="Q1500" s="245"/>
      <c r="R1500" s="245"/>
      <c r="S1500" s="245"/>
      <c r="T1500" s="246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7" t="s">
        <v>265</v>
      </c>
      <c r="AU1500" s="247" t="s">
        <v>93</v>
      </c>
      <c r="AV1500" s="13" t="s">
        <v>93</v>
      </c>
      <c r="AW1500" s="13" t="s">
        <v>46</v>
      </c>
      <c r="AX1500" s="13" t="s">
        <v>85</v>
      </c>
      <c r="AY1500" s="247" t="s">
        <v>254</v>
      </c>
    </row>
    <row r="1501" s="13" customFormat="1">
      <c r="A1501" s="13"/>
      <c r="B1501" s="236"/>
      <c r="C1501" s="237"/>
      <c r="D1501" s="238" t="s">
        <v>265</v>
      </c>
      <c r="E1501" s="239" t="s">
        <v>48</v>
      </c>
      <c r="F1501" s="240" t="s">
        <v>1332</v>
      </c>
      <c r="G1501" s="237"/>
      <c r="H1501" s="241">
        <v>0.16200000000000001</v>
      </c>
      <c r="I1501" s="242"/>
      <c r="J1501" s="237"/>
      <c r="K1501" s="237"/>
      <c r="L1501" s="243"/>
      <c r="M1501" s="244"/>
      <c r="N1501" s="245"/>
      <c r="O1501" s="245"/>
      <c r="P1501" s="245"/>
      <c r="Q1501" s="245"/>
      <c r="R1501" s="245"/>
      <c r="S1501" s="245"/>
      <c r="T1501" s="246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7" t="s">
        <v>265</v>
      </c>
      <c r="AU1501" s="247" t="s">
        <v>93</v>
      </c>
      <c r="AV1501" s="13" t="s">
        <v>93</v>
      </c>
      <c r="AW1501" s="13" t="s">
        <v>46</v>
      </c>
      <c r="AX1501" s="13" t="s">
        <v>85</v>
      </c>
      <c r="AY1501" s="247" t="s">
        <v>254</v>
      </c>
    </row>
    <row r="1502" s="14" customFormat="1">
      <c r="A1502" s="14"/>
      <c r="B1502" s="248"/>
      <c r="C1502" s="249"/>
      <c r="D1502" s="238" t="s">
        <v>265</v>
      </c>
      <c r="E1502" s="250" t="s">
        <v>48</v>
      </c>
      <c r="F1502" s="251" t="s">
        <v>268</v>
      </c>
      <c r="G1502" s="249"/>
      <c r="H1502" s="252">
        <v>0.27500000000000002</v>
      </c>
      <c r="I1502" s="253"/>
      <c r="J1502" s="249"/>
      <c r="K1502" s="249"/>
      <c r="L1502" s="254"/>
      <c r="M1502" s="255"/>
      <c r="N1502" s="256"/>
      <c r="O1502" s="256"/>
      <c r="P1502" s="256"/>
      <c r="Q1502" s="256"/>
      <c r="R1502" s="256"/>
      <c r="S1502" s="256"/>
      <c r="T1502" s="257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8" t="s">
        <v>265</v>
      </c>
      <c r="AU1502" s="258" t="s">
        <v>93</v>
      </c>
      <c r="AV1502" s="14" t="s">
        <v>261</v>
      </c>
      <c r="AW1502" s="14" t="s">
        <v>46</v>
      </c>
      <c r="AX1502" s="14" t="s">
        <v>23</v>
      </c>
      <c r="AY1502" s="258" t="s">
        <v>254</v>
      </c>
    </row>
    <row r="1503" s="2" customFormat="1">
      <c r="A1503" s="42"/>
      <c r="B1503" s="43"/>
      <c r="C1503" s="44"/>
      <c r="D1503" s="238" t="s">
        <v>278</v>
      </c>
      <c r="E1503" s="44"/>
      <c r="F1503" s="269" t="s">
        <v>1306</v>
      </c>
      <c r="G1503" s="44"/>
      <c r="H1503" s="44"/>
      <c r="I1503" s="44"/>
      <c r="J1503" s="44"/>
      <c r="K1503" s="44"/>
      <c r="L1503" s="48"/>
      <c r="M1503" s="234"/>
      <c r="N1503" s="235"/>
      <c r="O1503" s="88"/>
      <c r="P1503" s="88"/>
      <c r="Q1503" s="88"/>
      <c r="R1503" s="88"/>
      <c r="S1503" s="88"/>
      <c r="T1503" s="89"/>
      <c r="U1503" s="42"/>
      <c r="V1503" s="42"/>
      <c r="W1503" s="42"/>
      <c r="X1503" s="42"/>
      <c r="Y1503" s="42"/>
      <c r="Z1503" s="42"/>
      <c r="AA1503" s="42"/>
      <c r="AB1503" s="42"/>
      <c r="AC1503" s="42"/>
      <c r="AD1503" s="42"/>
      <c r="AE1503" s="42"/>
      <c r="AU1503" s="20" t="s">
        <v>93</v>
      </c>
    </row>
    <row r="1504" s="2" customFormat="1">
      <c r="A1504" s="42"/>
      <c r="B1504" s="43"/>
      <c r="C1504" s="44"/>
      <c r="D1504" s="238" t="s">
        <v>278</v>
      </c>
      <c r="E1504" s="44"/>
      <c r="F1504" s="270" t="s">
        <v>1298</v>
      </c>
      <c r="G1504" s="44"/>
      <c r="H1504" s="271">
        <v>0</v>
      </c>
      <c r="I1504" s="44"/>
      <c r="J1504" s="44"/>
      <c r="K1504" s="44"/>
      <c r="L1504" s="48"/>
      <c r="M1504" s="234"/>
      <c r="N1504" s="235"/>
      <c r="O1504" s="88"/>
      <c r="P1504" s="88"/>
      <c r="Q1504" s="88"/>
      <c r="R1504" s="88"/>
      <c r="S1504" s="88"/>
      <c r="T1504" s="89"/>
      <c r="U1504" s="42"/>
      <c r="V1504" s="42"/>
      <c r="W1504" s="42"/>
      <c r="X1504" s="42"/>
      <c r="Y1504" s="42"/>
      <c r="Z1504" s="42"/>
      <c r="AA1504" s="42"/>
      <c r="AB1504" s="42"/>
      <c r="AC1504" s="42"/>
      <c r="AD1504" s="42"/>
      <c r="AE1504" s="42"/>
      <c r="AU1504" s="20" t="s">
        <v>93</v>
      </c>
    </row>
    <row r="1505" s="2" customFormat="1">
      <c r="A1505" s="42"/>
      <c r="B1505" s="43"/>
      <c r="C1505" s="44"/>
      <c r="D1505" s="238" t="s">
        <v>278</v>
      </c>
      <c r="E1505" s="44"/>
      <c r="F1505" s="270" t="s">
        <v>1299</v>
      </c>
      <c r="G1505" s="44"/>
      <c r="H1505" s="271">
        <v>108.27</v>
      </c>
      <c r="I1505" s="44"/>
      <c r="J1505" s="44"/>
      <c r="K1505" s="44"/>
      <c r="L1505" s="48"/>
      <c r="M1505" s="234"/>
      <c r="N1505" s="235"/>
      <c r="O1505" s="88"/>
      <c r="P1505" s="88"/>
      <c r="Q1505" s="88"/>
      <c r="R1505" s="88"/>
      <c r="S1505" s="88"/>
      <c r="T1505" s="89"/>
      <c r="U1505" s="42"/>
      <c r="V1505" s="42"/>
      <c r="W1505" s="42"/>
      <c r="X1505" s="42"/>
      <c r="Y1505" s="42"/>
      <c r="Z1505" s="42"/>
      <c r="AA1505" s="42"/>
      <c r="AB1505" s="42"/>
      <c r="AC1505" s="42"/>
      <c r="AD1505" s="42"/>
      <c r="AE1505" s="42"/>
      <c r="AU1505" s="20" t="s">
        <v>93</v>
      </c>
    </row>
    <row r="1506" s="2" customFormat="1">
      <c r="A1506" s="42"/>
      <c r="B1506" s="43"/>
      <c r="C1506" s="44"/>
      <c r="D1506" s="238" t="s">
        <v>278</v>
      </c>
      <c r="E1506" s="44"/>
      <c r="F1506" s="270" t="s">
        <v>1300</v>
      </c>
      <c r="G1506" s="44"/>
      <c r="H1506" s="271">
        <v>80.560000000000002</v>
      </c>
      <c r="I1506" s="44"/>
      <c r="J1506" s="44"/>
      <c r="K1506" s="44"/>
      <c r="L1506" s="48"/>
      <c r="M1506" s="234"/>
      <c r="N1506" s="235"/>
      <c r="O1506" s="88"/>
      <c r="P1506" s="88"/>
      <c r="Q1506" s="88"/>
      <c r="R1506" s="88"/>
      <c r="S1506" s="88"/>
      <c r="T1506" s="89"/>
      <c r="U1506" s="42"/>
      <c r="V1506" s="42"/>
      <c r="W1506" s="42"/>
      <c r="X1506" s="42"/>
      <c r="Y1506" s="42"/>
      <c r="Z1506" s="42"/>
      <c r="AA1506" s="42"/>
      <c r="AB1506" s="42"/>
      <c r="AC1506" s="42"/>
      <c r="AD1506" s="42"/>
      <c r="AE1506" s="42"/>
      <c r="AU1506" s="20" t="s">
        <v>93</v>
      </c>
    </row>
    <row r="1507" s="2" customFormat="1">
      <c r="A1507" s="42"/>
      <c r="B1507" s="43"/>
      <c r="C1507" s="44"/>
      <c r="D1507" s="238" t="s">
        <v>278</v>
      </c>
      <c r="E1507" s="44"/>
      <c r="F1507" s="270" t="s">
        <v>268</v>
      </c>
      <c r="G1507" s="44"/>
      <c r="H1507" s="271">
        <v>188.83000000000001</v>
      </c>
      <c r="I1507" s="44"/>
      <c r="J1507" s="44"/>
      <c r="K1507" s="44"/>
      <c r="L1507" s="48"/>
      <c r="M1507" s="234"/>
      <c r="N1507" s="235"/>
      <c r="O1507" s="88"/>
      <c r="P1507" s="88"/>
      <c r="Q1507" s="88"/>
      <c r="R1507" s="88"/>
      <c r="S1507" s="88"/>
      <c r="T1507" s="89"/>
      <c r="U1507" s="42"/>
      <c r="V1507" s="42"/>
      <c r="W1507" s="42"/>
      <c r="X1507" s="42"/>
      <c r="Y1507" s="42"/>
      <c r="Z1507" s="42"/>
      <c r="AA1507" s="42"/>
      <c r="AB1507" s="42"/>
      <c r="AC1507" s="42"/>
      <c r="AD1507" s="42"/>
      <c r="AE1507" s="42"/>
      <c r="AU1507" s="20" t="s">
        <v>93</v>
      </c>
    </row>
    <row r="1508" s="2" customFormat="1">
      <c r="A1508" s="42"/>
      <c r="B1508" s="43"/>
      <c r="C1508" s="44"/>
      <c r="D1508" s="238" t="s">
        <v>278</v>
      </c>
      <c r="E1508" s="44"/>
      <c r="F1508" s="269" t="s">
        <v>1319</v>
      </c>
      <c r="G1508" s="44"/>
      <c r="H1508" s="44"/>
      <c r="I1508" s="44"/>
      <c r="J1508" s="44"/>
      <c r="K1508" s="44"/>
      <c r="L1508" s="48"/>
      <c r="M1508" s="234"/>
      <c r="N1508" s="235"/>
      <c r="O1508" s="88"/>
      <c r="P1508" s="88"/>
      <c r="Q1508" s="88"/>
      <c r="R1508" s="88"/>
      <c r="S1508" s="88"/>
      <c r="T1508" s="89"/>
      <c r="U1508" s="42"/>
      <c r="V1508" s="42"/>
      <c r="W1508" s="42"/>
      <c r="X1508" s="42"/>
      <c r="Y1508" s="42"/>
      <c r="Z1508" s="42"/>
      <c r="AA1508" s="42"/>
      <c r="AB1508" s="42"/>
      <c r="AC1508" s="42"/>
      <c r="AD1508" s="42"/>
      <c r="AE1508" s="42"/>
      <c r="AU1508" s="20" t="s">
        <v>93</v>
      </c>
    </row>
    <row r="1509" s="2" customFormat="1">
      <c r="A1509" s="42"/>
      <c r="B1509" s="43"/>
      <c r="C1509" s="44"/>
      <c r="D1509" s="238" t="s">
        <v>278</v>
      </c>
      <c r="E1509" s="44"/>
      <c r="F1509" s="270" t="s">
        <v>1312</v>
      </c>
      <c r="G1509" s="44"/>
      <c r="H1509" s="271">
        <v>0</v>
      </c>
      <c r="I1509" s="44"/>
      <c r="J1509" s="44"/>
      <c r="K1509" s="44"/>
      <c r="L1509" s="48"/>
      <c r="M1509" s="234"/>
      <c r="N1509" s="235"/>
      <c r="O1509" s="88"/>
      <c r="P1509" s="88"/>
      <c r="Q1509" s="88"/>
      <c r="R1509" s="88"/>
      <c r="S1509" s="88"/>
      <c r="T1509" s="89"/>
      <c r="U1509" s="42"/>
      <c r="V1509" s="42"/>
      <c r="W1509" s="42"/>
      <c r="X1509" s="42"/>
      <c r="Y1509" s="42"/>
      <c r="Z1509" s="42"/>
      <c r="AA1509" s="42"/>
      <c r="AB1509" s="42"/>
      <c r="AC1509" s="42"/>
      <c r="AD1509" s="42"/>
      <c r="AE1509" s="42"/>
      <c r="AU1509" s="20" t="s">
        <v>93</v>
      </c>
    </row>
    <row r="1510" s="2" customFormat="1">
      <c r="A1510" s="42"/>
      <c r="B1510" s="43"/>
      <c r="C1510" s="44"/>
      <c r="D1510" s="238" t="s">
        <v>278</v>
      </c>
      <c r="E1510" s="44"/>
      <c r="F1510" s="270" t="s">
        <v>1313</v>
      </c>
      <c r="G1510" s="44"/>
      <c r="H1510" s="271">
        <v>270.69999999999999</v>
      </c>
      <c r="I1510" s="44"/>
      <c r="J1510" s="44"/>
      <c r="K1510" s="44"/>
      <c r="L1510" s="48"/>
      <c r="M1510" s="234"/>
      <c r="N1510" s="235"/>
      <c r="O1510" s="88"/>
      <c r="P1510" s="88"/>
      <c r="Q1510" s="88"/>
      <c r="R1510" s="88"/>
      <c r="S1510" s="88"/>
      <c r="T1510" s="89"/>
      <c r="U1510" s="42"/>
      <c r="V1510" s="42"/>
      <c r="W1510" s="42"/>
      <c r="X1510" s="42"/>
      <c r="Y1510" s="42"/>
      <c r="Z1510" s="42"/>
      <c r="AA1510" s="42"/>
      <c r="AB1510" s="42"/>
      <c r="AC1510" s="42"/>
      <c r="AD1510" s="42"/>
      <c r="AE1510" s="42"/>
      <c r="AU1510" s="20" t="s">
        <v>93</v>
      </c>
    </row>
    <row r="1511" s="2" customFormat="1">
      <c r="A1511" s="42"/>
      <c r="B1511" s="43"/>
      <c r="C1511" s="44"/>
      <c r="D1511" s="238" t="s">
        <v>278</v>
      </c>
      <c r="E1511" s="44"/>
      <c r="F1511" s="270" t="s">
        <v>268</v>
      </c>
      <c r="G1511" s="44"/>
      <c r="H1511" s="271">
        <v>270.69999999999999</v>
      </c>
      <c r="I1511" s="44"/>
      <c r="J1511" s="44"/>
      <c r="K1511" s="44"/>
      <c r="L1511" s="48"/>
      <c r="M1511" s="234"/>
      <c r="N1511" s="235"/>
      <c r="O1511" s="88"/>
      <c r="P1511" s="88"/>
      <c r="Q1511" s="88"/>
      <c r="R1511" s="88"/>
      <c r="S1511" s="88"/>
      <c r="T1511" s="89"/>
      <c r="U1511" s="42"/>
      <c r="V1511" s="42"/>
      <c r="W1511" s="42"/>
      <c r="X1511" s="42"/>
      <c r="Y1511" s="42"/>
      <c r="Z1511" s="42"/>
      <c r="AA1511" s="42"/>
      <c r="AB1511" s="42"/>
      <c r="AC1511" s="42"/>
      <c r="AD1511" s="42"/>
      <c r="AE1511" s="42"/>
      <c r="AU1511" s="20" t="s">
        <v>93</v>
      </c>
    </row>
    <row r="1512" s="2" customFormat="1" ht="24.15" customHeight="1">
      <c r="A1512" s="42"/>
      <c r="B1512" s="43"/>
      <c r="C1512" s="218" t="s">
        <v>1333</v>
      </c>
      <c r="D1512" s="218" t="s">
        <v>256</v>
      </c>
      <c r="E1512" s="219" t="s">
        <v>1334</v>
      </c>
      <c r="F1512" s="220" t="s">
        <v>1335</v>
      </c>
      <c r="G1512" s="221" t="s">
        <v>192</v>
      </c>
      <c r="H1512" s="222">
        <v>151.53</v>
      </c>
      <c r="I1512" s="223"/>
      <c r="J1512" s="224">
        <f>ROUND(I1512*H1512,2)</f>
        <v>0</v>
      </c>
      <c r="K1512" s="220" t="s">
        <v>260</v>
      </c>
      <c r="L1512" s="48"/>
      <c r="M1512" s="225" t="s">
        <v>48</v>
      </c>
      <c r="N1512" s="226" t="s">
        <v>56</v>
      </c>
      <c r="O1512" s="88"/>
      <c r="P1512" s="227">
        <f>O1512*H1512</f>
        <v>0</v>
      </c>
      <c r="Q1512" s="227">
        <v>0.00023000000000000001</v>
      </c>
      <c r="R1512" s="227">
        <f>Q1512*H1512</f>
        <v>0.034851899999999998</v>
      </c>
      <c r="S1512" s="227">
        <v>0</v>
      </c>
      <c r="T1512" s="228">
        <f>S1512*H1512</f>
        <v>0</v>
      </c>
      <c r="U1512" s="42"/>
      <c r="V1512" s="42"/>
      <c r="W1512" s="42"/>
      <c r="X1512" s="42"/>
      <c r="Y1512" s="42"/>
      <c r="Z1512" s="42"/>
      <c r="AA1512" s="42"/>
      <c r="AB1512" s="42"/>
      <c r="AC1512" s="42"/>
      <c r="AD1512" s="42"/>
      <c r="AE1512" s="42"/>
      <c r="AR1512" s="229" t="s">
        <v>364</v>
      </c>
      <c r="AT1512" s="229" t="s">
        <v>256</v>
      </c>
      <c r="AU1512" s="229" t="s">
        <v>93</v>
      </c>
      <c r="AY1512" s="20" t="s">
        <v>254</v>
      </c>
      <c r="BE1512" s="230">
        <f>IF(N1512="základní",J1512,0)</f>
        <v>0</v>
      </c>
      <c r="BF1512" s="230">
        <f>IF(N1512="snížená",J1512,0)</f>
        <v>0</v>
      </c>
      <c r="BG1512" s="230">
        <f>IF(N1512="zákl. přenesená",J1512,0)</f>
        <v>0</v>
      </c>
      <c r="BH1512" s="230">
        <f>IF(N1512="sníž. přenesená",J1512,0)</f>
        <v>0</v>
      </c>
      <c r="BI1512" s="230">
        <f>IF(N1512="nulová",J1512,0)</f>
        <v>0</v>
      </c>
      <c r="BJ1512" s="20" t="s">
        <v>23</v>
      </c>
      <c r="BK1512" s="230">
        <f>ROUND(I1512*H1512,2)</f>
        <v>0</v>
      </c>
      <c r="BL1512" s="20" t="s">
        <v>364</v>
      </c>
      <c r="BM1512" s="229" t="s">
        <v>1336</v>
      </c>
    </row>
    <row r="1513" s="2" customFormat="1">
      <c r="A1513" s="42"/>
      <c r="B1513" s="43"/>
      <c r="C1513" s="44"/>
      <c r="D1513" s="231" t="s">
        <v>263</v>
      </c>
      <c r="E1513" s="44"/>
      <c r="F1513" s="232" t="s">
        <v>1337</v>
      </c>
      <c r="G1513" s="44"/>
      <c r="H1513" s="44"/>
      <c r="I1513" s="233"/>
      <c r="J1513" s="44"/>
      <c r="K1513" s="44"/>
      <c r="L1513" s="48"/>
      <c r="M1513" s="234"/>
      <c r="N1513" s="235"/>
      <c r="O1513" s="88"/>
      <c r="P1513" s="88"/>
      <c r="Q1513" s="88"/>
      <c r="R1513" s="88"/>
      <c r="S1513" s="88"/>
      <c r="T1513" s="89"/>
      <c r="U1513" s="42"/>
      <c r="V1513" s="42"/>
      <c r="W1513" s="42"/>
      <c r="X1513" s="42"/>
      <c r="Y1513" s="42"/>
      <c r="Z1513" s="42"/>
      <c r="AA1513" s="42"/>
      <c r="AB1513" s="42"/>
      <c r="AC1513" s="42"/>
      <c r="AD1513" s="42"/>
      <c r="AE1513" s="42"/>
      <c r="AT1513" s="20" t="s">
        <v>263</v>
      </c>
      <c r="AU1513" s="20" t="s">
        <v>93</v>
      </c>
    </row>
    <row r="1514" s="15" customFormat="1">
      <c r="A1514" s="15"/>
      <c r="B1514" s="259"/>
      <c r="C1514" s="260"/>
      <c r="D1514" s="238" t="s">
        <v>265</v>
      </c>
      <c r="E1514" s="261" t="s">
        <v>48</v>
      </c>
      <c r="F1514" s="262" t="s">
        <v>1172</v>
      </c>
      <c r="G1514" s="260"/>
      <c r="H1514" s="261" t="s">
        <v>48</v>
      </c>
      <c r="I1514" s="263"/>
      <c r="J1514" s="260"/>
      <c r="K1514" s="260"/>
      <c r="L1514" s="264"/>
      <c r="M1514" s="265"/>
      <c r="N1514" s="266"/>
      <c r="O1514" s="266"/>
      <c r="P1514" s="266"/>
      <c r="Q1514" s="266"/>
      <c r="R1514" s="266"/>
      <c r="S1514" s="266"/>
      <c r="T1514" s="267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T1514" s="268" t="s">
        <v>265</v>
      </c>
      <c r="AU1514" s="268" t="s">
        <v>93</v>
      </c>
      <c r="AV1514" s="15" t="s">
        <v>23</v>
      </c>
      <c r="AW1514" s="15" t="s">
        <v>46</v>
      </c>
      <c r="AX1514" s="15" t="s">
        <v>85</v>
      </c>
      <c r="AY1514" s="268" t="s">
        <v>254</v>
      </c>
    </row>
    <row r="1515" s="13" customFormat="1">
      <c r="A1515" s="13"/>
      <c r="B1515" s="236"/>
      <c r="C1515" s="237"/>
      <c r="D1515" s="238" t="s">
        <v>265</v>
      </c>
      <c r="E1515" s="239" t="s">
        <v>48</v>
      </c>
      <c r="F1515" s="240" t="s">
        <v>1338</v>
      </c>
      <c r="G1515" s="237"/>
      <c r="H1515" s="241">
        <v>13.050000000000001</v>
      </c>
      <c r="I1515" s="242"/>
      <c r="J1515" s="237"/>
      <c r="K1515" s="237"/>
      <c r="L1515" s="243"/>
      <c r="M1515" s="244"/>
      <c r="N1515" s="245"/>
      <c r="O1515" s="245"/>
      <c r="P1515" s="245"/>
      <c r="Q1515" s="245"/>
      <c r="R1515" s="245"/>
      <c r="S1515" s="245"/>
      <c r="T1515" s="246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7" t="s">
        <v>265</v>
      </c>
      <c r="AU1515" s="247" t="s">
        <v>93</v>
      </c>
      <c r="AV1515" s="13" t="s">
        <v>93</v>
      </c>
      <c r="AW1515" s="13" t="s">
        <v>46</v>
      </c>
      <c r="AX1515" s="13" t="s">
        <v>85</v>
      </c>
      <c r="AY1515" s="247" t="s">
        <v>254</v>
      </c>
    </row>
    <row r="1516" s="13" customFormat="1">
      <c r="A1516" s="13"/>
      <c r="B1516" s="236"/>
      <c r="C1516" s="237"/>
      <c r="D1516" s="238" t="s">
        <v>265</v>
      </c>
      <c r="E1516" s="239" t="s">
        <v>48</v>
      </c>
      <c r="F1516" s="240" t="s">
        <v>1339</v>
      </c>
      <c r="G1516" s="237"/>
      <c r="H1516" s="241">
        <v>57.439999999999998</v>
      </c>
      <c r="I1516" s="242"/>
      <c r="J1516" s="237"/>
      <c r="K1516" s="237"/>
      <c r="L1516" s="243"/>
      <c r="M1516" s="244"/>
      <c r="N1516" s="245"/>
      <c r="O1516" s="245"/>
      <c r="P1516" s="245"/>
      <c r="Q1516" s="245"/>
      <c r="R1516" s="245"/>
      <c r="S1516" s="245"/>
      <c r="T1516" s="246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7" t="s">
        <v>265</v>
      </c>
      <c r="AU1516" s="247" t="s">
        <v>93</v>
      </c>
      <c r="AV1516" s="13" t="s">
        <v>93</v>
      </c>
      <c r="AW1516" s="13" t="s">
        <v>46</v>
      </c>
      <c r="AX1516" s="13" t="s">
        <v>85</v>
      </c>
      <c r="AY1516" s="247" t="s">
        <v>254</v>
      </c>
    </row>
    <row r="1517" s="13" customFormat="1">
      <c r="A1517" s="13"/>
      <c r="B1517" s="236"/>
      <c r="C1517" s="237"/>
      <c r="D1517" s="238" t="s">
        <v>265</v>
      </c>
      <c r="E1517" s="239" t="s">
        <v>48</v>
      </c>
      <c r="F1517" s="240" t="s">
        <v>1340</v>
      </c>
      <c r="G1517" s="237"/>
      <c r="H1517" s="241">
        <v>57.439999999999998</v>
      </c>
      <c r="I1517" s="242"/>
      <c r="J1517" s="237"/>
      <c r="K1517" s="237"/>
      <c r="L1517" s="243"/>
      <c r="M1517" s="244"/>
      <c r="N1517" s="245"/>
      <c r="O1517" s="245"/>
      <c r="P1517" s="245"/>
      <c r="Q1517" s="245"/>
      <c r="R1517" s="245"/>
      <c r="S1517" s="245"/>
      <c r="T1517" s="246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7" t="s">
        <v>265</v>
      </c>
      <c r="AU1517" s="247" t="s">
        <v>93</v>
      </c>
      <c r="AV1517" s="13" t="s">
        <v>93</v>
      </c>
      <c r="AW1517" s="13" t="s">
        <v>46</v>
      </c>
      <c r="AX1517" s="13" t="s">
        <v>85</v>
      </c>
      <c r="AY1517" s="247" t="s">
        <v>254</v>
      </c>
    </row>
    <row r="1518" s="13" customFormat="1">
      <c r="A1518" s="13"/>
      <c r="B1518" s="236"/>
      <c r="C1518" s="237"/>
      <c r="D1518" s="238" t="s">
        <v>265</v>
      </c>
      <c r="E1518" s="239" t="s">
        <v>48</v>
      </c>
      <c r="F1518" s="240" t="s">
        <v>1341</v>
      </c>
      <c r="G1518" s="237"/>
      <c r="H1518" s="241">
        <v>23.600000000000001</v>
      </c>
      <c r="I1518" s="242"/>
      <c r="J1518" s="237"/>
      <c r="K1518" s="237"/>
      <c r="L1518" s="243"/>
      <c r="M1518" s="244"/>
      <c r="N1518" s="245"/>
      <c r="O1518" s="245"/>
      <c r="P1518" s="245"/>
      <c r="Q1518" s="245"/>
      <c r="R1518" s="245"/>
      <c r="S1518" s="245"/>
      <c r="T1518" s="246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7" t="s">
        <v>265</v>
      </c>
      <c r="AU1518" s="247" t="s">
        <v>93</v>
      </c>
      <c r="AV1518" s="13" t="s">
        <v>93</v>
      </c>
      <c r="AW1518" s="13" t="s">
        <v>46</v>
      </c>
      <c r="AX1518" s="13" t="s">
        <v>85</v>
      </c>
      <c r="AY1518" s="247" t="s">
        <v>254</v>
      </c>
    </row>
    <row r="1519" s="14" customFormat="1">
      <c r="A1519" s="14"/>
      <c r="B1519" s="248"/>
      <c r="C1519" s="249"/>
      <c r="D1519" s="238" t="s">
        <v>265</v>
      </c>
      <c r="E1519" s="250" t="s">
        <v>615</v>
      </c>
      <c r="F1519" s="251" t="s">
        <v>268</v>
      </c>
      <c r="G1519" s="249"/>
      <c r="H1519" s="252">
        <v>151.53</v>
      </c>
      <c r="I1519" s="253"/>
      <c r="J1519" s="249"/>
      <c r="K1519" s="249"/>
      <c r="L1519" s="254"/>
      <c r="M1519" s="255"/>
      <c r="N1519" s="256"/>
      <c r="O1519" s="256"/>
      <c r="P1519" s="256"/>
      <c r="Q1519" s="256"/>
      <c r="R1519" s="256"/>
      <c r="S1519" s="256"/>
      <c r="T1519" s="257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8" t="s">
        <v>265</v>
      </c>
      <c r="AU1519" s="258" t="s">
        <v>93</v>
      </c>
      <c r="AV1519" s="14" t="s">
        <v>261</v>
      </c>
      <c r="AW1519" s="14" t="s">
        <v>46</v>
      </c>
      <c r="AX1519" s="14" t="s">
        <v>23</v>
      </c>
      <c r="AY1519" s="258" t="s">
        <v>254</v>
      </c>
    </row>
    <row r="1520" s="2" customFormat="1" ht="16.5" customHeight="1">
      <c r="A1520" s="42"/>
      <c r="B1520" s="43"/>
      <c r="C1520" s="285" t="s">
        <v>1342</v>
      </c>
      <c r="D1520" s="285" t="s">
        <v>376</v>
      </c>
      <c r="E1520" s="286" t="s">
        <v>1343</v>
      </c>
      <c r="F1520" s="287" t="s">
        <v>1344</v>
      </c>
      <c r="G1520" s="288" t="s">
        <v>192</v>
      </c>
      <c r="H1520" s="289">
        <v>174.25999999999999</v>
      </c>
      <c r="I1520" s="290"/>
      <c r="J1520" s="291">
        <f>ROUND(I1520*H1520,2)</f>
        <v>0</v>
      </c>
      <c r="K1520" s="287" t="s">
        <v>260</v>
      </c>
      <c r="L1520" s="292"/>
      <c r="M1520" s="293" t="s">
        <v>48</v>
      </c>
      <c r="N1520" s="294" t="s">
        <v>56</v>
      </c>
      <c r="O1520" s="88"/>
      <c r="P1520" s="227">
        <f>O1520*H1520</f>
        <v>0</v>
      </c>
      <c r="Q1520" s="227">
        <v>0.00063000000000000003</v>
      </c>
      <c r="R1520" s="227">
        <f>Q1520*H1520</f>
        <v>0.1097838</v>
      </c>
      <c r="S1520" s="227">
        <v>0</v>
      </c>
      <c r="T1520" s="228">
        <f>S1520*H1520</f>
        <v>0</v>
      </c>
      <c r="U1520" s="42"/>
      <c r="V1520" s="42"/>
      <c r="W1520" s="42"/>
      <c r="X1520" s="42"/>
      <c r="Y1520" s="42"/>
      <c r="Z1520" s="42"/>
      <c r="AA1520" s="42"/>
      <c r="AB1520" s="42"/>
      <c r="AC1520" s="42"/>
      <c r="AD1520" s="42"/>
      <c r="AE1520" s="42"/>
      <c r="AR1520" s="229" t="s">
        <v>453</v>
      </c>
      <c r="AT1520" s="229" t="s">
        <v>376</v>
      </c>
      <c r="AU1520" s="229" t="s">
        <v>93</v>
      </c>
      <c r="AY1520" s="20" t="s">
        <v>254</v>
      </c>
      <c r="BE1520" s="230">
        <f>IF(N1520="základní",J1520,0)</f>
        <v>0</v>
      </c>
      <c r="BF1520" s="230">
        <f>IF(N1520="snížená",J1520,0)</f>
        <v>0</v>
      </c>
      <c r="BG1520" s="230">
        <f>IF(N1520="zákl. přenesená",J1520,0)</f>
        <v>0</v>
      </c>
      <c r="BH1520" s="230">
        <f>IF(N1520="sníž. přenesená",J1520,0)</f>
        <v>0</v>
      </c>
      <c r="BI1520" s="230">
        <f>IF(N1520="nulová",J1520,0)</f>
        <v>0</v>
      </c>
      <c r="BJ1520" s="20" t="s">
        <v>23</v>
      </c>
      <c r="BK1520" s="230">
        <f>ROUND(I1520*H1520,2)</f>
        <v>0</v>
      </c>
      <c r="BL1520" s="20" t="s">
        <v>364</v>
      </c>
      <c r="BM1520" s="229" t="s">
        <v>1345</v>
      </c>
    </row>
    <row r="1521" s="13" customFormat="1">
      <c r="A1521" s="13"/>
      <c r="B1521" s="236"/>
      <c r="C1521" s="237"/>
      <c r="D1521" s="238" t="s">
        <v>265</v>
      </c>
      <c r="E1521" s="239" t="s">
        <v>48</v>
      </c>
      <c r="F1521" s="240" t="s">
        <v>1346</v>
      </c>
      <c r="G1521" s="237"/>
      <c r="H1521" s="241">
        <v>174.25999999999999</v>
      </c>
      <c r="I1521" s="242"/>
      <c r="J1521" s="237"/>
      <c r="K1521" s="237"/>
      <c r="L1521" s="243"/>
      <c r="M1521" s="244"/>
      <c r="N1521" s="245"/>
      <c r="O1521" s="245"/>
      <c r="P1521" s="245"/>
      <c r="Q1521" s="245"/>
      <c r="R1521" s="245"/>
      <c r="S1521" s="245"/>
      <c r="T1521" s="246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7" t="s">
        <v>265</v>
      </c>
      <c r="AU1521" s="247" t="s">
        <v>93</v>
      </c>
      <c r="AV1521" s="13" t="s">
        <v>93</v>
      </c>
      <c r="AW1521" s="13" t="s">
        <v>46</v>
      </c>
      <c r="AX1521" s="13" t="s">
        <v>23</v>
      </c>
      <c r="AY1521" s="247" t="s">
        <v>254</v>
      </c>
    </row>
    <row r="1522" s="2" customFormat="1">
      <c r="A1522" s="42"/>
      <c r="B1522" s="43"/>
      <c r="C1522" s="44"/>
      <c r="D1522" s="238" t="s">
        <v>278</v>
      </c>
      <c r="E1522" s="44"/>
      <c r="F1522" s="269" t="s">
        <v>1347</v>
      </c>
      <c r="G1522" s="44"/>
      <c r="H1522" s="44"/>
      <c r="I1522" s="44"/>
      <c r="J1522" s="44"/>
      <c r="K1522" s="44"/>
      <c r="L1522" s="48"/>
      <c r="M1522" s="234"/>
      <c r="N1522" s="235"/>
      <c r="O1522" s="88"/>
      <c r="P1522" s="88"/>
      <c r="Q1522" s="88"/>
      <c r="R1522" s="88"/>
      <c r="S1522" s="88"/>
      <c r="T1522" s="89"/>
      <c r="U1522" s="42"/>
      <c r="V1522" s="42"/>
      <c r="W1522" s="42"/>
      <c r="X1522" s="42"/>
      <c r="Y1522" s="42"/>
      <c r="Z1522" s="42"/>
      <c r="AA1522" s="42"/>
      <c r="AB1522" s="42"/>
      <c r="AC1522" s="42"/>
      <c r="AD1522" s="42"/>
      <c r="AE1522" s="42"/>
      <c r="AU1522" s="20" t="s">
        <v>93</v>
      </c>
    </row>
    <row r="1523" s="2" customFormat="1">
      <c r="A1523" s="42"/>
      <c r="B1523" s="43"/>
      <c r="C1523" s="44"/>
      <c r="D1523" s="238" t="s">
        <v>278</v>
      </c>
      <c r="E1523" s="44"/>
      <c r="F1523" s="270" t="s">
        <v>1172</v>
      </c>
      <c r="G1523" s="44"/>
      <c r="H1523" s="271">
        <v>0</v>
      </c>
      <c r="I1523" s="44"/>
      <c r="J1523" s="44"/>
      <c r="K1523" s="44"/>
      <c r="L1523" s="48"/>
      <c r="M1523" s="234"/>
      <c r="N1523" s="235"/>
      <c r="O1523" s="88"/>
      <c r="P1523" s="88"/>
      <c r="Q1523" s="88"/>
      <c r="R1523" s="88"/>
      <c r="S1523" s="88"/>
      <c r="T1523" s="89"/>
      <c r="U1523" s="42"/>
      <c r="V1523" s="42"/>
      <c r="W1523" s="42"/>
      <c r="X1523" s="42"/>
      <c r="Y1523" s="42"/>
      <c r="Z1523" s="42"/>
      <c r="AA1523" s="42"/>
      <c r="AB1523" s="42"/>
      <c r="AC1523" s="42"/>
      <c r="AD1523" s="42"/>
      <c r="AE1523" s="42"/>
      <c r="AU1523" s="20" t="s">
        <v>93</v>
      </c>
    </row>
    <row r="1524" s="2" customFormat="1">
      <c r="A1524" s="42"/>
      <c r="B1524" s="43"/>
      <c r="C1524" s="44"/>
      <c r="D1524" s="238" t="s">
        <v>278</v>
      </c>
      <c r="E1524" s="44"/>
      <c r="F1524" s="270" t="s">
        <v>1338</v>
      </c>
      <c r="G1524" s="44"/>
      <c r="H1524" s="271">
        <v>13.050000000000001</v>
      </c>
      <c r="I1524" s="44"/>
      <c r="J1524" s="44"/>
      <c r="K1524" s="44"/>
      <c r="L1524" s="48"/>
      <c r="M1524" s="234"/>
      <c r="N1524" s="235"/>
      <c r="O1524" s="88"/>
      <c r="P1524" s="88"/>
      <c r="Q1524" s="88"/>
      <c r="R1524" s="88"/>
      <c r="S1524" s="88"/>
      <c r="T1524" s="89"/>
      <c r="U1524" s="42"/>
      <c r="V1524" s="42"/>
      <c r="W1524" s="42"/>
      <c r="X1524" s="42"/>
      <c r="Y1524" s="42"/>
      <c r="Z1524" s="42"/>
      <c r="AA1524" s="42"/>
      <c r="AB1524" s="42"/>
      <c r="AC1524" s="42"/>
      <c r="AD1524" s="42"/>
      <c r="AE1524" s="42"/>
      <c r="AU1524" s="20" t="s">
        <v>93</v>
      </c>
    </row>
    <row r="1525" s="2" customFormat="1">
      <c r="A1525" s="42"/>
      <c r="B1525" s="43"/>
      <c r="C1525" s="44"/>
      <c r="D1525" s="238" t="s">
        <v>278</v>
      </c>
      <c r="E1525" s="44"/>
      <c r="F1525" s="270" t="s">
        <v>1339</v>
      </c>
      <c r="G1525" s="44"/>
      <c r="H1525" s="271">
        <v>57.439999999999998</v>
      </c>
      <c r="I1525" s="44"/>
      <c r="J1525" s="44"/>
      <c r="K1525" s="44"/>
      <c r="L1525" s="48"/>
      <c r="M1525" s="234"/>
      <c r="N1525" s="235"/>
      <c r="O1525" s="88"/>
      <c r="P1525" s="88"/>
      <c r="Q1525" s="88"/>
      <c r="R1525" s="88"/>
      <c r="S1525" s="88"/>
      <c r="T1525" s="89"/>
      <c r="U1525" s="42"/>
      <c r="V1525" s="42"/>
      <c r="W1525" s="42"/>
      <c r="X1525" s="42"/>
      <c r="Y1525" s="42"/>
      <c r="Z1525" s="42"/>
      <c r="AA1525" s="42"/>
      <c r="AB1525" s="42"/>
      <c r="AC1525" s="42"/>
      <c r="AD1525" s="42"/>
      <c r="AE1525" s="42"/>
      <c r="AU1525" s="20" t="s">
        <v>93</v>
      </c>
    </row>
    <row r="1526" s="2" customFormat="1">
      <c r="A1526" s="42"/>
      <c r="B1526" s="43"/>
      <c r="C1526" s="44"/>
      <c r="D1526" s="238" t="s">
        <v>278</v>
      </c>
      <c r="E1526" s="44"/>
      <c r="F1526" s="270" t="s">
        <v>1340</v>
      </c>
      <c r="G1526" s="44"/>
      <c r="H1526" s="271">
        <v>57.439999999999998</v>
      </c>
      <c r="I1526" s="44"/>
      <c r="J1526" s="44"/>
      <c r="K1526" s="44"/>
      <c r="L1526" s="48"/>
      <c r="M1526" s="234"/>
      <c r="N1526" s="235"/>
      <c r="O1526" s="88"/>
      <c r="P1526" s="88"/>
      <c r="Q1526" s="88"/>
      <c r="R1526" s="88"/>
      <c r="S1526" s="88"/>
      <c r="T1526" s="89"/>
      <c r="U1526" s="42"/>
      <c r="V1526" s="42"/>
      <c r="W1526" s="42"/>
      <c r="X1526" s="42"/>
      <c r="Y1526" s="42"/>
      <c r="Z1526" s="42"/>
      <c r="AA1526" s="42"/>
      <c r="AB1526" s="42"/>
      <c r="AC1526" s="42"/>
      <c r="AD1526" s="42"/>
      <c r="AE1526" s="42"/>
      <c r="AU1526" s="20" t="s">
        <v>93</v>
      </c>
    </row>
    <row r="1527" s="2" customFormat="1">
      <c r="A1527" s="42"/>
      <c r="B1527" s="43"/>
      <c r="C1527" s="44"/>
      <c r="D1527" s="238" t="s">
        <v>278</v>
      </c>
      <c r="E1527" s="44"/>
      <c r="F1527" s="270" t="s">
        <v>1341</v>
      </c>
      <c r="G1527" s="44"/>
      <c r="H1527" s="271">
        <v>23.600000000000001</v>
      </c>
      <c r="I1527" s="44"/>
      <c r="J1527" s="44"/>
      <c r="K1527" s="44"/>
      <c r="L1527" s="48"/>
      <c r="M1527" s="234"/>
      <c r="N1527" s="235"/>
      <c r="O1527" s="88"/>
      <c r="P1527" s="88"/>
      <c r="Q1527" s="88"/>
      <c r="R1527" s="88"/>
      <c r="S1527" s="88"/>
      <c r="T1527" s="89"/>
      <c r="U1527" s="42"/>
      <c r="V1527" s="42"/>
      <c r="W1527" s="42"/>
      <c r="X1527" s="42"/>
      <c r="Y1527" s="42"/>
      <c r="Z1527" s="42"/>
      <c r="AA1527" s="42"/>
      <c r="AB1527" s="42"/>
      <c r="AC1527" s="42"/>
      <c r="AD1527" s="42"/>
      <c r="AE1527" s="42"/>
      <c r="AU1527" s="20" t="s">
        <v>93</v>
      </c>
    </row>
    <row r="1528" s="2" customFormat="1">
      <c r="A1528" s="42"/>
      <c r="B1528" s="43"/>
      <c r="C1528" s="44"/>
      <c r="D1528" s="238" t="s">
        <v>278</v>
      </c>
      <c r="E1528" s="44"/>
      <c r="F1528" s="270" t="s">
        <v>268</v>
      </c>
      <c r="G1528" s="44"/>
      <c r="H1528" s="271">
        <v>151.53</v>
      </c>
      <c r="I1528" s="44"/>
      <c r="J1528" s="44"/>
      <c r="K1528" s="44"/>
      <c r="L1528" s="48"/>
      <c r="M1528" s="234"/>
      <c r="N1528" s="235"/>
      <c r="O1528" s="88"/>
      <c r="P1528" s="88"/>
      <c r="Q1528" s="88"/>
      <c r="R1528" s="88"/>
      <c r="S1528" s="88"/>
      <c r="T1528" s="89"/>
      <c r="U1528" s="42"/>
      <c r="V1528" s="42"/>
      <c r="W1528" s="42"/>
      <c r="X1528" s="42"/>
      <c r="Y1528" s="42"/>
      <c r="Z1528" s="42"/>
      <c r="AA1528" s="42"/>
      <c r="AB1528" s="42"/>
      <c r="AC1528" s="42"/>
      <c r="AD1528" s="42"/>
      <c r="AE1528" s="42"/>
      <c r="AU1528" s="20" t="s">
        <v>93</v>
      </c>
    </row>
    <row r="1529" s="2" customFormat="1" ht="16.5" customHeight="1">
      <c r="A1529" s="42"/>
      <c r="B1529" s="43"/>
      <c r="C1529" s="285" t="s">
        <v>1348</v>
      </c>
      <c r="D1529" s="285" t="s">
        <v>376</v>
      </c>
      <c r="E1529" s="286" t="s">
        <v>1349</v>
      </c>
      <c r="F1529" s="287" t="s">
        <v>1350</v>
      </c>
      <c r="G1529" s="288" t="s">
        <v>528</v>
      </c>
      <c r="H1529" s="289">
        <v>0.86399999999999999</v>
      </c>
      <c r="I1529" s="290"/>
      <c r="J1529" s="291">
        <f>ROUND(I1529*H1529,2)</f>
        <v>0</v>
      </c>
      <c r="K1529" s="287" t="s">
        <v>260</v>
      </c>
      <c r="L1529" s="292"/>
      <c r="M1529" s="293" t="s">
        <v>48</v>
      </c>
      <c r="N1529" s="294" t="s">
        <v>56</v>
      </c>
      <c r="O1529" s="88"/>
      <c r="P1529" s="227">
        <f>O1529*H1529</f>
        <v>0</v>
      </c>
      <c r="Q1529" s="227">
        <v>1</v>
      </c>
      <c r="R1529" s="227">
        <f>Q1529*H1529</f>
        <v>0.86399999999999999</v>
      </c>
      <c r="S1529" s="227">
        <v>0</v>
      </c>
      <c r="T1529" s="228">
        <f>S1529*H1529</f>
        <v>0</v>
      </c>
      <c r="U1529" s="42"/>
      <c r="V1529" s="42"/>
      <c r="W1529" s="42"/>
      <c r="X1529" s="42"/>
      <c r="Y1529" s="42"/>
      <c r="Z1529" s="42"/>
      <c r="AA1529" s="42"/>
      <c r="AB1529" s="42"/>
      <c r="AC1529" s="42"/>
      <c r="AD1529" s="42"/>
      <c r="AE1529" s="42"/>
      <c r="AR1529" s="229" t="s">
        <v>453</v>
      </c>
      <c r="AT1529" s="229" t="s">
        <v>376</v>
      </c>
      <c r="AU1529" s="229" t="s">
        <v>93</v>
      </c>
      <c r="AY1529" s="20" t="s">
        <v>254</v>
      </c>
      <c r="BE1529" s="230">
        <f>IF(N1529="základní",J1529,0)</f>
        <v>0</v>
      </c>
      <c r="BF1529" s="230">
        <f>IF(N1529="snížená",J1529,0)</f>
        <v>0</v>
      </c>
      <c r="BG1529" s="230">
        <f>IF(N1529="zákl. přenesená",J1529,0)</f>
        <v>0</v>
      </c>
      <c r="BH1529" s="230">
        <f>IF(N1529="sníž. přenesená",J1529,0)</f>
        <v>0</v>
      </c>
      <c r="BI1529" s="230">
        <f>IF(N1529="nulová",J1529,0)</f>
        <v>0</v>
      </c>
      <c r="BJ1529" s="20" t="s">
        <v>23</v>
      </c>
      <c r="BK1529" s="230">
        <f>ROUND(I1529*H1529,2)</f>
        <v>0</v>
      </c>
      <c r="BL1529" s="20" t="s">
        <v>364</v>
      </c>
      <c r="BM1529" s="229" t="s">
        <v>1351</v>
      </c>
    </row>
    <row r="1530" s="13" customFormat="1">
      <c r="A1530" s="13"/>
      <c r="B1530" s="236"/>
      <c r="C1530" s="237"/>
      <c r="D1530" s="238" t="s">
        <v>265</v>
      </c>
      <c r="E1530" s="239" t="s">
        <v>48</v>
      </c>
      <c r="F1530" s="240" t="s">
        <v>1352</v>
      </c>
      <c r="G1530" s="237"/>
      <c r="H1530" s="241">
        <v>0.86399999999999999</v>
      </c>
      <c r="I1530" s="242"/>
      <c r="J1530" s="237"/>
      <c r="K1530" s="237"/>
      <c r="L1530" s="243"/>
      <c r="M1530" s="244"/>
      <c r="N1530" s="245"/>
      <c r="O1530" s="245"/>
      <c r="P1530" s="245"/>
      <c r="Q1530" s="245"/>
      <c r="R1530" s="245"/>
      <c r="S1530" s="245"/>
      <c r="T1530" s="246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7" t="s">
        <v>265</v>
      </c>
      <c r="AU1530" s="247" t="s">
        <v>93</v>
      </c>
      <c r="AV1530" s="13" t="s">
        <v>93</v>
      </c>
      <c r="AW1530" s="13" t="s">
        <v>46</v>
      </c>
      <c r="AX1530" s="13" t="s">
        <v>23</v>
      </c>
      <c r="AY1530" s="247" t="s">
        <v>254</v>
      </c>
    </row>
    <row r="1531" s="2" customFormat="1">
      <c r="A1531" s="42"/>
      <c r="B1531" s="43"/>
      <c r="C1531" s="44"/>
      <c r="D1531" s="238" t="s">
        <v>278</v>
      </c>
      <c r="E1531" s="44"/>
      <c r="F1531" s="269" t="s">
        <v>1347</v>
      </c>
      <c r="G1531" s="44"/>
      <c r="H1531" s="44"/>
      <c r="I1531" s="44"/>
      <c r="J1531" s="44"/>
      <c r="K1531" s="44"/>
      <c r="L1531" s="48"/>
      <c r="M1531" s="234"/>
      <c r="N1531" s="235"/>
      <c r="O1531" s="88"/>
      <c r="P1531" s="88"/>
      <c r="Q1531" s="88"/>
      <c r="R1531" s="88"/>
      <c r="S1531" s="88"/>
      <c r="T1531" s="89"/>
      <c r="U1531" s="42"/>
      <c r="V1531" s="42"/>
      <c r="W1531" s="42"/>
      <c r="X1531" s="42"/>
      <c r="Y1531" s="42"/>
      <c r="Z1531" s="42"/>
      <c r="AA1531" s="42"/>
      <c r="AB1531" s="42"/>
      <c r="AC1531" s="42"/>
      <c r="AD1531" s="42"/>
      <c r="AE1531" s="42"/>
      <c r="AU1531" s="20" t="s">
        <v>93</v>
      </c>
    </row>
    <row r="1532" s="2" customFormat="1">
      <c r="A1532" s="42"/>
      <c r="B1532" s="43"/>
      <c r="C1532" s="44"/>
      <c r="D1532" s="238" t="s">
        <v>278</v>
      </c>
      <c r="E1532" s="44"/>
      <c r="F1532" s="270" t="s">
        <v>1172</v>
      </c>
      <c r="G1532" s="44"/>
      <c r="H1532" s="271">
        <v>0</v>
      </c>
      <c r="I1532" s="44"/>
      <c r="J1532" s="44"/>
      <c r="K1532" s="44"/>
      <c r="L1532" s="48"/>
      <c r="M1532" s="234"/>
      <c r="N1532" s="235"/>
      <c r="O1532" s="88"/>
      <c r="P1532" s="88"/>
      <c r="Q1532" s="88"/>
      <c r="R1532" s="88"/>
      <c r="S1532" s="88"/>
      <c r="T1532" s="89"/>
      <c r="U1532" s="42"/>
      <c r="V1532" s="42"/>
      <c r="W1532" s="42"/>
      <c r="X1532" s="42"/>
      <c r="Y1532" s="42"/>
      <c r="Z1532" s="42"/>
      <c r="AA1532" s="42"/>
      <c r="AB1532" s="42"/>
      <c r="AC1532" s="42"/>
      <c r="AD1532" s="42"/>
      <c r="AE1532" s="42"/>
      <c r="AU1532" s="20" t="s">
        <v>93</v>
      </c>
    </row>
    <row r="1533" s="2" customFormat="1">
      <c r="A1533" s="42"/>
      <c r="B1533" s="43"/>
      <c r="C1533" s="44"/>
      <c r="D1533" s="238" t="s">
        <v>278</v>
      </c>
      <c r="E1533" s="44"/>
      <c r="F1533" s="270" t="s">
        <v>1338</v>
      </c>
      <c r="G1533" s="44"/>
      <c r="H1533" s="271">
        <v>13.050000000000001</v>
      </c>
      <c r="I1533" s="44"/>
      <c r="J1533" s="44"/>
      <c r="K1533" s="44"/>
      <c r="L1533" s="48"/>
      <c r="M1533" s="234"/>
      <c r="N1533" s="235"/>
      <c r="O1533" s="88"/>
      <c r="P1533" s="88"/>
      <c r="Q1533" s="88"/>
      <c r="R1533" s="88"/>
      <c r="S1533" s="88"/>
      <c r="T1533" s="89"/>
      <c r="U1533" s="42"/>
      <c r="V1533" s="42"/>
      <c r="W1533" s="42"/>
      <c r="X1533" s="42"/>
      <c r="Y1533" s="42"/>
      <c r="Z1533" s="42"/>
      <c r="AA1533" s="42"/>
      <c r="AB1533" s="42"/>
      <c r="AC1533" s="42"/>
      <c r="AD1533" s="42"/>
      <c r="AE1533" s="42"/>
      <c r="AU1533" s="20" t="s">
        <v>93</v>
      </c>
    </row>
    <row r="1534" s="2" customFormat="1">
      <c r="A1534" s="42"/>
      <c r="B1534" s="43"/>
      <c r="C1534" s="44"/>
      <c r="D1534" s="238" t="s">
        <v>278</v>
      </c>
      <c r="E1534" s="44"/>
      <c r="F1534" s="270" t="s">
        <v>1339</v>
      </c>
      <c r="G1534" s="44"/>
      <c r="H1534" s="271">
        <v>57.439999999999998</v>
      </c>
      <c r="I1534" s="44"/>
      <c r="J1534" s="44"/>
      <c r="K1534" s="44"/>
      <c r="L1534" s="48"/>
      <c r="M1534" s="234"/>
      <c r="N1534" s="235"/>
      <c r="O1534" s="88"/>
      <c r="P1534" s="88"/>
      <c r="Q1534" s="88"/>
      <c r="R1534" s="88"/>
      <c r="S1534" s="88"/>
      <c r="T1534" s="89"/>
      <c r="U1534" s="42"/>
      <c r="V1534" s="42"/>
      <c r="W1534" s="42"/>
      <c r="X1534" s="42"/>
      <c r="Y1534" s="42"/>
      <c r="Z1534" s="42"/>
      <c r="AA1534" s="42"/>
      <c r="AB1534" s="42"/>
      <c r="AC1534" s="42"/>
      <c r="AD1534" s="42"/>
      <c r="AE1534" s="42"/>
      <c r="AU1534" s="20" t="s">
        <v>93</v>
      </c>
    </row>
    <row r="1535" s="2" customFormat="1">
      <c r="A1535" s="42"/>
      <c r="B1535" s="43"/>
      <c r="C1535" s="44"/>
      <c r="D1535" s="238" t="s">
        <v>278</v>
      </c>
      <c r="E1535" s="44"/>
      <c r="F1535" s="270" t="s">
        <v>1340</v>
      </c>
      <c r="G1535" s="44"/>
      <c r="H1535" s="271">
        <v>57.439999999999998</v>
      </c>
      <c r="I1535" s="44"/>
      <c r="J1535" s="44"/>
      <c r="K1535" s="44"/>
      <c r="L1535" s="48"/>
      <c r="M1535" s="234"/>
      <c r="N1535" s="235"/>
      <c r="O1535" s="88"/>
      <c r="P1535" s="88"/>
      <c r="Q1535" s="88"/>
      <c r="R1535" s="88"/>
      <c r="S1535" s="88"/>
      <c r="T1535" s="89"/>
      <c r="U1535" s="42"/>
      <c r="V1535" s="42"/>
      <c r="W1535" s="42"/>
      <c r="X1535" s="42"/>
      <c r="Y1535" s="42"/>
      <c r="Z1535" s="42"/>
      <c r="AA1535" s="42"/>
      <c r="AB1535" s="42"/>
      <c r="AC1535" s="42"/>
      <c r="AD1535" s="42"/>
      <c r="AE1535" s="42"/>
      <c r="AU1535" s="20" t="s">
        <v>93</v>
      </c>
    </row>
    <row r="1536" s="2" customFormat="1">
      <c r="A1536" s="42"/>
      <c r="B1536" s="43"/>
      <c r="C1536" s="44"/>
      <c r="D1536" s="238" t="s">
        <v>278</v>
      </c>
      <c r="E1536" s="44"/>
      <c r="F1536" s="270" t="s">
        <v>1341</v>
      </c>
      <c r="G1536" s="44"/>
      <c r="H1536" s="271">
        <v>23.600000000000001</v>
      </c>
      <c r="I1536" s="44"/>
      <c r="J1536" s="44"/>
      <c r="K1536" s="44"/>
      <c r="L1536" s="48"/>
      <c r="M1536" s="234"/>
      <c r="N1536" s="235"/>
      <c r="O1536" s="88"/>
      <c r="P1536" s="88"/>
      <c r="Q1536" s="88"/>
      <c r="R1536" s="88"/>
      <c r="S1536" s="88"/>
      <c r="T1536" s="89"/>
      <c r="U1536" s="42"/>
      <c r="V1536" s="42"/>
      <c r="W1536" s="42"/>
      <c r="X1536" s="42"/>
      <c r="Y1536" s="42"/>
      <c r="Z1536" s="42"/>
      <c r="AA1536" s="42"/>
      <c r="AB1536" s="42"/>
      <c r="AC1536" s="42"/>
      <c r="AD1536" s="42"/>
      <c r="AE1536" s="42"/>
      <c r="AU1536" s="20" t="s">
        <v>93</v>
      </c>
    </row>
    <row r="1537" s="2" customFormat="1">
      <c r="A1537" s="42"/>
      <c r="B1537" s="43"/>
      <c r="C1537" s="44"/>
      <c r="D1537" s="238" t="s">
        <v>278</v>
      </c>
      <c r="E1537" s="44"/>
      <c r="F1537" s="270" t="s">
        <v>268</v>
      </c>
      <c r="G1537" s="44"/>
      <c r="H1537" s="271">
        <v>151.53</v>
      </c>
      <c r="I1537" s="44"/>
      <c r="J1537" s="44"/>
      <c r="K1537" s="44"/>
      <c r="L1537" s="48"/>
      <c r="M1537" s="234"/>
      <c r="N1537" s="235"/>
      <c r="O1537" s="88"/>
      <c r="P1537" s="88"/>
      <c r="Q1537" s="88"/>
      <c r="R1537" s="88"/>
      <c r="S1537" s="88"/>
      <c r="T1537" s="89"/>
      <c r="U1537" s="42"/>
      <c r="V1537" s="42"/>
      <c r="W1537" s="42"/>
      <c r="X1537" s="42"/>
      <c r="Y1537" s="42"/>
      <c r="Z1537" s="42"/>
      <c r="AA1537" s="42"/>
      <c r="AB1537" s="42"/>
      <c r="AC1537" s="42"/>
      <c r="AD1537" s="42"/>
      <c r="AE1537" s="42"/>
      <c r="AU1537" s="20" t="s">
        <v>93</v>
      </c>
    </row>
    <row r="1538" s="2" customFormat="1" ht="24.15" customHeight="1">
      <c r="A1538" s="42"/>
      <c r="B1538" s="43"/>
      <c r="C1538" s="218" t="s">
        <v>170</v>
      </c>
      <c r="D1538" s="218" t="s">
        <v>256</v>
      </c>
      <c r="E1538" s="219" t="s">
        <v>1353</v>
      </c>
      <c r="F1538" s="220" t="s">
        <v>1354</v>
      </c>
      <c r="G1538" s="221" t="s">
        <v>528</v>
      </c>
      <c r="H1538" s="222">
        <v>1.4219999999999999</v>
      </c>
      <c r="I1538" s="223"/>
      <c r="J1538" s="224">
        <f>ROUND(I1538*H1538,2)</f>
        <v>0</v>
      </c>
      <c r="K1538" s="220" t="s">
        <v>260</v>
      </c>
      <c r="L1538" s="48"/>
      <c r="M1538" s="225" t="s">
        <v>48</v>
      </c>
      <c r="N1538" s="226" t="s">
        <v>56</v>
      </c>
      <c r="O1538" s="88"/>
      <c r="P1538" s="227">
        <f>O1538*H1538</f>
        <v>0</v>
      </c>
      <c r="Q1538" s="227">
        <v>0</v>
      </c>
      <c r="R1538" s="227">
        <f>Q1538*H1538</f>
        <v>0</v>
      </c>
      <c r="S1538" s="227">
        <v>0</v>
      </c>
      <c r="T1538" s="228">
        <f>S1538*H1538</f>
        <v>0</v>
      </c>
      <c r="U1538" s="42"/>
      <c r="V1538" s="42"/>
      <c r="W1538" s="42"/>
      <c r="X1538" s="42"/>
      <c r="Y1538" s="42"/>
      <c r="Z1538" s="42"/>
      <c r="AA1538" s="42"/>
      <c r="AB1538" s="42"/>
      <c r="AC1538" s="42"/>
      <c r="AD1538" s="42"/>
      <c r="AE1538" s="42"/>
      <c r="AR1538" s="229" t="s">
        <v>364</v>
      </c>
      <c r="AT1538" s="229" t="s">
        <v>256</v>
      </c>
      <c r="AU1538" s="229" t="s">
        <v>93</v>
      </c>
      <c r="AY1538" s="20" t="s">
        <v>254</v>
      </c>
      <c r="BE1538" s="230">
        <f>IF(N1538="základní",J1538,0)</f>
        <v>0</v>
      </c>
      <c r="BF1538" s="230">
        <f>IF(N1538="snížená",J1538,0)</f>
        <v>0</v>
      </c>
      <c r="BG1538" s="230">
        <f>IF(N1538="zákl. přenesená",J1538,0)</f>
        <v>0</v>
      </c>
      <c r="BH1538" s="230">
        <f>IF(N1538="sníž. přenesená",J1538,0)</f>
        <v>0</v>
      </c>
      <c r="BI1538" s="230">
        <f>IF(N1538="nulová",J1538,0)</f>
        <v>0</v>
      </c>
      <c r="BJ1538" s="20" t="s">
        <v>23</v>
      </c>
      <c r="BK1538" s="230">
        <f>ROUND(I1538*H1538,2)</f>
        <v>0</v>
      </c>
      <c r="BL1538" s="20" t="s">
        <v>364</v>
      </c>
      <c r="BM1538" s="229" t="s">
        <v>1355</v>
      </c>
    </row>
    <row r="1539" s="2" customFormat="1">
      <c r="A1539" s="42"/>
      <c r="B1539" s="43"/>
      <c r="C1539" s="44"/>
      <c r="D1539" s="231" t="s">
        <v>263</v>
      </c>
      <c r="E1539" s="44"/>
      <c r="F1539" s="232" t="s">
        <v>1356</v>
      </c>
      <c r="G1539" s="44"/>
      <c r="H1539" s="44"/>
      <c r="I1539" s="233"/>
      <c r="J1539" s="44"/>
      <c r="K1539" s="44"/>
      <c r="L1539" s="48"/>
      <c r="M1539" s="234"/>
      <c r="N1539" s="235"/>
      <c r="O1539" s="88"/>
      <c r="P1539" s="88"/>
      <c r="Q1539" s="88"/>
      <c r="R1539" s="88"/>
      <c r="S1539" s="88"/>
      <c r="T1539" s="89"/>
      <c r="U1539" s="42"/>
      <c r="V1539" s="42"/>
      <c r="W1539" s="42"/>
      <c r="X1539" s="42"/>
      <c r="Y1539" s="42"/>
      <c r="Z1539" s="42"/>
      <c r="AA1539" s="42"/>
      <c r="AB1539" s="42"/>
      <c r="AC1539" s="42"/>
      <c r="AD1539" s="42"/>
      <c r="AE1539" s="42"/>
      <c r="AT1539" s="20" t="s">
        <v>263</v>
      </c>
      <c r="AU1539" s="20" t="s">
        <v>93</v>
      </c>
    </row>
    <row r="1540" s="2" customFormat="1" ht="37.8" customHeight="1">
      <c r="A1540" s="42"/>
      <c r="B1540" s="43"/>
      <c r="C1540" s="218" t="s">
        <v>1357</v>
      </c>
      <c r="D1540" s="218" t="s">
        <v>256</v>
      </c>
      <c r="E1540" s="219" t="s">
        <v>1358</v>
      </c>
      <c r="F1540" s="220" t="s">
        <v>1359</v>
      </c>
      <c r="G1540" s="221" t="s">
        <v>528</v>
      </c>
      <c r="H1540" s="222">
        <v>1.4219999999999999</v>
      </c>
      <c r="I1540" s="223"/>
      <c r="J1540" s="224">
        <f>ROUND(I1540*H1540,2)</f>
        <v>0</v>
      </c>
      <c r="K1540" s="220" t="s">
        <v>260</v>
      </c>
      <c r="L1540" s="48"/>
      <c r="M1540" s="225" t="s">
        <v>48</v>
      </c>
      <c r="N1540" s="226" t="s">
        <v>56</v>
      </c>
      <c r="O1540" s="88"/>
      <c r="P1540" s="227">
        <f>O1540*H1540</f>
        <v>0</v>
      </c>
      <c r="Q1540" s="227">
        <v>0</v>
      </c>
      <c r="R1540" s="227">
        <f>Q1540*H1540</f>
        <v>0</v>
      </c>
      <c r="S1540" s="227">
        <v>0</v>
      </c>
      <c r="T1540" s="228">
        <f>S1540*H1540</f>
        <v>0</v>
      </c>
      <c r="U1540" s="42"/>
      <c r="V1540" s="42"/>
      <c r="W1540" s="42"/>
      <c r="X1540" s="42"/>
      <c r="Y1540" s="42"/>
      <c r="Z1540" s="42"/>
      <c r="AA1540" s="42"/>
      <c r="AB1540" s="42"/>
      <c r="AC1540" s="42"/>
      <c r="AD1540" s="42"/>
      <c r="AE1540" s="42"/>
      <c r="AR1540" s="229" t="s">
        <v>364</v>
      </c>
      <c r="AT1540" s="229" t="s">
        <v>256</v>
      </c>
      <c r="AU1540" s="229" t="s">
        <v>93</v>
      </c>
      <c r="AY1540" s="20" t="s">
        <v>254</v>
      </c>
      <c r="BE1540" s="230">
        <f>IF(N1540="základní",J1540,0)</f>
        <v>0</v>
      </c>
      <c r="BF1540" s="230">
        <f>IF(N1540="snížená",J1540,0)</f>
        <v>0</v>
      </c>
      <c r="BG1540" s="230">
        <f>IF(N1540="zákl. přenesená",J1540,0)</f>
        <v>0</v>
      </c>
      <c r="BH1540" s="230">
        <f>IF(N1540="sníž. přenesená",J1540,0)</f>
        <v>0</v>
      </c>
      <c r="BI1540" s="230">
        <f>IF(N1540="nulová",J1540,0)</f>
        <v>0</v>
      </c>
      <c r="BJ1540" s="20" t="s">
        <v>23</v>
      </c>
      <c r="BK1540" s="230">
        <f>ROUND(I1540*H1540,2)</f>
        <v>0</v>
      </c>
      <c r="BL1540" s="20" t="s">
        <v>364</v>
      </c>
      <c r="BM1540" s="229" t="s">
        <v>1360</v>
      </c>
    </row>
    <row r="1541" s="2" customFormat="1">
      <c r="A1541" s="42"/>
      <c r="B1541" s="43"/>
      <c r="C1541" s="44"/>
      <c r="D1541" s="231" t="s">
        <v>263</v>
      </c>
      <c r="E1541" s="44"/>
      <c r="F1541" s="232" t="s">
        <v>1361</v>
      </c>
      <c r="G1541" s="44"/>
      <c r="H1541" s="44"/>
      <c r="I1541" s="233"/>
      <c r="J1541" s="44"/>
      <c r="K1541" s="44"/>
      <c r="L1541" s="48"/>
      <c r="M1541" s="234"/>
      <c r="N1541" s="235"/>
      <c r="O1541" s="88"/>
      <c r="P1541" s="88"/>
      <c r="Q1541" s="88"/>
      <c r="R1541" s="88"/>
      <c r="S1541" s="88"/>
      <c r="T1541" s="89"/>
      <c r="U1541" s="42"/>
      <c r="V1541" s="42"/>
      <c r="W1541" s="42"/>
      <c r="X1541" s="42"/>
      <c r="Y1541" s="42"/>
      <c r="Z1541" s="42"/>
      <c r="AA1541" s="42"/>
      <c r="AB1541" s="42"/>
      <c r="AC1541" s="42"/>
      <c r="AD1541" s="42"/>
      <c r="AE1541" s="42"/>
      <c r="AT1541" s="20" t="s">
        <v>263</v>
      </c>
      <c r="AU1541" s="20" t="s">
        <v>93</v>
      </c>
    </row>
    <row r="1542" s="12" customFormat="1" ht="22.8" customHeight="1">
      <c r="A1542" s="12"/>
      <c r="B1542" s="202"/>
      <c r="C1542" s="203"/>
      <c r="D1542" s="204" t="s">
        <v>84</v>
      </c>
      <c r="E1542" s="216" t="s">
        <v>1362</v>
      </c>
      <c r="F1542" s="216" t="s">
        <v>1363</v>
      </c>
      <c r="G1542" s="203"/>
      <c r="H1542" s="203"/>
      <c r="I1542" s="206"/>
      <c r="J1542" s="217">
        <f>BK1542</f>
        <v>0</v>
      </c>
      <c r="K1542" s="203"/>
      <c r="L1542" s="208"/>
      <c r="M1542" s="209"/>
      <c r="N1542" s="210"/>
      <c r="O1542" s="210"/>
      <c r="P1542" s="211">
        <f>SUM(P1543:P1590)</f>
        <v>0</v>
      </c>
      <c r="Q1542" s="210"/>
      <c r="R1542" s="211">
        <f>SUM(R1543:R1590)</f>
        <v>1.36411434</v>
      </c>
      <c r="S1542" s="210"/>
      <c r="T1542" s="212">
        <f>SUM(T1543:T1590)</f>
        <v>2.0350000000000001</v>
      </c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R1542" s="213" t="s">
        <v>93</v>
      </c>
      <c r="AT1542" s="214" t="s">
        <v>84</v>
      </c>
      <c r="AU1542" s="214" t="s">
        <v>23</v>
      </c>
      <c r="AY1542" s="213" t="s">
        <v>254</v>
      </c>
      <c r="BK1542" s="215">
        <f>SUM(BK1543:BK1590)</f>
        <v>0</v>
      </c>
    </row>
    <row r="1543" s="2" customFormat="1" ht="24.15" customHeight="1">
      <c r="A1543" s="42"/>
      <c r="B1543" s="43"/>
      <c r="C1543" s="218" t="s">
        <v>33</v>
      </c>
      <c r="D1543" s="218" t="s">
        <v>256</v>
      </c>
      <c r="E1543" s="219" t="s">
        <v>1364</v>
      </c>
      <c r="F1543" s="220" t="s">
        <v>1365</v>
      </c>
      <c r="G1543" s="221" t="s">
        <v>192</v>
      </c>
      <c r="H1543" s="222">
        <v>73</v>
      </c>
      <c r="I1543" s="223"/>
      <c r="J1543" s="224">
        <f>ROUND(I1543*H1543,2)</f>
        <v>0</v>
      </c>
      <c r="K1543" s="220" t="s">
        <v>260</v>
      </c>
      <c r="L1543" s="48"/>
      <c r="M1543" s="225" t="s">
        <v>48</v>
      </c>
      <c r="N1543" s="226" t="s">
        <v>56</v>
      </c>
      <c r="O1543" s="88"/>
      <c r="P1543" s="227">
        <f>O1543*H1543</f>
        <v>0</v>
      </c>
      <c r="Q1543" s="227">
        <v>6.0000000000000002E-05</v>
      </c>
      <c r="R1543" s="227">
        <f>Q1543*H1543</f>
        <v>0.0043800000000000002</v>
      </c>
      <c r="S1543" s="227">
        <v>0</v>
      </c>
      <c r="T1543" s="228">
        <f>S1543*H1543</f>
        <v>0</v>
      </c>
      <c r="U1543" s="42"/>
      <c r="V1543" s="42"/>
      <c r="W1543" s="42"/>
      <c r="X1543" s="42"/>
      <c r="Y1543" s="42"/>
      <c r="Z1543" s="42"/>
      <c r="AA1543" s="42"/>
      <c r="AB1543" s="42"/>
      <c r="AC1543" s="42"/>
      <c r="AD1543" s="42"/>
      <c r="AE1543" s="42"/>
      <c r="AR1543" s="229" t="s">
        <v>364</v>
      </c>
      <c r="AT1543" s="229" t="s">
        <v>256</v>
      </c>
      <c r="AU1543" s="229" t="s">
        <v>93</v>
      </c>
      <c r="AY1543" s="20" t="s">
        <v>254</v>
      </c>
      <c r="BE1543" s="230">
        <f>IF(N1543="základní",J1543,0)</f>
        <v>0</v>
      </c>
      <c r="BF1543" s="230">
        <f>IF(N1543="snížená",J1543,0)</f>
        <v>0</v>
      </c>
      <c r="BG1543" s="230">
        <f>IF(N1543="zákl. přenesená",J1543,0)</f>
        <v>0</v>
      </c>
      <c r="BH1543" s="230">
        <f>IF(N1543="sníž. přenesená",J1543,0)</f>
        <v>0</v>
      </c>
      <c r="BI1543" s="230">
        <f>IF(N1543="nulová",J1543,0)</f>
        <v>0</v>
      </c>
      <c r="BJ1543" s="20" t="s">
        <v>23</v>
      </c>
      <c r="BK1543" s="230">
        <f>ROUND(I1543*H1543,2)</f>
        <v>0</v>
      </c>
      <c r="BL1543" s="20" t="s">
        <v>364</v>
      </c>
      <c r="BM1543" s="229" t="s">
        <v>1366</v>
      </c>
    </row>
    <row r="1544" s="2" customFormat="1">
      <c r="A1544" s="42"/>
      <c r="B1544" s="43"/>
      <c r="C1544" s="44"/>
      <c r="D1544" s="231" t="s">
        <v>263</v>
      </c>
      <c r="E1544" s="44"/>
      <c r="F1544" s="232" t="s">
        <v>1367</v>
      </c>
      <c r="G1544" s="44"/>
      <c r="H1544" s="44"/>
      <c r="I1544" s="233"/>
      <c r="J1544" s="44"/>
      <c r="K1544" s="44"/>
      <c r="L1544" s="48"/>
      <c r="M1544" s="234"/>
      <c r="N1544" s="235"/>
      <c r="O1544" s="88"/>
      <c r="P1544" s="88"/>
      <c r="Q1544" s="88"/>
      <c r="R1544" s="88"/>
      <c r="S1544" s="88"/>
      <c r="T1544" s="89"/>
      <c r="U1544" s="42"/>
      <c r="V1544" s="42"/>
      <c r="W1544" s="42"/>
      <c r="X1544" s="42"/>
      <c r="Y1544" s="42"/>
      <c r="Z1544" s="42"/>
      <c r="AA1544" s="42"/>
      <c r="AB1544" s="42"/>
      <c r="AC1544" s="42"/>
      <c r="AD1544" s="42"/>
      <c r="AE1544" s="42"/>
      <c r="AT1544" s="20" t="s">
        <v>263</v>
      </c>
      <c r="AU1544" s="20" t="s">
        <v>93</v>
      </c>
    </row>
    <row r="1545" s="13" customFormat="1">
      <c r="A1545" s="13"/>
      <c r="B1545" s="236"/>
      <c r="C1545" s="237"/>
      <c r="D1545" s="238" t="s">
        <v>265</v>
      </c>
      <c r="E1545" s="239" t="s">
        <v>48</v>
      </c>
      <c r="F1545" s="240" t="s">
        <v>1368</v>
      </c>
      <c r="G1545" s="237"/>
      <c r="H1545" s="241">
        <v>68</v>
      </c>
      <c r="I1545" s="242"/>
      <c r="J1545" s="237"/>
      <c r="K1545" s="237"/>
      <c r="L1545" s="243"/>
      <c r="M1545" s="244"/>
      <c r="N1545" s="245"/>
      <c r="O1545" s="245"/>
      <c r="P1545" s="245"/>
      <c r="Q1545" s="245"/>
      <c r="R1545" s="245"/>
      <c r="S1545" s="245"/>
      <c r="T1545" s="246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7" t="s">
        <v>265</v>
      </c>
      <c r="AU1545" s="247" t="s">
        <v>93</v>
      </c>
      <c r="AV1545" s="13" t="s">
        <v>93</v>
      </c>
      <c r="AW1545" s="13" t="s">
        <v>46</v>
      </c>
      <c r="AX1545" s="13" t="s">
        <v>85</v>
      </c>
      <c r="AY1545" s="247" t="s">
        <v>254</v>
      </c>
    </row>
    <row r="1546" s="13" customFormat="1">
      <c r="A1546" s="13"/>
      <c r="B1546" s="236"/>
      <c r="C1546" s="237"/>
      <c r="D1546" s="238" t="s">
        <v>265</v>
      </c>
      <c r="E1546" s="239" t="s">
        <v>48</v>
      </c>
      <c r="F1546" s="240" t="s">
        <v>1369</v>
      </c>
      <c r="G1546" s="237"/>
      <c r="H1546" s="241">
        <v>5</v>
      </c>
      <c r="I1546" s="242"/>
      <c r="J1546" s="237"/>
      <c r="K1546" s="237"/>
      <c r="L1546" s="243"/>
      <c r="M1546" s="244"/>
      <c r="N1546" s="245"/>
      <c r="O1546" s="245"/>
      <c r="P1546" s="245"/>
      <c r="Q1546" s="245"/>
      <c r="R1546" s="245"/>
      <c r="S1546" s="245"/>
      <c r="T1546" s="246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7" t="s">
        <v>265</v>
      </c>
      <c r="AU1546" s="247" t="s">
        <v>93</v>
      </c>
      <c r="AV1546" s="13" t="s">
        <v>93</v>
      </c>
      <c r="AW1546" s="13" t="s">
        <v>46</v>
      </c>
      <c r="AX1546" s="13" t="s">
        <v>85</v>
      </c>
      <c r="AY1546" s="247" t="s">
        <v>254</v>
      </c>
    </row>
    <row r="1547" s="16" customFormat="1">
      <c r="A1547" s="16"/>
      <c r="B1547" s="272"/>
      <c r="C1547" s="273"/>
      <c r="D1547" s="238" t="s">
        <v>265</v>
      </c>
      <c r="E1547" s="274" t="s">
        <v>612</v>
      </c>
      <c r="F1547" s="275" t="s">
        <v>310</v>
      </c>
      <c r="G1547" s="273"/>
      <c r="H1547" s="276">
        <v>73</v>
      </c>
      <c r="I1547" s="277"/>
      <c r="J1547" s="273"/>
      <c r="K1547" s="273"/>
      <c r="L1547" s="278"/>
      <c r="M1547" s="279"/>
      <c r="N1547" s="280"/>
      <c r="O1547" s="280"/>
      <c r="P1547" s="280"/>
      <c r="Q1547" s="280"/>
      <c r="R1547" s="280"/>
      <c r="S1547" s="280"/>
      <c r="T1547" s="281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T1547" s="282" t="s">
        <v>265</v>
      </c>
      <c r="AU1547" s="282" t="s">
        <v>93</v>
      </c>
      <c r="AV1547" s="16" t="s">
        <v>104</v>
      </c>
      <c r="AW1547" s="16" t="s">
        <v>46</v>
      </c>
      <c r="AX1547" s="16" t="s">
        <v>23</v>
      </c>
      <c r="AY1547" s="282" t="s">
        <v>254</v>
      </c>
    </row>
    <row r="1548" s="2" customFormat="1" ht="16.5" customHeight="1">
      <c r="A1548" s="42"/>
      <c r="B1548" s="43"/>
      <c r="C1548" s="285" t="s">
        <v>1370</v>
      </c>
      <c r="D1548" s="285" t="s">
        <v>376</v>
      </c>
      <c r="E1548" s="286" t="s">
        <v>1371</v>
      </c>
      <c r="F1548" s="287" t="s">
        <v>1372</v>
      </c>
      <c r="G1548" s="288" t="s">
        <v>259</v>
      </c>
      <c r="H1548" s="289">
        <v>182.5</v>
      </c>
      <c r="I1548" s="290"/>
      <c r="J1548" s="291">
        <f>ROUND(I1548*H1548,2)</f>
        <v>0</v>
      </c>
      <c r="K1548" s="287" t="s">
        <v>260</v>
      </c>
      <c r="L1548" s="292"/>
      <c r="M1548" s="293" t="s">
        <v>48</v>
      </c>
      <c r="N1548" s="294" t="s">
        <v>56</v>
      </c>
      <c r="O1548" s="88"/>
      <c r="P1548" s="227">
        <f>O1548*H1548</f>
        <v>0</v>
      </c>
      <c r="Q1548" s="227">
        <v>0.0060000000000000001</v>
      </c>
      <c r="R1548" s="227">
        <f>Q1548*H1548</f>
        <v>1.095</v>
      </c>
      <c r="S1548" s="227">
        <v>0</v>
      </c>
      <c r="T1548" s="228">
        <f>S1548*H1548</f>
        <v>0</v>
      </c>
      <c r="U1548" s="42"/>
      <c r="V1548" s="42"/>
      <c r="W1548" s="42"/>
      <c r="X1548" s="42"/>
      <c r="Y1548" s="42"/>
      <c r="Z1548" s="42"/>
      <c r="AA1548" s="42"/>
      <c r="AB1548" s="42"/>
      <c r="AC1548" s="42"/>
      <c r="AD1548" s="42"/>
      <c r="AE1548" s="42"/>
      <c r="AR1548" s="229" t="s">
        <v>453</v>
      </c>
      <c r="AT1548" s="229" t="s">
        <v>376</v>
      </c>
      <c r="AU1548" s="229" t="s">
        <v>93</v>
      </c>
      <c r="AY1548" s="20" t="s">
        <v>254</v>
      </c>
      <c r="BE1548" s="230">
        <f>IF(N1548="základní",J1548,0)</f>
        <v>0</v>
      </c>
      <c r="BF1548" s="230">
        <f>IF(N1548="snížená",J1548,0)</f>
        <v>0</v>
      </c>
      <c r="BG1548" s="230">
        <f>IF(N1548="zákl. přenesená",J1548,0)</f>
        <v>0</v>
      </c>
      <c r="BH1548" s="230">
        <f>IF(N1548="sníž. přenesená",J1548,0)</f>
        <v>0</v>
      </c>
      <c r="BI1548" s="230">
        <f>IF(N1548="nulová",J1548,0)</f>
        <v>0</v>
      </c>
      <c r="BJ1548" s="20" t="s">
        <v>23</v>
      </c>
      <c r="BK1548" s="230">
        <f>ROUND(I1548*H1548,2)</f>
        <v>0</v>
      </c>
      <c r="BL1548" s="20" t="s">
        <v>364</v>
      </c>
      <c r="BM1548" s="229" t="s">
        <v>1373</v>
      </c>
    </row>
    <row r="1549" s="15" customFormat="1">
      <c r="A1549" s="15"/>
      <c r="B1549" s="259"/>
      <c r="C1549" s="260"/>
      <c r="D1549" s="238" t="s">
        <v>265</v>
      </c>
      <c r="E1549" s="261" t="s">
        <v>48</v>
      </c>
      <c r="F1549" s="262" t="s">
        <v>1374</v>
      </c>
      <c r="G1549" s="260"/>
      <c r="H1549" s="261" t="s">
        <v>48</v>
      </c>
      <c r="I1549" s="263"/>
      <c r="J1549" s="260"/>
      <c r="K1549" s="260"/>
      <c r="L1549" s="264"/>
      <c r="M1549" s="265"/>
      <c r="N1549" s="266"/>
      <c r="O1549" s="266"/>
      <c r="P1549" s="266"/>
      <c r="Q1549" s="266"/>
      <c r="R1549" s="266"/>
      <c r="S1549" s="266"/>
      <c r="T1549" s="267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68" t="s">
        <v>265</v>
      </c>
      <c r="AU1549" s="268" t="s">
        <v>93</v>
      </c>
      <c r="AV1549" s="15" t="s">
        <v>23</v>
      </c>
      <c r="AW1549" s="15" t="s">
        <v>46</v>
      </c>
      <c r="AX1549" s="15" t="s">
        <v>85</v>
      </c>
      <c r="AY1549" s="268" t="s">
        <v>254</v>
      </c>
    </row>
    <row r="1550" s="13" customFormat="1">
      <c r="A1550" s="13"/>
      <c r="B1550" s="236"/>
      <c r="C1550" s="237"/>
      <c r="D1550" s="238" t="s">
        <v>265</v>
      </c>
      <c r="E1550" s="239" t="s">
        <v>48</v>
      </c>
      <c r="F1550" s="240" t="s">
        <v>1375</v>
      </c>
      <c r="G1550" s="237"/>
      <c r="H1550" s="241">
        <v>182.5</v>
      </c>
      <c r="I1550" s="242"/>
      <c r="J1550" s="237"/>
      <c r="K1550" s="237"/>
      <c r="L1550" s="243"/>
      <c r="M1550" s="244"/>
      <c r="N1550" s="245"/>
      <c r="O1550" s="245"/>
      <c r="P1550" s="245"/>
      <c r="Q1550" s="245"/>
      <c r="R1550" s="245"/>
      <c r="S1550" s="245"/>
      <c r="T1550" s="246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7" t="s">
        <v>265</v>
      </c>
      <c r="AU1550" s="247" t="s">
        <v>93</v>
      </c>
      <c r="AV1550" s="13" t="s">
        <v>93</v>
      </c>
      <c r="AW1550" s="13" t="s">
        <v>46</v>
      </c>
      <c r="AX1550" s="13" t="s">
        <v>23</v>
      </c>
      <c r="AY1550" s="247" t="s">
        <v>254</v>
      </c>
    </row>
    <row r="1551" s="2" customFormat="1">
      <c r="A1551" s="42"/>
      <c r="B1551" s="43"/>
      <c r="C1551" s="44"/>
      <c r="D1551" s="238" t="s">
        <v>278</v>
      </c>
      <c r="E1551" s="44"/>
      <c r="F1551" s="269" t="s">
        <v>1376</v>
      </c>
      <c r="G1551" s="44"/>
      <c r="H1551" s="44"/>
      <c r="I1551" s="44"/>
      <c r="J1551" s="44"/>
      <c r="K1551" s="44"/>
      <c r="L1551" s="48"/>
      <c r="M1551" s="234"/>
      <c r="N1551" s="235"/>
      <c r="O1551" s="88"/>
      <c r="P1551" s="88"/>
      <c r="Q1551" s="88"/>
      <c r="R1551" s="88"/>
      <c r="S1551" s="88"/>
      <c r="T1551" s="89"/>
      <c r="U1551" s="42"/>
      <c r="V1551" s="42"/>
      <c r="W1551" s="42"/>
      <c r="X1551" s="42"/>
      <c r="Y1551" s="42"/>
      <c r="Z1551" s="42"/>
      <c r="AA1551" s="42"/>
      <c r="AB1551" s="42"/>
      <c r="AC1551" s="42"/>
      <c r="AD1551" s="42"/>
      <c r="AE1551" s="42"/>
      <c r="AU1551" s="20" t="s">
        <v>93</v>
      </c>
    </row>
    <row r="1552" s="2" customFormat="1">
      <c r="A1552" s="42"/>
      <c r="B1552" s="43"/>
      <c r="C1552" s="44"/>
      <c r="D1552" s="238" t="s">
        <v>278</v>
      </c>
      <c r="E1552" s="44"/>
      <c r="F1552" s="270" t="s">
        <v>1368</v>
      </c>
      <c r="G1552" s="44"/>
      <c r="H1552" s="271">
        <v>68</v>
      </c>
      <c r="I1552" s="44"/>
      <c r="J1552" s="44"/>
      <c r="K1552" s="44"/>
      <c r="L1552" s="48"/>
      <c r="M1552" s="234"/>
      <c r="N1552" s="235"/>
      <c r="O1552" s="88"/>
      <c r="P1552" s="88"/>
      <c r="Q1552" s="88"/>
      <c r="R1552" s="88"/>
      <c r="S1552" s="88"/>
      <c r="T1552" s="89"/>
      <c r="U1552" s="42"/>
      <c r="V1552" s="42"/>
      <c r="W1552" s="42"/>
      <c r="X1552" s="42"/>
      <c r="Y1552" s="42"/>
      <c r="Z1552" s="42"/>
      <c r="AA1552" s="42"/>
      <c r="AB1552" s="42"/>
      <c r="AC1552" s="42"/>
      <c r="AD1552" s="42"/>
      <c r="AE1552" s="42"/>
      <c r="AU1552" s="20" t="s">
        <v>93</v>
      </c>
    </row>
    <row r="1553" s="2" customFormat="1">
      <c r="A1553" s="42"/>
      <c r="B1553" s="43"/>
      <c r="C1553" s="44"/>
      <c r="D1553" s="238" t="s">
        <v>278</v>
      </c>
      <c r="E1553" s="44"/>
      <c r="F1553" s="270" t="s">
        <v>1369</v>
      </c>
      <c r="G1553" s="44"/>
      <c r="H1553" s="271">
        <v>5</v>
      </c>
      <c r="I1553" s="44"/>
      <c r="J1553" s="44"/>
      <c r="K1553" s="44"/>
      <c r="L1553" s="48"/>
      <c r="M1553" s="234"/>
      <c r="N1553" s="235"/>
      <c r="O1553" s="88"/>
      <c r="P1553" s="88"/>
      <c r="Q1553" s="88"/>
      <c r="R1553" s="88"/>
      <c r="S1553" s="88"/>
      <c r="T1553" s="89"/>
      <c r="U1553" s="42"/>
      <c r="V1553" s="42"/>
      <c r="W1553" s="42"/>
      <c r="X1553" s="42"/>
      <c r="Y1553" s="42"/>
      <c r="Z1553" s="42"/>
      <c r="AA1553" s="42"/>
      <c r="AB1553" s="42"/>
      <c r="AC1553" s="42"/>
      <c r="AD1553" s="42"/>
      <c r="AE1553" s="42"/>
      <c r="AU1553" s="20" t="s">
        <v>93</v>
      </c>
    </row>
    <row r="1554" s="2" customFormat="1">
      <c r="A1554" s="42"/>
      <c r="B1554" s="43"/>
      <c r="C1554" s="44"/>
      <c r="D1554" s="238" t="s">
        <v>278</v>
      </c>
      <c r="E1554" s="44"/>
      <c r="F1554" s="270" t="s">
        <v>310</v>
      </c>
      <c r="G1554" s="44"/>
      <c r="H1554" s="271">
        <v>73</v>
      </c>
      <c r="I1554" s="44"/>
      <c r="J1554" s="44"/>
      <c r="K1554" s="44"/>
      <c r="L1554" s="48"/>
      <c r="M1554" s="234"/>
      <c r="N1554" s="235"/>
      <c r="O1554" s="88"/>
      <c r="P1554" s="88"/>
      <c r="Q1554" s="88"/>
      <c r="R1554" s="88"/>
      <c r="S1554" s="88"/>
      <c r="T1554" s="89"/>
      <c r="U1554" s="42"/>
      <c r="V1554" s="42"/>
      <c r="W1554" s="42"/>
      <c r="X1554" s="42"/>
      <c r="Y1554" s="42"/>
      <c r="Z1554" s="42"/>
      <c r="AA1554" s="42"/>
      <c r="AB1554" s="42"/>
      <c r="AC1554" s="42"/>
      <c r="AD1554" s="42"/>
      <c r="AE1554" s="42"/>
      <c r="AU1554" s="20" t="s">
        <v>93</v>
      </c>
    </row>
    <row r="1555" s="2" customFormat="1" ht="21.75" customHeight="1">
      <c r="A1555" s="42"/>
      <c r="B1555" s="43"/>
      <c r="C1555" s="218" t="s">
        <v>1377</v>
      </c>
      <c r="D1555" s="218" t="s">
        <v>256</v>
      </c>
      <c r="E1555" s="219" t="s">
        <v>1378</v>
      </c>
      <c r="F1555" s="220" t="s">
        <v>1379</v>
      </c>
      <c r="G1555" s="221" t="s">
        <v>192</v>
      </c>
      <c r="H1555" s="222">
        <v>73</v>
      </c>
      <c r="I1555" s="223"/>
      <c r="J1555" s="224">
        <f>ROUND(I1555*H1555,2)</f>
        <v>0</v>
      </c>
      <c r="K1555" s="220" t="s">
        <v>260</v>
      </c>
      <c r="L1555" s="48"/>
      <c r="M1555" s="225" t="s">
        <v>48</v>
      </c>
      <c r="N1555" s="226" t="s">
        <v>56</v>
      </c>
      <c r="O1555" s="88"/>
      <c r="P1555" s="227">
        <f>O1555*H1555</f>
        <v>0</v>
      </c>
      <c r="Q1555" s="227">
        <v>0</v>
      </c>
      <c r="R1555" s="227">
        <f>Q1555*H1555</f>
        <v>0</v>
      </c>
      <c r="S1555" s="227">
        <v>0.025000000000000001</v>
      </c>
      <c r="T1555" s="228">
        <f>S1555*H1555</f>
        <v>1.8250000000000002</v>
      </c>
      <c r="U1555" s="42"/>
      <c r="V1555" s="42"/>
      <c r="W1555" s="42"/>
      <c r="X1555" s="42"/>
      <c r="Y1555" s="42"/>
      <c r="Z1555" s="42"/>
      <c r="AA1555" s="42"/>
      <c r="AB1555" s="42"/>
      <c r="AC1555" s="42"/>
      <c r="AD1555" s="42"/>
      <c r="AE1555" s="42"/>
      <c r="AR1555" s="229" t="s">
        <v>364</v>
      </c>
      <c r="AT1555" s="229" t="s">
        <v>256</v>
      </c>
      <c r="AU1555" s="229" t="s">
        <v>93</v>
      </c>
      <c r="AY1555" s="20" t="s">
        <v>254</v>
      </c>
      <c r="BE1555" s="230">
        <f>IF(N1555="základní",J1555,0)</f>
        <v>0</v>
      </c>
      <c r="BF1555" s="230">
        <f>IF(N1555="snížená",J1555,0)</f>
        <v>0</v>
      </c>
      <c r="BG1555" s="230">
        <f>IF(N1555="zákl. přenesená",J1555,0)</f>
        <v>0</v>
      </c>
      <c r="BH1555" s="230">
        <f>IF(N1555="sníž. přenesená",J1555,0)</f>
        <v>0</v>
      </c>
      <c r="BI1555" s="230">
        <f>IF(N1555="nulová",J1555,0)</f>
        <v>0</v>
      </c>
      <c r="BJ1555" s="20" t="s">
        <v>23</v>
      </c>
      <c r="BK1555" s="230">
        <f>ROUND(I1555*H1555,2)</f>
        <v>0</v>
      </c>
      <c r="BL1555" s="20" t="s">
        <v>364</v>
      </c>
      <c r="BM1555" s="229" t="s">
        <v>1380</v>
      </c>
    </row>
    <row r="1556" s="2" customFormat="1">
      <c r="A1556" s="42"/>
      <c r="B1556" s="43"/>
      <c r="C1556" s="44"/>
      <c r="D1556" s="231" t="s">
        <v>263</v>
      </c>
      <c r="E1556" s="44"/>
      <c r="F1556" s="232" t="s">
        <v>1381</v>
      </c>
      <c r="G1556" s="44"/>
      <c r="H1556" s="44"/>
      <c r="I1556" s="233"/>
      <c r="J1556" s="44"/>
      <c r="K1556" s="44"/>
      <c r="L1556" s="48"/>
      <c r="M1556" s="234"/>
      <c r="N1556" s="235"/>
      <c r="O1556" s="88"/>
      <c r="P1556" s="88"/>
      <c r="Q1556" s="88"/>
      <c r="R1556" s="88"/>
      <c r="S1556" s="88"/>
      <c r="T1556" s="89"/>
      <c r="U1556" s="42"/>
      <c r="V1556" s="42"/>
      <c r="W1556" s="42"/>
      <c r="X1556" s="42"/>
      <c r="Y1556" s="42"/>
      <c r="Z1556" s="42"/>
      <c r="AA1556" s="42"/>
      <c r="AB1556" s="42"/>
      <c r="AC1556" s="42"/>
      <c r="AD1556" s="42"/>
      <c r="AE1556" s="42"/>
      <c r="AT1556" s="20" t="s">
        <v>263</v>
      </c>
      <c r="AU1556" s="20" t="s">
        <v>93</v>
      </c>
    </row>
    <row r="1557" s="13" customFormat="1">
      <c r="A1557" s="13"/>
      <c r="B1557" s="236"/>
      <c r="C1557" s="237"/>
      <c r="D1557" s="238" t="s">
        <v>265</v>
      </c>
      <c r="E1557" s="239" t="s">
        <v>48</v>
      </c>
      <c r="F1557" s="240" t="s">
        <v>612</v>
      </c>
      <c r="G1557" s="237"/>
      <c r="H1557" s="241">
        <v>73</v>
      </c>
      <c r="I1557" s="242"/>
      <c r="J1557" s="237"/>
      <c r="K1557" s="237"/>
      <c r="L1557" s="243"/>
      <c r="M1557" s="244"/>
      <c r="N1557" s="245"/>
      <c r="O1557" s="245"/>
      <c r="P1557" s="245"/>
      <c r="Q1557" s="245"/>
      <c r="R1557" s="245"/>
      <c r="S1557" s="245"/>
      <c r="T1557" s="246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7" t="s">
        <v>265</v>
      </c>
      <c r="AU1557" s="247" t="s">
        <v>93</v>
      </c>
      <c r="AV1557" s="13" t="s">
        <v>93</v>
      </c>
      <c r="AW1557" s="13" t="s">
        <v>46</v>
      </c>
      <c r="AX1557" s="13" t="s">
        <v>23</v>
      </c>
      <c r="AY1557" s="247" t="s">
        <v>254</v>
      </c>
    </row>
    <row r="1558" s="2" customFormat="1">
      <c r="A1558" s="42"/>
      <c r="B1558" s="43"/>
      <c r="C1558" s="44"/>
      <c r="D1558" s="238" t="s">
        <v>278</v>
      </c>
      <c r="E1558" s="44"/>
      <c r="F1558" s="269" t="s">
        <v>1376</v>
      </c>
      <c r="G1558" s="44"/>
      <c r="H1558" s="44"/>
      <c r="I1558" s="44"/>
      <c r="J1558" s="44"/>
      <c r="K1558" s="44"/>
      <c r="L1558" s="48"/>
      <c r="M1558" s="234"/>
      <c r="N1558" s="235"/>
      <c r="O1558" s="88"/>
      <c r="P1558" s="88"/>
      <c r="Q1558" s="88"/>
      <c r="R1558" s="88"/>
      <c r="S1558" s="88"/>
      <c r="T1558" s="89"/>
      <c r="U1558" s="42"/>
      <c r="V1558" s="42"/>
      <c r="W1558" s="42"/>
      <c r="X1558" s="42"/>
      <c r="Y1558" s="42"/>
      <c r="Z1558" s="42"/>
      <c r="AA1558" s="42"/>
      <c r="AB1558" s="42"/>
      <c r="AC1558" s="42"/>
      <c r="AD1558" s="42"/>
      <c r="AE1558" s="42"/>
      <c r="AU1558" s="20" t="s">
        <v>93</v>
      </c>
    </row>
    <row r="1559" s="2" customFormat="1">
      <c r="A1559" s="42"/>
      <c r="B1559" s="43"/>
      <c r="C1559" s="44"/>
      <c r="D1559" s="238" t="s">
        <v>278</v>
      </c>
      <c r="E1559" s="44"/>
      <c r="F1559" s="270" t="s">
        <v>1368</v>
      </c>
      <c r="G1559" s="44"/>
      <c r="H1559" s="271">
        <v>68</v>
      </c>
      <c r="I1559" s="44"/>
      <c r="J1559" s="44"/>
      <c r="K1559" s="44"/>
      <c r="L1559" s="48"/>
      <c r="M1559" s="234"/>
      <c r="N1559" s="235"/>
      <c r="O1559" s="88"/>
      <c r="P1559" s="88"/>
      <c r="Q1559" s="88"/>
      <c r="R1559" s="88"/>
      <c r="S1559" s="88"/>
      <c r="T1559" s="89"/>
      <c r="U1559" s="42"/>
      <c r="V1559" s="42"/>
      <c r="W1559" s="42"/>
      <c r="X1559" s="42"/>
      <c r="Y1559" s="42"/>
      <c r="Z1559" s="42"/>
      <c r="AA1559" s="42"/>
      <c r="AB1559" s="42"/>
      <c r="AC1559" s="42"/>
      <c r="AD1559" s="42"/>
      <c r="AE1559" s="42"/>
      <c r="AU1559" s="20" t="s">
        <v>93</v>
      </c>
    </row>
    <row r="1560" s="2" customFormat="1">
      <c r="A1560" s="42"/>
      <c r="B1560" s="43"/>
      <c r="C1560" s="44"/>
      <c r="D1560" s="238" t="s">
        <v>278</v>
      </c>
      <c r="E1560" s="44"/>
      <c r="F1560" s="270" t="s">
        <v>1369</v>
      </c>
      <c r="G1560" s="44"/>
      <c r="H1560" s="271">
        <v>5</v>
      </c>
      <c r="I1560" s="44"/>
      <c r="J1560" s="44"/>
      <c r="K1560" s="44"/>
      <c r="L1560" s="48"/>
      <c r="M1560" s="234"/>
      <c r="N1560" s="235"/>
      <c r="O1560" s="88"/>
      <c r="P1560" s="88"/>
      <c r="Q1560" s="88"/>
      <c r="R1560" s="88"/>
      <c r="S1560" s="88"/>
      <c r="T1560" s="89"/>
      <c r="U1560" s="42"/>
      <c r="V1560" s="42"/>
      <c r="W1560" s="42"/>
      <c r="X1560" s="42"/>
      <c r="Y1560" s="42"/>
      <c r="Z1560" s="42"/>
      <c r="AA1560" s="42"/>
      <c r="AB1560" s="42"/>
      <c r="AC1560" s="42"/>
      <c r="AD1560" s="42"/>
      <c r="AE1560" s="42"/>
      <c r="AU1560" s="20" t="s">
        <v>93</v>
      </c>
    </row>
    <row r="1561" s="2" customFormat="1">
      <c r="A1561" s="42"/>
      <c r="B1561" s="43"/>
      <c r="C1561" s="44"/>
      <c r="D1561" s="238" t="s">
        <v>278</v>
      </c>
      <c r="E1561" s="44"/>
      <c r="F1561" s="270" t="s">
        <v>310</v>
      </c>
      <c r="G1561" s="44"/>
      <c r="H1561" s="271">
        <v>73</v>
      </c>
      <c r="I1561" s="44"/>
      <c r="J1561" s="44"/>
      <c r="K1561" s="44"/>
      <c r="L1561" s="48"/>
      <c r="M1561" s="234"/>
      <c r="N1561" s="235"/>
      <c r="O1561" s="88"/>
      <c r="P1561" s="88"/>
      <c r="Q1561" s="88"/>
      <c r="R1561" s="88"/>
      <c r="S1561" s="88"/>
      <c r="T1561" s="89"/>
      <c r="U1561" s="42"/>
      <c r="V1561" s="42"/>
      <c r="W1561" s="42"/>
      <c r="X1561" s="42"/>
      <c r="Y1561" s="42"/>
      <c r="Z1561" s="42"/>
      <c r="AA1561" s="42"/>
      <c r="AB1561" s="42"/>
      <c r="AC1561" s="42"/>
      <c r="AD1561" s="42"/>
      <c r="AE1561" s="42"/>
      <c r="AU1561" s="20" t="s">
        <v>93</v>
      </c>
    </row>
    <row r="1562" s="2" customFormat="1" ht="16.5" customHeight="1">
      <c r="A1562" s="42"/>
      <c r="B1562" s="43"/>
      <c r="C1562" s="218" t="s">
        <v>1382</v>
      </c>
      <c r="D1562" s="218" t="s">
        <v>256</v>
      </c>
      <c r="E1562" s="219" t="s">
        <v>1383</v>
      </c>
      <c r="F1562" s="220" t="s">
        <v>1384</v>
      </c>
      <c r="G1562" s="221" t="s">
        <v>259</v>
      </c>
      <c r="H1562" s="222">
        <v>20.826000000000001</v>
      </c>
      <c r="I1562" s="223"/>
      <c r="J1562" s="224">
        <f>ROUND(I1562*H1562,2)</f>
        <v>0</v>
      </c>
      <c r="K1562" s="220" t="s">
        <v>260</v>
      </c>
      <c r="L1562" s="48"/>
      <c r="M1562" s="225" t="s">
        <v>48</v>
      </c>
      <c r="N1562" s="226" t="s">
        <v>56</v>
      </c>
      <c r="O1562" s="88"/>
      <c r="P1562" s="227">
        <f>O1562*H1562</f>
        <v>0</v>
      </c>
      <c r="Q1562" s="227">
        <v>9.0000000000000006E-05</v>
      </c>
      <c r="R1562" s="227">
        <f>Q1562*H1562</f>
        <v>0.0018743400000000002</v>
      </c>
      <c r="S1562" s="227">
        <v>0</v>
      </c>
      <c r="T1562" s="228">
        <f>S1562*H1562</f>
        <v>0</v>
      </c>
      <c r="U1562" s="42"/>
      <c r="V1562" s="42"/>
      <c r="W1562" s="42"/>
      <c r="X1562" s="42"/>
      <c r="Y1562" s="42"/>
      <c r="Z1562" s="42"/>
      <c r="AA1562" s="42"/>
      <c r="AB1562" s="42"/>
      <c r="AC1562" s="42"/>
      <c r="AD1562" s="42"/>
      <c r="AE1562" s="42"/>
      <c r="AR1562" s="229" t="s">
        <v>364</v>
      </c>
      <c r="AT1562" s="229" t="s">
        <v>256</v>
      </c>
      <c r="AU1562" s="229" t="s">
        <v>93</v>
      </c>
      <c r="AY1562" s="20" t="s">
        <v>254</v>
      </c>
      <c r="BE1562" s="230">
        <f>IF(N1562="základní",J1562,0)</f>
        <v>0</v>
      </c>
      <c r="BF1562" s="230">
        <f>IF(N1562="snížená",J1562,0)</f>
        <v>0</v>
      </c>
      <c r="BG1562" s="230">
        <f>IF(N1562="zákl. přenesená",J1562,0)</f>
        <v>0</v>
      </c>
      <c r="BH1562" s="230">
        <f>IF(N1562="sníž. přenesená",J1562,0)</f>
        <v>0</v>
      </c>
      <c r="BI1562" s="230">
        <f>IF(N1562="nulová",J1562,0)</f>
        <v>0</v>
      </c>
      <c r="BJ1562" s="20" t="s">
        <v>23</v>
      </c>
      <c r="BK1562" s="230">
        <f>ROUND(I1562*H1562,2)</f>
        <v>0</v>
      </c>
      <c r="BL1562" s="20" t="s">
        <v>364</v>
      </c>
      <c r="BM1562" s="229" t="s">
        <v>1385</v>
      </c>
    </row>
    <row r="1563" s="2" customFormat="1">
      <c r="A1563" s="42"/>
      <c r="B1563" s="43"/>
      <c r="C1563" s="44"/>
      <c r="D1563" s="231" t="s">
        <v>263</v>
      </c>
      <c r="E1563" s="44"/>
      <c r="F1563" s="232" t="s">
        <v>1386</v>
      </c>
      <c r="G1563" s="44"/>
      <c r="H1563" s="44"/>
      <c r="I1563" s="233"/>
      <c r="J1563" s="44"/>
      <c r="K1563" s="44"/>
      <c r="L1563" s="48"/>
      <c r="M1563" s="234"/>
      <c r="N1563" s="235"/>
      <c r="O1563" s="88"/>
      <c r="P1563" s="88"/>
      <c r="Q1563" s="88"/>
      <c r="R1563" s="88"/>
      <c r="S1563" s="88"/>
      <c r="T1563" s="89"/>
      <c r="U1563" s="42"/>
      <c r="V1563" s="42"/>
      <c r="W1563" s="42"/>
      <c r="X1563" s="42"/>
      <c r="Y1563" s="42"/>
      <c r="Z1563" s="42"/>
      <c r="AA1563" s="42"/>
      <c r="AB1563" s="42"/>
      <c r="AC1563" s="42"/>
      <c r="AD1563" s="42"/>
      <c r="AE1563" s="42"/>
      <c r="AT1563" s="20" t="s">
        <v>263</v>
      </c>
      <c r="AU1563" s="20" t="s">
        <v>93</v>
      </c>
    </row>
    <row r="1564" s="13" customFormat="1">
      <c r="A1564" s="13"/>
      <c r="B1564" s="236"/>
      <c r="C1564" s="237"/>
      <c r="D1564" s="238" t="s">
        <v>265</v>
      </c>
      <c r="E1564" s="239" t="s">
        <v>649</v>
      </c>
      <c r="F1564" s="240" t="s">
        <v>1387</v>
      </c>
      <c r="G1564" s="237"/>
      <c r="H1564" s="241">
        <v>20.826000000000001</v>
      </c>
      <c r="I1564" s="242"/>
      <c r="J1564" s="237"/>
      <c r="K1564" s="237"/>
      <c r="L1564" s="243"/>
      <c r="M1564" s="244"/>
      <c r="N1564" s="245"/>
      <c r="O1564" s="245"/>
      <c r="P1564" s="245"/>
      <c r="Q1564" s="245"/>
      <c r="R1564" s="245"/>
      <c r="S1564" s="245"/>
      <c r="T1564" s="246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7" t="s">
        <v>265</v>
      </c>
      <c r="AU1564" s="247" t="s">
        <v>93</v>
      </c>
      <c r="AV1564" s="13" t="s">
        <v>93</v>
      </c>
      <c r="AW1564" s="13" t="s">
        <v>46</v>
      </c>
      <c r="AX1564" s="13" t="s">
        <v>23</v>
      </c>
      <c r="AY1564" s="247" t="s">
        <v>254</v>
      </c>
    </row>
    <row r="1565" s="2" customFormat="1" ht="16.5" customHeight="1">
      <c r="A1565" s="42"/>
      <c r="B1565" s="43"/>
      <c r="C1565" s="285" t="s">
        <v>1388</v>
      </c>
      <c r="D1565" s="285" t="s">
        <v>376</v>
      </c>
      <c r="E1565" s="286" t="s">
        <v>1389</v>
      </c>
      <c r="F1565" s="287" t="s">
        <v>1390</v>
      </c>
      <c r="G1565" s="288" t="s">
        <v>259</v>
      </c>
      <c r="H1565" s="289">
        <v>20.826000000000001</v>
      </c>
      <c r="I1565" s="290"/>
      <c r="J1565" s="291">
        <f>ROUND(I1565*H1565,2)</f>
        <v>0</v>
      </c>
      <c r="K1565" s="287" t="s">
        <v>260</v>
      </c>
      <c r="L1565" s="292"/>
      <c r="M1565" s="293" t="s">
        <v>48</v>
      </c>
      <c r="N1565" s="294" t="s">
        <v>56</v>
      </c>
      <c r="O1565" s="88"/>
      <c r="P1565" s="227">
        <f>O1565*H1565</f>
        <v>0</v>
      </c>
      <c r="Q1565" s="227">
        <v>0.01</v>
      </c>
      <c r="R1565" s="227">
        <f>Q1565*H1565</f>
        <v>0.20826</v>
      </c>
      <c r="S1565" s="227">
        <v>0</v>
      </c>
      <c r="T1565" s="228">
        <f>S1565*H1565</f>
        <v>0</v>
      </c>
      <c r="U1565" s="42"/>
      <c r="V1565" s="42"/>
      <c r="W1565" s="42"/>
      <c r="X1565" s="42"/>
      <c r="Y1565" s="42"/>
      <c r="Z1565" s="42"/>
      <c r="AA1565" s="42"/>
      <c r="AB1565" s="42"/>
      <c r="AC1565" s="42"/>
      <c r="AD1565" s="42"/>
      <c r="AE1565" s="42"/>
      <c r="AR1565" s="229" t="s">
        <v>453</v>
      </c>
      <c r="AT1565" s="229" t="s">
        <v>376</v>
      </c>
      <c r="AU1565" s="229" t="s">
        <v>93</v>
      </c>
      <c r="AY1565" s="20" t="s">
        <v>254</v>
      </c>
      <c r="BE1565" s="230">
        <f>IF(N1565="základní",J1565,0)</f>
        <v>0</v>
      </c>
      <c r="BF1565" s="230">
        <f>IF(N1565="snížená",J1565,0)</f>
        <v>0</v>
      </c>
      <c r="BG1565" s="230">
        <f>IF(N1565="zákl. přenesená",J1565,0)</f>
        <v>0</v>
      </c>
      <c r="BH1565" s="230">
        <f>IF(N1565="sníž. přenesená",J1565,0)</f>
        <v>0</v>
      </c>
      <c r="BI1565" s="230">
        <f>IF(N1565="nulová",J1565,0)</f>
        <v>0</v>
      </c>
      <c r="BJ1565" s="20" t="s">
        <v>23</v>
      </c>
      <c r="BK1565" s="230">
        <f>ROUND(I1565*H1565,2)</f>
        <v>0</v>
      </c>
      <c r="BL1565" s="20" t="s">
        <v>364</v>
      </c>
      <c r="BM1565" s="229" t="s">
        <v>1391</v>
      </c>
    </row>
    <row r="1566" s="13" customFormat="1">
      <c r="A1566" s="13"/>
      <c r="B1566" s="236"/>
      <c r="C1566" s="237"/>
      <c r="D1566" s="238" t="s">
        <v>265</v>
      </c>
      <c r="E1566" s="239" t="s">
        <v>48</v>
      </c>
      <c r="F1566" s="240" t="s">
        <v>649</v>
      </c>
      <c r="G1566" s="237"/>
      <c r="H1566" s="241">
        <v>20.826000000000001</v>
      </c>
      <c r="I1566" s="242"/>
      <c r="J1566" s="237"/>
      <c r="K1566" s="237"/>
      <c r="L1566" s="243"/>
      <c r="M1566" s="244"/>
      <c r="N1566" s="245"/>
      <c r="O1566" s="245"/>
      <c r="P1566" s="245"/>
      <c r="Q1566" s="245"/>
      <c r="R1566" s="245"/>
      <c r="S1566" s="245"/>
      <c r="T1566" s="246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7" t="s">
        <v>265</v>
      </c>
      <c r="AU1566" s="247" t="s">
        <v>93</v>
      </c>
      <c r="AV1566" s="13" t="s">
        <v>93</v>
      </c>
      <c r="AW1566" s="13" t="s">
        <v>46</v>
      </c>
      <c r="AX1566" s="13" t="s">
        <v>23</v>
      </c>
      <c r="AY1566" s="247" t="s">
        <v>254</v>
      </c>
    </row>
    <row r="1567" s="2" customFormat="1">
      <c r="A1567" s="42"/>
      <c r="B1567" s="43"/>
      <c r="C1567" s="44"/>
      <c r="D1567" s="238" t="s">
        <v>278</v>
      </c>
      <c r="E1567" s="44"/>
      <c r="F1567" s="269" t="s">
        <v>1392</v>
      </c>
      <c r="G1567" s="44"/>
      <c r="H1567" s="44"/>
      <c r="I1567" s="44"/>
      <c r="J1567" s="44"/>
      <c r="K1567" s="44"/>
      <c r="L1567" s="48"/>
      <c r="M1567" s="234"/>
      <c r="N1567" s="235"/>
      <c r="O1567" s="88"/>
      <c r="P1567" s="88"/>
      <c r="Q1567" s="88"/>
      <c r="R1567" s="88"/>
      <c r="S1567" s="88"/>
      <c r="T1567" s="89"/>
      <c r="U1567" s="42"/>
      <c r="V1567" s="42"/>
      <c r="W1567" s="42"/>
      <c r="X1567" s="42"/>
      <c r="Y1567" s="42"/>
      <c r="Z1567" s="42"/>
      <c r="AA1567" s="42"/>
      <c r="AB1567" s="42"/>
      <c r="AC1567" s="42"/>
      <c r="AD1567" s="42"/>
      <c r="AE1567" s="42"/>
      <c r="AU1567" s="20" t="s">
        <v>93</v>
      </c>
    </row>
    <row r="1568" s="2" customFormat="1">
      <c r="A1568" s="42"/>
      <c r="B1568" s="43"/>
      <c r="C1568" s="44"/>
      <c r="D1568" s="238" t="s">
        <v>278</v>
      </c>
      <c r="E1568" s="44"/>
      <c r="F1568" s="270" t="s">
        <v>1387</v>
      </c>
      <c r="G1568" s="44"/>
      <c r="H1568" s="271">
        <v>20.826000000000001</v>
      </c>
      <c r="I1568" s="44"/>
      <c r="J1568" s="44"/>
      <c r="K1568" s="44"/>
      <c r="L1568" s="48"/>
      <c r="M1568" s="234"/>
      <c r="N1568" s="235"/>
      <c r="O1568" s="88"/>
      <c r="P1568" s="88"/>
      <c r="Q1568" s="88"/>
      <c r="R1568" s="88"/>
      <c r="S1568" s="88"/>
      <c r="T1568" s="89"/>
      <c r="U1568" s="42"/>
      <c r="V1568" s="42"/>
      <c r="W1568" s="42"/>
      <c r="X1568" s="42"/>
      <c r="Y1568" s="42"/>
      <c r="Z1568" s="42"/>
      <c r="AA1568" s="42"/>
      <c r="AB1568" s="42"/>
      <c r="AC1568" s="42"/>
      <c r="AD1568" s="42"/>
      <c r="AE1568" s="42"/>
      <c r="AU1568" s="20" t="s">
        <v>93</v>
      </c>
    </row>
    <row r="1569" s="2" customFormat="1" ht="16.5" customHeight="1">
      <c r="A1569" s="42"/>
      <c r="B1569" s="43"/>
      <c r="C1569" s="218" t="s">
        <v>996</v>
      </c>
      <c r="D1569" s="218" t="s">
        <v>256</v>
      </c>
      <c r="E1569" s="219" t="s">
        <v>1393</v>
      </c>
      <c r="F1569" s="220" t="s">
        <v>1394</v>
      </c>
      <c r="G1569" s="221" t="s">
        <v>379</v>
      </c>
      <c r="H1569" s="222">
        <v>600</v>
      </c>
      <c r="I1569" s="223"/>
      <c r="J1569" s="224">
        <f>ROUND(I1569*H1569,2)</f>
        <v>0</v>
      </c>
      <c r="K1569" s="220" t="s">
        <v>260</v>
      </c>
      <c r="L1569" s="48"/>
      <c r="M1569" s="225" t="s">
        <v>48</v>
      </c>
      <c r="N1569" s="226" t="s">
        <v>56</v>
      </c>
      <c r="O1569" s="88"/>
      <c r="P1569" s="227">
        <f>O1569*H1569</f>
        <v>0</v>
      </c>
      <c r="Q1569" s="227">
        <v>6.9999999999999994E-05</v>
      </c>
      <c r="R1569" s="227">
        <f>Q1569*H1569</f>
        <v>0.041999999999999996</v>
      </c>
      <c r="S1569" s="227">
        <v>0</v>
      </c>
      <c r="T1569" s="228">
        <f>S1569*H1569</f>
        <v>0</v>
      </c>
      <c r="U1569" s="42"/>
      <c r="V1569" s="42"/>
      <c r="W1569" s="42"/>
      <c r="X1569" s="42"/>
      <c r="Y1569" s="42"/>
      <c r="Z1569" s="42"/>
      <c r="AA1569" s="42"/>
      <c r="AB1569" s="42"/>
      <c r="AC1569" s="42"/>
      <c r="AD1569" s="42"/>
      <c r="AE1569" s="42"/>
      <c r="AR1569" s="229" t="s">
        <v>364</v>
      </c>
      <c r="AT1569" s="229" t="s">
        <v>256</v>
      </c>
      <c r="AU1569" s="229" t="s">
        <v>93</v>
      </c>
      <c r="AY1569" s="20" t="s">
        <v>254</v>
      </c>
      <c r="BE1569" s="230">
        <f>IF(N1569="základní",J1569,0)</f>
        <v>0</v>
      </c>
      <c r="BF1569" s="230">
        <f>IF(N1569="snížená",J1569,0)</f>
        <v>0</v>
      </c>
      <c r="BG1569" s="230">
        <f>IF(N1569="zákl. přenesená",J1569,0)</f>
        <v>0</v>
      </c>
      <c r="BH1569" s="230">
        <f>IF(N1569="sníž. přenesená",J1569,0)</f>
        <v>0</v>
      </c>
      <c r="BI1569" s="230">
        <f>IF(N1569="nulová",J1569,0)</f>
        <v>0</v>
      </c>
      <c r="BJ1569" s="20" t="s">
        <v>23</v>
      </c>
      <c r="BK1569" s="230">
        <f>ROUND(I1569*H1569,2)</f>
        <v>0</v>
      </c>
      <c r="BL1569" s="20" t="s">
        <v>364</v>
      </c>
      <c r="BM1569" s="229" t="s">
        <v>1395</v>
      </c>
    </row>
    <row r="1570" s="2" customFormat="1">
      <c r="A1570" s="42"/>
      <c r="B1570" s="43"/>
      <c r="C1570" s="44"/>
      <c r="D1570" s="231" t="s">
        <v>263</v>
      </c>
      <c r="E1570" s="44"/>
      <c r="F1570" s="232" t="s">
        <v>1396</v>
      </c>
      <c r="G1570" s="44"/>
      <c r="H1570" s="44"/>
      <c r="I1570" s="233"/>
      <c r="J1570" s="44"/>
      <c r="K1570" s="44"/>
      <c r="L1570" s="48"/>
      <c r="M1570" s="234"/>
      <c r="N1570" s="235"/>
      <c r="O1570" s="88"/>
      <c r="P1570" s="88"/>
      <c r="Q1570" s="88"/>
      <c r="R1570" s="88"/>
      <c r="S1570" s="88"/>
      <c r="T1570" s="89"/>
      <c r="U1570" s="42"/>
      <c r="V1570" s="42"/>
      <c r="W1570" s="42"/>
      <c r="X1570" s="42"/>
      <c r="Y1570" s="42"/>
      <c r="Z1570" s="42"/>
      <c r="AA1570" s="42"/>
      <c r="AB1570" s="42"/>
      <c r="AC1570" s="42"/>
      <c r="AD1570" s="42"/>
      <c r="AE1570" s="42"/>
      <c r="AT1570" s="20" t="s">
        <v>263</v>
      </c>
      <c r="AU1570" s="20" t="s">
        <v>93</v>
      </c>
    </row>
    <row r="1571" s="13" customFormat="1">
      <c r="A1571" s="13"/>
      <c r="B1571" s="236"/>
      <c r="C1571" s="237"/>
      <c r="D1571" s="238" t="s">
        <v>265</v>
      </c>
      <c r="E1571" s="239" t="s">
        <v>48</v>
      </c>
      <c r="F1571" s="240" t="s">
        <v>1397</v>
      </c>
      <c r="G1571" s="237"/>
      <c r="H1571" s="241">
        <v>600</v>
      </c>
      <c r="I1571" s="242"/>
      <c r="J1571" s="237"/>
      <c r="K1571" s="237"/>
      <c r="L1571" s="243"/>
      <c r="M1571" s="244"/>
      <c r="N1571" s="245"/>
      <c r="O1571" s="245"/>
      <c r="P1571" s="245"/>
      <c r="Q1571" s="245"/>
      <c r="R1571" s="245"/>
      <c r="S1571" s="245"/>
      <c r="T1571" s="246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7" t="s">
        <v>265</v>
      </c>
      <c r="AU1571" s="247" t="s">
        <v>93</v>
      </c>
      <c r="AV1571" s="13" t="s">
        <v>93</v>
      </c>
      <c r="AW1571" s="13" t="s">
        <v>46</v>
      </c>
      <c r="AX1571" s="13" t="s">
        <v>23</v>
      </c>
      <c r="AY1571" s="247" t="s">
        <v>254</v>
      </c>
    </row>
    <row r="1572" s="2" customFormat="1" ht="16.5" customHeight="1">
      <c r="A1572" s="42"/>
      <c r="B1572" s="43"/>
      <c r="C1572" s="218" t="s">
        <v>1398</v>
      </c>
      <c r="D1572" s="218" t="s">
        <v>256</v>
      </c>
      <c r="E1572" s="219" t="s">
        <v>1399</v>
      </c>
      <c r="F1572" s="220" t="s">
        <v>1400</v>
      </c>
      <c r="G1572" s="221" t="s">
        <v>379</v>
      </c>
      <c r="H1572" s="222">
        <v>210</v>
      </c>
      <c r="I1572" s="223"/>
      <c r="J1572" s="224">
        <f>ROUND(I1572*H1572,2)</f>
        <v>0</v>
      </c>
      <c r="K1572" s="220" t="s">
        <v>260</v>
      </c>
      <c r="L1572" s="48"/>
      <c r="M1572" s="225" t="s">
        <v>48</v>
      </c>
      <c r="N1572" s="226" t="s">
        <v>56</v>
      </c>
      <c r="O1572" s="88"/>
      <c r="P1572" s="227">
        <f>O1572*H1572</f>
        <v>0</v>
      </c>
      <c r="Q1572" s="227">
        <v>6.0000000000000002E-05</v>
      </c>
      <c r="R1572" s="227">
        <f>Q1572*H1572</f>
        <v>0.0126</v>
      </c>
      <c r="S1572" s="227">
        <v>0</v>
      </c>
      <c r="T1572" s="228">
        <f>S1572*H1572</f>
        <v>0</v>
      </c>
      <c r="U1572" s="42"/>
      <c r="V1572" s="42"/>
      <c r="W1572" s="42"/>
      <c r="X1572" s="42"/>
      <c r="Y1572" s="42"/>
      <c r="Z1572" s="42"/>
      <c r="AA1572" s="42"/>
      <c r="AB1572" s="42"/>
      <c r="AC1572" s="42"/>
      <c r="AD1572" s="42"/>
      <c r="AE1572" s="42"/>
      <c r="AR1572" s="229" t="s">
        <v>364</v>
      </c>
      <c r="AT1572" s="229" t="s">
        <v>256</v>
      </c>
      <c r="AU1572" s="229" t="s">
        <v>93</v>
      </c>
      <c r="AY1572" s="20" t="s">
        <v>254</v>
      </c>
      <c r="BE1572" s="230">
        <f>IF(N1572="základní",J1572,0)</f>
        <v>0</v>
      </c>
      <c r="BF1572" s="230">
        <f>IF(N1572="snížená",J1572,0)</f>
        <v>0</v>
      </c>
      <c r="BG1572" s="230">
        <f>IF(N1572="zákl. přenesená",J1572,0)</f>
        <v>0</v>
      </c>
      <c r="BH1572" s="230">
        <f>IF(N1572="sníž. přenesená",J1572,0)</f>
        <v>0</v>
      </c>
      <c r="BI1572" s="230">
        <f>IF(N1572="nulová",J1572,0)</f>
        <v>0</v>
      </c>
      <c r="BJ1572" s="20" t="s">
        <v>23</v>
      </c>
      <c r="BK1572" s="230">
        <f>ROUND(I1572*H1572,2)</f>
        <v>0</v>
      </c>
      <c r="BL1572" s="20" t="s">
        <v>364</v>
      </c>
      <c r="BM1572" s="229" t="s">
        <v>1401</v>
      </c>
    </row>
    <row r="1573" s="2" customFormat="1">
      <c r="A1573" s="42"/>
      <c r="B1573" s="43"/>
      <c r="C1573" s="44"/>
      <c r="D1573" s="231" t="s">
        <v>263</v>
      </c>
      <c r="E1573" s="44"/>
      <c r="F1573" s="232" t="s">
        <v>1402</v>
      </c>
      <c r="G1573" s="44"/>
      <c r="H1573" s="44"/>
      <c r="I1573" s="233"/>
      <c r="J1573" s="44"/>
      <c r="K1573" s="44"/>
      <c r="L1573" s="48"/>
      <c r="M1573" s="234"/>
      <c r="N1573" s="235"/>
      <c r="O1573" s="88"/>
      <c r="P1573" s="88"/>
      <c r="Q1573" s="88"/>
      <c r="R1573" s="88"/>
      <c r="S1573" s="88"/>
      <c r="T1573" s="89"/>
      <c r="U1573" s="42"/>
      <c r="V1573" s="42"/>
      <c r="W1573" s="42"/>
      <c r="X1573" s="42"/>
      <c r="Y1573" s="42"/>
      <c r="Z1573" s="42"/>
      <c r="AA1573" s="42"/>
      <c r="AB1573" s="42"/>
      <c r="AC1573" s="42"/>
      <c r="AD1573" s="42"/>
      <c r="AE1573" s="42"/>
      <c r="AT1573" s="20" t="s">
        <v>263</v>
      </c>
      <c r="AU1573" s="20" t="s">
        <v>93</v>
      </c>
    </row>
    <row r="1574" s="15" customFormat="1">
      <c r="A1574" s="15"/>
      <c r="B1574" s="259"/>
      <c r="C1574" s="260"/>
      <c r="D1574" s="238" t="s">
        <v>265</v>
      </c>
      <c r="E1574" s="261" t="s">
        <v>48</v>
      </c>
      <c r="F1574" s="262" t="s">
        <v>1403</v>
      </c>
      <c r="G1574" s="260"/>
      <c r="H1574" s="261" t="s">
        <v>48</v>
      </c>
      <c r="I1574" s="263"/>
      <c r="J1574" s="260"/>
      <c r="K1574" s="260"/>
      <c r="L1574" s="264"/>
      <c r="M1574" s="265"/>
      <c r="N1574" s="266"/>
      <c r="O1574" s="266"/>
      <c r="P1574" s="266"/>
      <c r="Q1574" s="266"/>
      <c r="R1574" s="266"/>
      <c r="S1574" s="266"/>
      <c r="T1574" s="267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T1574" s="268" t="s">
        <v>265</v>
      </c>
      <c r="AU1574" s="268" t="s">
        <v>93</v>
      </c>
      <c r="AV1574" s="15" t="s">
        <v>23</v>
      </c>
      <c r="AW1574" s="15" t="s">
        <v>46</v>
      </c>
      <c r="AX1574" s="15" t="s">
        <v>85</v>
      </c>
      <c r="AY1574" s="268" t="s">
        <v>254</v>
      </c>
    </row>
    <row r="1575" s="13" customFormat="1">
      <c r="A1575" s="13"/>
      <c r="B1575" s="236"/>
      <c r="C1575" s="237"/>
      <c r="D1575" s="238" t="s">
        <v>265</v>
      </c>
      <c r="E1575" s="239" t="s">
        <v>48</v>
      </c>
      <c r="F1575" s="240" t="s">
        <v>1404</v>
      </c>
      <c r="G1575" s="237"/>
      <c r="H1575" s="241">
        <v>210</v>
      </c>
      <c r="I1575" s="242"/>
      <c r="J1575" s="237"/>
      <c r="K1575" s="237"/>
      <c r="L1575" s="243"/>
      <c r="M1575" s="244"/>
      <c r="N1575" s="245"/>
      <c r="O1575" s="245"/>
      <c r="P1575" s="245"/>
      <c r="Q1575" s="245"/>
      <c r="R1575" s="245"/>
      <c r="S1575" s="245"/>
      <c r="T1575" s="246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7" t="s">
        <v>265</v>
      </c>
      <c r="AU1575" s="247" t="s">
        <v>93</v>
      </c>
      <c r="AV1575" s="13" t="s">
        <v>93</v>
      </c>
      <c r="AW1575" s="13" t="s">
        <v>46</v>
      </c>
      <c r="AX1575" s="13" t="s">
        <v>23</v>
      </c>
      <c r="AY1575" s="247" t="s">
        <v>254</v>
      </c>
    </row>
    <row r="1576" s="2" customFormat="1">
      <c r="A1576" s="42"/>
      <c r="B1576" s="43"/>
      <c r="C1576" s="44"/>
      <c r="D1576" s="238" t="s">
        <v>278</v>
      </c>
      <c r="E1576" s="44"/>
      <c r="F1576" s="269" t="s">
        <v>1405</v>
      </c>
      <c r="G1576" s="44"/>
      <c r="H1576" s="44"/>
      <c r="I1576" s="44"/>
      <c r="J1576" s="44"/>
      <c r="K1576" s="44"/>
      <c r="L1576" s="48"/>
      <c r="M1576" s="234"/>
      <c r="N1576" s="235"/>
      <c r="O1576" s="88"/>
      <c r="P1576" s="88"/>
      <c r="Q1576" s="88"/>
      <c r="R1576" s="88"/>
      <c r="S1576" s="88"/>
      <c r="T1576" s="89"/>
      <c r="U1576" s="42"/>
      <c r="V1576" s="42"/>
      <c r="W1576" s="42"/>
      <c r="X1576" s="42"/>
      <c r="Y1576" s="42"/>
      <c r="Z1576" s="42"/>
      <c r="AA1576" s="42"/>
      <c r="AB1576" s="42"/>
      <c r="AC1576" s="42"/>
      <c r="AD1576" s="42"/>
      <c r="AE1576" s="42"/>
      <c r="AU1576" s="20" t="s">
        <v>93</v>
      </c>
    </row>
    <row r="1577" s="2" customFormat="1">
      <c r="A1577" s="42"/>
      <c r="B1577" s="43"/>
      <c r="C1577" s="44"/>
      <c r="D1577" s="238" t="s">
        <v>278</v>
      </c>
      <c r="E1577" s="44"/>
      <c r="F1577" s="270" t="s">
        <v>1406</v>
      </c>
      <c r="G1577" s="44"/>
      <c r="H1577" s="271">
        <v>0</v>
      </c>
      <c r="I1577" s="44"/>
      <c r="J1577" s="44"/>
      <c r="K1577" s="44"/>
      <c r="L1577" s="48"/>
      <c r="M1577" s="234"/>
      <c r="N1577" s="235"/>
      <c r="O1577" s="88"/>
      <c r="P1577" s="88"/>
      <c r="Q1577" s="88"/>
      <c r="R1577" s="88"/>
      <c r="S1577" s="88"/>
      <c r="T1577" s="89"/>
      <c r="U1577" s="42"/>
      <c r="V1577" s="42"/>
      <c r="W1577" s="42"/>
      <c r="X1577" s="42"/>
      <c r="Y1577" s="42"/>
      <c r="Z1577" s="42"/>
      <c r="AA1577" s="42"/>
      <c r="AB1577" s="42"/>
      <c r="AC1577" s="42"/>
      <c r="AD1577" s="42"/>
      <c r="AE1577" s="42"/>
      <c r="AU1577" s="20" t="s">
        <v>93</v>
      </c>
    </row>
    <row r="1578" s="2" customFormat="1">
      <c r="A1578" s="42"/>
      <c r="B1578" s="43"/>
      <c r="C1578" s="44"/>
      <c r="D1578" s="238" t="s">
        <v>278</v>
      </c>
      <c r="E1578" s="44"/>
      <c r="F1578" s="270" t="s">
        <v>1407</v>
      </c>
      <c r="G1578" s="44"/>
      <c r="H1578" s="271">
        <v>30</v>
      </c>
      <c r="I1578" s="44"/>
      <c r="J1578" s="44"/>
      <c r="K1578" s="44"/>
      <c r="L1578" s="48"/>
      <c r="M1578" s="234"/>
      <c r="N1578" s="235"/>
      <c r="O1578" s="88"/>
      <c r="P1578" s="88"/>
      <c r="Q1578" s="88"/>
      <c r="R1578" s="88"/>
      <c r="S1578" s="88"/>
      <c r="T1578" s="89"/>
      <c r="U1578" s="42"/>
      <c r="V1578" s="42"/>
      <c r="W1578" s="42"/>
      <c r="X1578" s="42"/>
      <c r="Y1578" s="42"/>
      <c r="Z1578" s="42"/>
      <c r="AA1578" s="42"/>
      <c r="AB1578" s="42"/>
      <c r="AC1578" s="42"/>
      <c r="AD1578" s="42"/>
      <c r="AE1578" s="42"/>
      <c r="AU1578" s="20" t="s">
        <v>93</v>
      </c>
    </row>
    <row r="1579" s="2" customFormat="1" ht="16.5" customHeight="1">
      <c r="A1579" s="42"/>
      <c r="B1579" s="43"/>
      <c r="C1579" s="285" t="s">
        <v>1408</v>
      </c>
      <c r="D1579" s="285" t="s">
        <v>376</v>
      </c>
      <c r="E1579" s="286" t="s">
        <v>1409</v>
      </c>
      <c r="F1579" s="287" t="s">
        <v>1410</v>
      </c>
      <c r="G1579" s="288" t="s">
        <v>192</v>
      </c>
      <c r="H1579" s="289">
        <v>30</v>
      </c>
      <c r="I1579" s="290"/>
      <c r="J1579" s="291">
        <f>ROUND(I1579*H1579,2)</f>
        <v>0</v>
      </c>
      <c r="K1579" s="287" t="s">
        <v>984</v>
      </c>
      <c r="L1579" s="292"/>
      <c r="M1579" s="293" t="s">
        <v>48</v>
      </c>
      <c r="N1579" s="294" t="s">
        <v>56</v>
      </c>
      <c r="O1579" s="88"/>
      <c r="P1579" s="227">
        <f>O1579*H1579</f>
        <v>0</v>
      </c>
      <c r="Q1579" s="227">
        <v>0</v>
      </c>
      <c r="R1579" s="227">
        <f>Q1579*H1579</f>
        <v>0</v>
      </c>
      <c r="S1579" s="227">
        <v>0</v>
      </c>
      <c r="T1579" s="228">
        <f>S1579*H1579</f>
        <v>0</v>
      </c>
      <c r="U1579" s="42"/>
      <c r="V1579" s="42"/>
      <c r="W1579" s="42"/>
      <c r="X1579" s="42"/>
      <c r="Y1579" s="42"/>
      <c r="Z1579" s="42"/>
      <c r="AA1579" s="42"/>
      <c r="AB1579" s="42"/>
      <c r="AC1579" s="42"/>
      <c r="AD1579" s="42"/>
      <c r="AE1579" s="42"/>
      <c r="AR1579" s="229" t="s">
        <v>453</v>
      </c>
      <c r="AT1579" s="229" t="s">
        <v>376</v>
      </c>
      <c r="AU1579" s="229" t="s">
        <v>93</v>
      </c>
      <c r="AY1579" s="20" t="s">
        <v>254</v>
      </c>
      <c r="BE1579" s="230">
        <f>IF(N1579="základní",J1579,0)</f>
        <v>0</v>
      </c>
      <c r="BF1579" s="230">
        <f>IF(N1579="snížená",J1579,0)</f>
        <v>0</v>
      </c>
      <c r="BG1579" s="230">
        <f>IF(N1579="zákl. přenesená",J1579,0)</f>
        <v>0</v>
      </c>
      <c r="BH1579" s="230">
        <f>IF(N1579="sníž. přenesená",J1579,0)</f>
        <v>0</v>
      </c>
      <c r="BI1579" s="230">
        <f>IF(N1579="nulová",J1579,0)</f>
        <v>0</v>
      </c>
      <c r="BJ1579" s="20" t="s">
        <v>23</v>
      </c>
      <c r="BK1579" s="230">
        <f>ROUND(I1579*H1579,2)</f>
        <v>0</v>
      </c>
      <c r="BL1579" s="20" t="s">
        <v>364</v>
      </c>
      <c r="BM1579" s="229" t="s">
        <v>1411</v>
      </c>
    </row>
    <row r="1580" s="15" customFormat="1">
      <c r="A1580" s="15"/>
      <c r="B1580" s="259"/>
      <c r="C1580" s="260"/>
      <c r="D1580" s="238" t="s">
        <v>265</v>
      </c>
      <c r="E1580" s="261" t="s">
        <v>48</v>
      </c>
      <c r="F1580" s="262" t="s">
        <v>1406</v>
      </c>
      <c r="G1580" s="260"/>
      <c r="H1580" s="261" t="s">
        <v>48</v>
      </c>
      <c r="I1580" s="263"/>
      <c r="J1580" s="260"/>
      <c r="K1580" s="260"/>
      <c r="L1580" s="264"/>
      <c r="M1580" s="265"/>
      <c r="N1580" s="266"/>
      <c r="O1580" s="266"/>
      <c r="P1580" s="266"/>
      <c r="Q1580" s="266"/>
      <c r="R1580" s="266"/>
      <c r="S1580" s="266"/>
      <c r="T1580" s="267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68" t="s">
        <v>265</v>
      </c>
      <c r="AU1580" s="268" t="s">
        <v>93</v>
      </c>
      <c r="AV1580" s="15" t="s">
        <v>23</v>
      </c>
      <c r="AW1580" s="15" t="s">
        <v>46</v>
      </c>
      <c r="AX1580" s="15" t="s">
        <v>85</v>
      </c>
      <c r="AY1580" s="268" t="s">
        <v>254</v>
      </c>
    </row>
    <row r="1581" s="13" customFormat="1">
      <c r="A1581" s="13"/>
      <c r="B1581" s="236"/>
      <c r="C1581" s="237"/>
      <c r="D1581" s="238" t="s">
        <v>265</v>
      </c>
      <c r="E1581" s="239" t="s">
        <v>614</v>
      </c>
      <c r="F1581" s="240" t="s">
        <v>1407</v>
      </c>
      <c r="G1581" s="237"/>
      <c r="H1581" s="241">
        <v>30</v>
      </c>
      <c r="I1581" s="242"/>
      <c r="J1581" s="237"/>
      <c r="K1581" s="237"/>
      <c r="L1581" s="243"/>
      <c r="M1581" s="244"/>
      <c r="N1581" s="245"/>
      <c r="O1581" s="245"/>
      <c r="P1581" s="245"/>
      <c r="Q1581" s="245"/>
      <c r="R1581" s="245"/>
      <c r="S1581" s="245"/>
      <c r="T1581" s="246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7" t="s">
        <v>265</v>
      </c>
      <c r="AU1581" s="247" t="s">
        <v>93</v>
      </c>
      <c r="AV1581" s="13" t="s">
        <v>93</v>
      </c>
      <c r="AW1581" s="13" t="s">
        <v>46</v>
      </c>
      <c r="AX1581" s="13" t="s">
        <v>23</v>
      </c>
      <c r="AY1581" s="247" t="s">
        <v>254</v>
      </c>
    </row>
    <row r="1582" s="2" customFormat="1" ht="21.75" customHeight="1">
      <c r="A1582" s="42"/>
      <c r="B1582" s="43"/>
      <c r="C1582" s="218" t="s">
        <v>1412</v>
      </c>
      <c r="D1582" s="218" t="s">
        <v>256</v>
      </c>
      <c r="E1582" s="219" t="s">
        <v>1413</v>
      </c>
      <c r="F1582" s="220" t="s">
        <v>1414</v>
      </c>
      <c r="G1582" s="221" t="s">
        <v>379</v>
      </c>
      <c r="H1582" s="222">
        <v>210</v>
      </c>
      <c r="I1582" s="223"/>
      <c r="J1582" s="224">
        <f>ROUND(I1582*H1582,2)</f>
        <v>0</v>
      </c>
      <c r="K1582" s="220" t="s">
        <v>260</v>
      </c>
      <c r="L1582" s="48"/>
      <c r="M1582" s="225" t="s">
        <v>48</v>
      </c>
      <c r="N1582" s="226" t="s">
        <v>56</v>
      </c>
      <c r="O1582" s="88"/>
      <c r="P1582" s="227">
        <f>O1582*H1582</f>
        <v>0</v>
      </c>
      <c r="Q1582" s="227">
        <v>0</v>
      </c>
      <c r="R1582" s="227">
        <f>Q1582*H1582</f>
        <v>0</v>
      </c>
      <c r="S1582" s="227">
        <v>0.001</v>
      </c>
      <c r="T1582" s="228">
        <f>S1582*H1582</f>
        <v>0.20999999999999999</v>
      </c>
      <c r="U1582" s="42"/>
      <c r="V1582" s="42"/>
      <c r="W1582" s="42"/>
      <c r="X1582" s="42"/>
      <c r="Y1582" s="42"/>
      <c r="Z1582" s="42"/>
      <c r="AA1582" s="42"/>
      <c r="AB1582" s="42"/>
      <c r="AC1582" s="42"/>
      <c r="AD1582" s="42"/>
      <c r="AE1582" s="42"/>
      <c r="AR1582" s="229" t="s">
        <v>364</v>
      </c>
      <c r="AT1582" s="229" t="s">
        <v>256</v>
      </c>
      <c r="AU1582" s="229" t="s">
        <v>93</v>
      </c>
      <c r="AY1582" s="20" t="s">
        <v>254</v>
      </c>
      <c r="BE1582" s="230">
        <f>IF(N1582="základní",J1582,0)</f>
        <v>0</v>
      </c>
      <c r="BF1582" s="230">
        <f>IF(N1582="snížená",J1582,0)</f>
        <v>0</v>
      </c>
      <c r="BG1582" s="230">
        <f>IF(N1582="zákl. přenesená",J1582,0)</f>
        <v>0</v>
      </c>
      <c r="BH1582" s="230">
        <f>IF(N1582="sníž. přenesená",J1582,0)</f>
        <v>0</v>
      </c>
      <c r="BI1582" s="230">
        <f>IF(N1582="nulová",J1582,0)</f>
        <v>0</v>
      </c>
      <c r="BJ1582" s="20" t="s">
        <v>23</v>
      </c>
      <c r="BK1582" s="230">
        <f>ROUND(I1582*H1582,2)</f>
        <v>0</v>
      </c>
      <c r="BL1582" s="20" t="s">
        <v>364</v>
      </c>
      <c r="BM1582" s="229" t="s">
        <v>1415</v>
      </c>
    </row>
    <row r="1583" s="2" customFormat="1">
      <c r="A1583" s="42"/>
      <c r="B1583" s="43"/>
      <c r="C1583" s="44"/>
      <c r="D1583" s="231" t="s">
        <v>263</v>
      </c>
      <c r="E1583" s="44"/>
      <c r="F1583" s="232" t="s">
        <v>1416</v>
      </c>
      <c r="G1583" s="44"/>
      <c r="H1583" s="44"/>
      <c r="I1583" s="233"/>
      <c r="J1583" s="44"/>
      <c r="K1583" s="44"/>
      <c r="L1583" s="48"/>
      <c r="M1583" s="234"/>
      <c r="N1583" s="235"/>
      <c r="O1583" s="88"/>
      <c r="P1583" s="88"/>
      <c r="Q1583" s="88"/>
      <c r="R1583" s="88"/>
      <c r="S1583" s="88"/>
      <c r="T1583" s="89"/>
      <c r="U1583" s="42"/>
      <c r="V1583" s="42"/>
      <c r="W1583" s="42"/>
      <c r="X1583" s="42"/>
      <c r="Y1583" s="42"/>
      <c r="Z1583" s="42"/>
      <c r="AA1583" s="42"/>
      <c r="AB1583" s="42"/>
      <c r="AC1583" s="42"/>
      <c r="AD1583" s="42"/>
      <c r="AE1583" s="42"/>
      <c r="AT1583" s="20" t="s">
        <v>263</v>
      </c>
      <c r="AU1583" s="20" t="s">
        <v>93</v>
      </c>
    </row>
    <row r="1584" s="15" customFormat="1">
      <c r="A1584" s="15"/>
      <c r="B1584" s="259"/>
      <c r="C1584" s="260"/>
      <c r="D1584" s="238" t="s">
        <v>265</v>
      </c>
      <c r="E1584" s="261" t="s">
        <v>48</v>
      </c>
      <c r="F1584" s="262" t="s">
        <v>1403</v>
      </c>
      <c r="G1584" s="260"/>
      <c r="H1584" s="261" t="s">
        <v>48</v>
      </c>
      <c r="I1584" s="263"/>
      <c r="J1584" s="260"/>
      <c r="K1584" s="260"/>
      <c r="L1584" s="264"/>
      <c r="M1584" s="265"/>
      <c r="N1584" s="266"/>
      <c r="O1584" s="266"/>
      <c r="P1584" s="266"/>
      <c r="Q1584" s="266"/>
      <c r="R1584" s="266"/>
      <c r="S1584" s="266"/>
      <c r="T1584" s="267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T1584" s="268" t="s">
        <v>265</v>
      </c>
      <c r="AU1584" s="268" t="s">
        <v>93</v>
      </c>
      <c r="AV1584" s="15" t="s">
        <v>23</v>
      </c>
      <c r="AW1584" s="15" t="s">
        <v>46</v>
      </c>
      <c r="AX1584" s="15" t="s">
        <v>85</v>
      </c>
      <c r="AY1584" s="268" t="s">
        <v>254</v>
      </c>
    </row>
    <row r="1585" s="13" customFormat="1">
      <c r="A1585" s="13"/>
      <c r="B1585" s="236"/>
      <c r="C1585" s="237"/>
      <c r="D1585" s="238" t="s">
        <v>265</v>
      </c>
      <c r="E1585" s="239" t="s">
        <v>48</v>
      </c>
      <c r="F1585" s="240" t="s">
        <v>1404</v>
      </c>
      <c r="G1585" s="237"/>
      <c r="H1585" s="241">
        <v>210</v>
      </c>
      <c r="I1585" s="242"/>
      <c r="J1585" s="237"/>
      <c r="K1585" s="237"/>
      <c r="L1585" s="243"/>
      <c r="M1585" s="244"/>
      <c r="N1585" s="245"/>
      <c r="O1585" s="245"/>
      <c r="P1585" s="245"/>
      <c r="Q1585" s="245"/>
      <c r="R1585" s="245"/>
      <c r="S1585" s="245"/>
      <c r="T1585" s="246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7" t="s">
        <v>265</v>
      </c>
      <c r="AU1585" s="247" t="s">
        <v>93</v>
      </c>
      <c r="AV1585" s="13" t="s">
        <v>93</v>
      </c>
      <c r="AW1585" s="13" t="s">
        <v>46</v>
      </c>
      <c r="AX1585" s="13" t="s">
        <v>23</v>
      </c>
      <c r="AY1585" s="247" t="s">
        <v>254</v>
      </c>
    </row>
    <row r="1586" s="2" customFormat="1">
      <c r="A1586" s="42"/>
      <c r="B1586" s="43"/>
      <c r="C1586" s="44"/>
      <c r="D1586" s="238" t="s">
        <v>278</v>
      </c>
      <c r="E1586" s="44"/>
      <c r="F1586" s="269" t="s">
        <v>1405</v>
      </c>
      <c r="G1586" s="44"/>
      <c r="H1586" s="44"/>
      <c r="I1586" s="44"/>
      <c r="J1586" s="44"/>
      <c r="K1586" s="44"/>
      <c r="L1586" s="48"/>
      <c r="M1586" s="234"/>
      <c r="N1586" s="235"/>
      <c r="O1586" s="88"/>
      <c r="P1586" s="88"/>
      <c r="Q1586" s="88"/>
      <c r="R1586" s="88"/>
      <c r="S1586" s="88"/>
      <c r="T1586" s="89"/>
      <c r="U1586" s="42"/>
      <c r="V1586" s="42"/>
      <c r="W1586" s="42"/>
      <c r="X1586" s="42"/>
      <c r="Y1586" s="42"/>
      <c r="Z1586" s="42"/>
      <c r="AA1586" s="42"/>
      <c r="AB1586" s="42"/>
      <c r="AC1586" s="42"/>
      <c r="AD1586" s="42"/>
      <c r="AE1586" s="42"/>
      <c r="AU1586" s="20" t="s">
        <v>93</v>
      </c>
    </row>
    <row r="1587" s="2" customFormat="1">
      <c r="A1587" s="42"/>
      <c r="B1587" s="43"/>
      <c r="C1587" s="44"/>
      <c r="D1587" s="238" t="s">
        <v>278</v>
      </c>
      <c r="E1587" s="44"/>
      <c r="F1587" s="270" t="s">
        <v>1406</v>
      </c>
      <c r="G1587" s="44"/>
      <c r="H1587" s="271">
        <v>0</v>
      </c>
      <c r="I1587" s="44"/>
      <c r="J1587" s="44"/>
      <c r="K1587" s="44"/>
      <c r="L1587" s="48"/>
      <c r="M1587" s="234"/>
      <c r="N1587" s="235"/>
      <c r="O1587" s="88"/>
      <c r="P1587" s="88"/>
      <c r="Q1587" s="88"/>
      <c r="R1587" s="88"/>
      <c r="S1587" s="88"/>
      <c r="T1587" s="89"/>
      <c r="U1587" s="42"/>
      <c r="V1587" s="42"/>
      <c r="W1587" s="42"/>
      <c r="X1587" s="42"/>
      <c r="Y1587" s="42"/>
      <c r="Z1587" s="42"/>
      <c r="AA1587" s="42"/>
      <c r="AB1587" s="42"/>
      <c r="AC1587" s="42"/>
      <c r="AD1587" s="42"/>
      <c r="AE1587" s="42"/>
      <c r="AU1587" s="20" t="s">
        <v>93</v>
      </c>
    </row>
    <row r="1588" s="2" customFormat="1">
      <c r="A1588" s="42"/>
      <c r="B1588" s="43"/>
      <c r="C1588" s="44"/>
      <c r="D1588" s="238" t="s">
        <v>278</v>
      </c>
      <c r="E1588" s="44"/>
      <c r="F1588" s="270" t="s">
        <v>1407</v>
      </c>
      <c r="G1588" s="44"/>
      <c r="H1588" s="271">
        <v>30</v>
      </c>
      <c r="I1588" s="44"/>
      <c r="J1588" s="44"/>
      <c r="K1588" s="44"/>
      <c r="L1588" s="48"/>
      <c r="M1588" s="234"/>
      <c r="N1588" s="235"/>
      <c r="O1588" s="88"/>
      <c r="P1588" s="88"/>
      <c r="Q1588" s="88"/>
      <c r="R1588" s="88"/>
      <c r="S1588" s="88"/>
      <c r="T1588" s="89"/>
      <c r="U1588" s="42"/>
      <c r="V1588" s="42"/>
      <c r="W1588" s="42"/>
      <c r="X1588" s="42"/>
      <c r="Y1588" s="42"/>
      <c r="Z1588" s="42"/>
      <c r="AA1588" s="42"/>
      <c r="AB1588" s="42"/>
      <c r="AC1588" s="42"/>
      <c r="AD1588" s="42"/>
      <c r="AE1588" s="42"/>
      <c r="AU1588" s="20" t="s">
        <v>93</v>
      </c>
    </row>
    <row r="1589" s="2" customFormat="1" ht="24.15" customHeight="1">
      <c r="A1589" s="42"/>
      <c r="B1589" s="43"/>
      <c r="C1589" s="218" t="s">
        <v>1417</v>
      </c>
      <c r="D1589" s="218" t="s">
        <v>256</v>
      </c>
      <c r="E1589" s="219" t="s">
        <v>1418</v>
      </c>
      <c r="F1589" s="220" t="s">
        <v>1419</v>
      </c>
      <c r="G1589" s="221" t="s">
        <v>528</v>
      </c>
      <c r="H1589" s="222">
        <v>1.3640000000000001</v>
      </c>
      <c r="I1589" s="223"/>
      <c r="J1589" s="224">
        <f>ROUND(I1589*H1589,2)</f>
        <v>0</v>
      </c>
      <c r="K1589" s="220" t="s">
        <v>260</v>
      </c>
      <c r="L1589" s="48"/>
      <c r="M1589" s="225" t="s">
        <v>48</v>
      </c>
      <c r="N1589" s="226" t="s">
        <v>56</v>
      </c>
      <c r="O1589" s="88"/>
      <c r="P1589" s="227">
        <f>O1589*H1589</f>
        <v>0</v>
      </c>
      <c r="Q1589" s="227">
        <v>0</v>
      </c>
      <c r="R1589" s="227">
        <f>Q1589*H1589</f>
        <v>0</v>
      </c>
      <c r="S1589" s="227">
        <v>0</v>
      </c>
      <c r="T1589" s="228">
        <f>S1589*H1589</f>
        <v>0</v>
      </c>
      <c r="U1589" s="42"/>
      <c r="V1589" s="42"/>
      <c r="W1589" s="42"/>
      <c r="X1589" s="42"/>
      <c r="Y1589" s="42"/>
      <c r="Z1589" s="42"/>
      <c r="AA1589" s="42"/>
      <c r="AB1589" s="42"/>
      <c r="AC1589" s="42"/>
      <c r="AD1589" s="42"/>
      <c r="AE1589" s="42"/>
      <c r="AR1589" s="229" t="s">
        <v>364</v>
      </c>
      <c r="AT1589" s="229" t="s">
        <v>256</v>
      </c>
      <c r="AU1589" s="229" t="s">
        <v>93</v>
      </c>
      <c r="AY1589" s="20" t="s">
        <v>254</v>
      </c>
      <c r="BE1589" s="230">
        <f>IF(N1589="základní",J1589,0)</f>
        <v>0</v>
      </c>
      <c r="BF1589" s="230">
        <f>IF(N1589="snížená",J1589,0)</f>
        <v>0</v>
      </c>
      <c r="BG1589" s="230">
        <f>IF(N1589="zákl. přenesená",J1589,0)</f>
        <v>0</v>
      </c>
      <c r="BH1589" s="230">
        <f>IF(N1589="sníž. přenesená",J1589,0)</f>
        <v>0</v>
      </c>
      <c r="BI1589" s="230">
        <f>IF(N1589="nulová",J1589,0)</f>
        <v>0</v>
      </c>
      <c r="BJ1589" s="20" t="s">
        <v>23</v>
      </c>
      <c r="BK1589" s="230">
        <f>ROUND(I1589*H1589,2)</f>
        <v>0</v>
      </c>
      <c r="BL1589" s="20" t="s">
        <v>364</v>
      </c>
      <c r="BM1589" s="229" t="s">
        <v>1420</v>
      </c>
    </row>
    <row r="1590" s="2" customFormat="1">
      <c r="A1590" s="42"/>
      <c r="B1590" s="43"/>
      <c r="C1590" s="44"/>
      <c r="D1590" s="231" t="s">
        <v>263</v>
      </c>
      <c r="E1590" s="44"/>
      <c r="F1590" s="232" t="s">
        <v>1421</v>
      </c>
      <c r="G1590" s="44"/>
      <c r="H1590" s="44"/>
      <c r="I1590" s="233"/>
      <c r="J1590" s="44"/>
      <c r="K1590" s="44"/>
      <c r="L1590" s="48"/>
      <c r="M1590" s="234"/>
      <c r="N1590" s="235"/>
      <c r="O1590" s="88"/>
      <c r="P1590" s="88"/>
      <c r="Q1590" s="88"/>
      <c r="R1590" s="88"/>
      <c r="S1590" s="88"/>
      <c r="T1590" s="89"/>
      <c r="U1590" s="42"/>
      <c r="V1590" s="42"/>
      <c r="W1590" s="42"/>
      <c r="X1590" s="42"/>
      <c r="Y1590" s="42"/>
      <c r="Z1590" s="42"/>
      <c r="AA1590" s="42"/>
      <c r="AB1590" s="42"/>
      <c r="AC1590" s="42"/>
      <c r="AD1590" s="42"/>
      <c r="AE1590" s="42"/>
      <c r="AT1590" s="20" t="s">
        <v>263</v>
      </c>
      <c r="AU1590" s="20" t="s">
        <v>93</v>
      </c>
    </row>
    <row r="1591" s="12" customFormat="1" ht="22.8" customHeight="1">
      <c r="A1591" s="12"/>
      <c r="B1591" s="202"/>
      <c r="C1591" s="203"/>
      <c r="D1591" s="204" t="s">
        <v>84</v>
      </c>
      <c r="E1591" s="216" t="s">
        <v>1422</v>
      </c>
      <c r="F1591" s="216" t="s">
        <v>1423</v>
      </c>
      <c r="G1591" s="203"/>
      <c r="H1591" s="203"/>
      <c r="I1591" s="206"/>
      <c r="J1591" s="217">
        <f>BK1591</f>
        <v>0</v>
      </c>
      <c r="K1591" s="203"/>
      <c r="L1591" s="208"/>
      <c r="M1591" s="209"/>
      <c r="N1591" s="210"/>
      <c r="O1591" s="210"/>
      <c r="P1591" s="211">
        <f>SUM(P1592:P1616)</f>
        <v>0</v>
      </c>
      <c r="Q1591" s="210"/>
      <c r="R1591" s="211">
        <f>SUM(R1592:R1616)</f>
        <v>0.043318080000000002</v>
      </c>
      <c r="S1591" s="210"/>
      <c r="T1591" s="212">
        <f>SUM(T1592:T1616)</f>
        <v>0</v>
      </c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R1591" s="213" t="s">
        <v>93</v>
      </c>
      <c r="AT1591" s="214" t="s">
        <v>84</v>
      </c>
      <c r="AU1591" s="214" t="s">
        <v>23</v>
      </c>
      <c r="AY1591" s="213" t="s">
        <v>254</v>
      </c>
      <c r="BK1591" s="215">
        <f>SUM(BK1592:BK1616)</f>
        <v>0</v>
      </c>
    </row>
    <row r="1592" s="2" customFormat="1" ht="21.75" customHeight="1">
      <c r="A1592" s="42"/>
      <c r="B1592" s="43"/>
      <c r="C1592" s="218" t="s">
        <v>1424</v>
      </c>
      <c r="D1592" s="218" t="s">
        <v>256</v>
      </c>
      <c r="E1592" s="219" t="s">
        <v>1425</v>
      </c>
      <c r="F1592" s="220" t="s">
        <v>1426</v>
      </c>
      <c r="G1592" s="221" t="s">
        <v>259</v>
      </c>
      <c r="H1592" s="222">
        <v>83.304000000000002</v>
      </c>
      <c r="I1592" s="223"/>
      <c r="J1592" s="224">
        <f>ROUND(I1592*H1592,2)</f>
        <v>0</v>
      </c>
      <c r="K1592" s="220" t="s">
        <v>260</v>
      </c>
      <c r="L1592" s="48"/>
      <c r="M1592" s="225" t="s">
        <v>48</v>
      </c>
      <c r="N1592" s="226" t="s">
        <v>56</v>
      </c>
      <c r="O1592" s="88"/>
      <c r="P1592" s="227">
        <f>O1592*H1592</f>
        <v>0</v>
      </c>
      <c r="Q1592" s="227">
        <v>6.9999999999999994E-05</v>
      </c>
      <c r="R1592" s="227">
        <f>Q1592*H1592</f>
        <v>0.0058312799999999994</v>
      </c>
      <c r="S1592" s="227">
        <v>0</v>
      </c>
      <c r="T1592" s="228">
        <f>S1592*H1592</f>
        <v>0</v>
      </c>
      <c r="U1592" s="42"/>
      <c r="V1592" s="42"/>
      <c r="W1592" s="42"/>
      <c r="X1592" s="42"/>
      <c r="Y1592" s="42"/>
      <c r="Z1592" s="42"/>
      <c r="AA1592" s="42"/>
      <c r="AB1592" s="42"/>
      <c r="AC1592" s="42"/>
      <c r="AD1592" s="42"/>
      <c r="AE1592" s="42"/>
      <c r="AR1592" s="229" t="s">
        <v>364</v>
      </c>
      <c r="AT1592" s="229" t="s">
        <v>256</v>
      </c>
      <c r="AU1592" s="229" t="s">
        <v>93</v>
      </c>
      <c r="AY1592" s="20" t="s">
        <v>254</v>
      </c>
      <c r="BE1592" s="230">
        <f>IF(N1592="základní",J1592,0)</f>
        <v>0</v>
      </c>
      <c r="BF1592" s="230">
        <f>IF(N1592="snížená",J1592,0)</f>
        <v>0</v>
      </c>
      <c r="BG1592" s="230">
        <f>IF(N1592="zákl. přenesená",J1592,0)</f>
        <v>0</v>
      </c>
      <c r="BH1592" s="230">
        <f>IF(N1592="sníž. přenesená",J1592,0)</f>
        <v>0</v>
      </c>
      <c r="BI1592" s="230">
        <f>IF(N1592="nulová",J1592,0)</f>
        <v>0</v>
      </c>
      <c r="BJ1592" s="20" t="s">
        <v>23</v>
      </c>
      <c r="BK1592" s="230">
        <f>ROUND(I1592*H1592,2)</f>
        <v>0</v>
      </c>
      <c r="BL1592" s="20" t="s">
        <v>364</v>
      </c>
      <c r="BM1592" s="229" t="s">
        <v>1427</v>
      </c>
    </row>
    <row r="1593" s="2" customFormat="1">
      <c r="A1593" s="42"/>
      <c r="B1593" s="43"/>
      <c r="C1593" s="44"/>
      <c r="D1593" s="231" t="s">
        <v>263</v>
      </c>
      <c r="E1593" s="44"/>
      <c r="F1593" s="232" t="s">
        <v>1428</v>
      </c>
      <c r="G1593" s="44"/>
      <c r="H1593" s="44"/>
      <c r="I1593" s="233"/>
      <c r="J1593" s="44"/>
      <c r="K1593" s="44"/>
      <c r="L1593" s="48"/>
      <c r="M1593" s="234"/>
      <c r="N1593" s="235"/>
      <c r="O1593" s="88"/>
      <c r="P1593" s="88"/>
      <c r="Q1593" s="88"/>
      <c r="R1593" s="88"/>
      <c r="S1593" s="88"/>
      <c r="T1593" s="89"/>
      <c r="U1593" s="42"/>
      <c r="V1593" s="42"/>
      <c r="W1593" s="42"/>
      <c r="X1593" s="42"/>
      <c r="Y1593" s="42"/>
      <c r="Z1593" s="42"/>
      <c r="AA1593" s="42"/>
      <c r="AB1593" s="42"/>
      <c r="AC1593" s="42"/>
      <c r="AD1593" s="42"/>
      <c r="AE1593" s="42"/>
      <c r="AT1593" s="20" t="s">
        <v>263</v>
      </c>
      <c r="AU1593" s="20" t="s">
        <v>93</v>
      </c>
    </row>
    <row r="1594" s="13" customFormat="1">
      <c r="A1594" s="13"/>
      <c r="B1594" s="236"/>
      <c r="C1594" s="237"/>
      <c r="D1594" s="238" t="s">
        <v>265</v>
      </c>
      <c r="E1594" s="239" t="s">
        <v>48</v>
      </c>
      <c r="F1594" s="240" t="s">
        <v>1429</v>
      </c>
      <c r="G1594" s="237"/>
      <c r="H1594" s="241">
        <v>83.304000000000002</v>
      </c>
      <c r="I1594" s="242"/>
      <c r="J1594" s="237"/>
      <c r="K1594" s="237"/>
      <c r="L1594" s="243"/>
      <c r="M1594" s="244"/>
      <c r="N1594" s="245"/>
      <c r="O1594" s="245"/>
      <c r="P1594" s="245"/>
      <c r="Q1594" s="245"/>
      <c r="R1594" s="245"/>
      <c r="S1594" s="245"/>
      <c r="T1594" s="246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7" t="s">
        <v>265</v>
      </c>
      <c r="AU1594" s="247" t="s">
        <v>93</v>
      </c>
      <c r="AV1594" s="13" t="s">
        <v>93</v>
      </c>
      <c r="AW1594" s="13" t="s">
        <v>46</v>
      </c>
      <c r="AX1594" s="13" t="s">
        <v>23</v>
      </c>
      <c r="AY1594" s="247" t="s">
        <v>254</v>
      </c>
    </row>
    <row r="1595" s="2" customFormat="1">
      <c r="A1595" s="42"/>
      <c r="B1595" s="43"/>
      <c r="C1595" s="44"/>
      <c r="D1595" s="238" t="s">
        <v>278</v>
      </c>
      <c r="E1595" s="44"/>
      <c r="F1595" s="269" t="s">
        <v>1392</v>
      </c>
      <c r="G1595" s="44"/>
      <c r="H1595" s="44"/>
      <c r="I1595" s="44"/>
      <c r="J1595" s="44"/>
      <c r="K1595" s="44"/>
      <c r="L1595" s="48"/>
      <c r="M1595" s="234"/>
      <c r="N1595" s="235"/>
      <c r="O1595" s="88"/>
      <c r="P1595" s="88"/>
      <c r="Q1595" s="88"/>
      <c r="R1595" s="88"/>
      <c r="S1595" s="88"/>
      <c r="T1595" s="89"/>
      <c r="U1595" s="42"/>
      <c r="V1595" s="42"/>
      <c r="W1595" s="42"/>
      <c r="X1595" s="42"/>
      <c r="Y1595" s="42"/>
      <c r="Z1595" s="42"/>
      <c r="AA1595" s="42"/>
      <c r="AB1595" s="42"/>
      <c r="AC1595" s="42"/>
      <c r="AD1595" s="42"/>
      <c r="AE1595" s="42"/>
      <c r="AU1595" s="20" t="s">
        <v>93</v>
      </c>
    </row>
    <row r="1596" s="2" customFormat="1">
      <c r="A1596" s="42"/>
      <c r="B1596" s="43"/>
      <c r="C1596" s="44"/>
      <c r="D1596" s="238" t="s">
        <v>278</v>
      </c>
      <c r="E1596" s="44"/>
      <c r="F1596" s="270" t="s">
        <v>1387</v>
      </c>
      <c r="G1596" s="44"/>
      <c r="H1596" s="271">
        <v>20.826000000000001</v>
      </c>
      <c r="I1596" s="44"/>
      <c r="J1596" s="44"/>
      <c r="K1596" s="44"/>
      <c r="L1596" s="48"/>
      <c r="M1596" s="234"/>
      <c r="N1596" s="235"/>
      <c r="O1596" s="88"/>
      <c r="P1596" s="88"/>
      <c r="Q1596" s="88"/>
      <c r="R1596" s="88"/>
      <c r="S1596" s="88"/>
      <c r="T1596" s="89"/>
      <c r="U1596" s="42"/>
      <c r="V1596" s="42"/>
      <c r="W1596" s="42"/>
      <c r="X1596" s="42"/>
      <c r="Y1596" s="42"/>
      <c r="Z1596" s="42"/>
      <c r="AA1596" s="42"/>
      <c r="AB1596" s="42"/>
      <c r="AC1596" s="42"/>
      <c r="AD1596" s="42"/>
      <c r="AE1596" s="42"/>
      <c r="AU1596" s="20" t="s">
        <v>93</v>
      </c>
    </row>
    <row r="1597" s="2" customFormat="1" ht="24.15" customHeight="1">
      <c r="A1597" s="42"/>
      <c r="B1597" s="43"/>
      <c r="C1597" s="218" t="s">
        <v>1430</v>
      </c>
      <c r="D1597" s="218" t="s">
        <v>256</v>
      </c>
      <c r="E1597" s="219" t="s">
        <v>1431</v>
      </c>
      <c r="F1597" s="220" t="s">
        <v>1432</v>
      </c>
      <c r="G1597" s="221" t="s">
        <v>259</v>
      </c>
      <c r="H1597" s="222">
        <v>83.304000000000002</v>
      </c>
      <c r="I1597" s="223"/>
      <c r="J1597" s="224">
        <f>ROUND(I1597*H1597,2)</f>
        <v>0</v>
      </c>
      <c r="K1597" s="220" t="s">
        <v>260</v>
      </c>
      <c r="L1597" s="48"/>
      <c r="M1597" s="225" t="s">
        <v>48</v>
      </c>
      <c r="N1597" s="226" t="s">
        <v>56</v>
      </c>
      <c r="O1597" s="88"/>
      <c r="P1597" s="227">
        <f>O1597*H1597</f>
        <v>0</v>
      </c>
      <c r="Q1597" s="227">
        <v>8.0000000000000007E-05</v>
      </c>
      <c r="R1597" s="227">
        <f>Q1597*H1597</f>
        <v>0.0066643200000000005</v>
      </c>
      <c r="S1597" s="227">
        <v>0</v>
      </c>
      <c r="T1597" s="228">
        <f>S1597*H1597</f>
        <v>0</v>
      </c>
      <c r="U1597" s="42"/>
      <c r="V1597" s="42"/>
      <c r="W1597" s="42"/>
      <c r="X1597" s="42"/>
      <c r="Y1597" s="42"/>
      <c r="Z1597" s="42"/>
      <c r="AA1597" s="42"/>
      <c r="AB1597" s="42"/>
      <c r="AC1597" s="42"/>
      <c r="AD1597" s="42"/>
      <c r="AE1597" s="42"/>
      <c r="AR1597" s="229" t="s">
        <v>364</v>
      </c>
      <c r="AT1597" s="229" t="s">
        <v>256</v>
      </c>
      <c r="AU1597" s="229" t="s">
        <v>93</v>
      </c>
      <c r="AY1597" s="20" t="s">
        <v>254</v>
      </c>
      <c r="BE1597" s="230">
        <f>IF(N1597="základní",J1597,0)</f>
        <v>0</v>
      </c>
      <c r="BF1597" s="230">
        <f>IF(N1597="snížená",J1597,0)</f>
        <v>0</v>
      </c>
      <c r="BG1597" s="230">
        <f>IF(N1597="zákl. přenesená",J1597,0)</f>
        <v>0</v>
      </c>
      <c r="BH1597" s="230">
        <f>IF(N1597="sníž. přenesená",J1597,0)</f>
        <v>0</v>
      </c>
      <c r="BI1597" s="230">
        <f>IF(N1597="nulová",J1597,0)</f>
        <v>0</v>
      </c>
      <c r="BJ1597" s="20" t="s">
        <v>23</v>
      </c>
      <c r="BK1597" s="230">
        <f>ROUND(I1597*H1597,2)</f>
        <v>0</v>
      </c>
      <c r="BL1597" s="20" t="s">
        <v>364</v>
      </c>
      <c r="BM1597" s="229" t="s">
        <v>1433</v>
      </c>
    </row>
    <row r="1598" s="2" customFormat="1">
      <c r="A1598" s="42"/>
      <c r="B1598" s="43"/>
      <c r="C1598" s="44"/>
      <c r="D1598" s="231" t="s">
        <v>263</v>
      </c>
      <c r="E1598" s="44"/>
      <c r="F1598" s="232" t="s">
        <v>1434</v>
      </c>
      <c r="G1598" s="44"/>
      <c r="H1598" s="44"/>
      <c r="I1598" s="233"/>
      <c r="J1598" s="44"/>
      <c r="K1598" s="44"/>
      <c r="L1598" s="48"/>
      <c r="M1598" s="234"/>
      <c r="N1598" s="235"/>
      <c r="O1598" s="88"/>
      <c r="P1598" s="88"/>
      <c r="Q1598" s="88"/>
      <c r="R1598" s="88"/>
      <c r="S1598" s="88"/>
      <c r="T1598" s="89"/>
      <c r="U1598" s="42"/>
      <c r="V1598" s="42"/>
      <c r="W1598" s="42"/>
      <c r="X1598" s="42"/>
      <c r="Y1598" s="42"/>
      <c r="Z1598" s="42"/>
      <c r="AA1598" s="42"/>
      <c r="AB1598" s="42"/>
      <c r="AC1598" s="42"/>
      <c r="AD1598" s="42"/>
      <c r="AE1598" s="42"/>
      <c r="AT1598" s="20" t="s">
        <v>263</v>
      </c>
      <c r="AU1598" s="20" t="s">
        <v>93</v>
      </c>
    </row>
    <row r="1599" s="13" customFormat="1">
      <c r="A1599" s="13"/>
      <c r="B1599" s="236"/>
      <c r="C1599" s="237"/>
      <c r="D1599" s="238" t="s">
        <v>265</v>
      </c>
      <c r="E1599" s="239" t="s">
        <v>48</v>
      </c>
      <c r="F1599" s="240" t="s">
        <v>1429</v>
      </c>
      <c r="G1599" s="237"/>
      <c r="H1599" s="241">
        <v>83.304000000000002</v>
      </c>
      <c r="I1599" s="242"/>
      <c r="J1599" s="237"/>
      <c r="K1599" s="237"/>
      <c r="L1599" s="243"/>
      <c r="M1599" s="244"/>
      <c r="N1599" s="245"/>
      <c r="O1599" s="245"/>
      <c r="P1599" s="245"/>
      <c r="Q1599" s="245"/>
      <c r="R1599" s="245"/>
      <c r="S1599" s="245"/>
      <c r="T1599" s="246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7" t="s">
        <v>265</v>
      </c>
      <c r="AU1599" s="247" t="s">
        <v>93</v>
      </c>
      <c r="AV1599" s="13" t="s">
        <v>93</v>
      </c>
      <c r="AW1599" s="13" t="s">
        <v>46</v>
      </c>
      <c r="AX1599" s="13" t="s">
        <v>23</v>
      </c>
      <c r="AY1599" s="247" t="s">
        <v>254</v>
      </c>
    </row>
    <row r="1600" s="2" customFormat="1">
      <c r="A1600" s="42"/>
      <c r="B1600" s="43"/>
      <c r="C1600" s="44"/>
      <c r="D1600" s="238" t="s">
        <v>278</v>
      </c>
      <c r="E1600" s="44"/>
      <c r="F1600" s="269" t="s">
        <v>1392</v>
      </c>
      <c r="G1600" s="44"/>
      <c r="H1600" s="44"/>
      <c r="I1600" s="44"/>
      <c r="J1600" s="44"/>
      <c r="K1600" s="44"/>
      <c r="L1600" s="48"/>
      <c r="M1600" s="234"/>
      <c r="N1600" s="235"/>
      <c r="O1600" s="88"/>
      <c r="P1600" s="88"/>
      <c r="Q1600" s="88"/>
      <c r="R1600" s="88"/>
      <c r="S1600" s="88"/>
      <c r="T1600" s="89"/>
      <c r="U1600" s="42"/>
      <c r="V1600" s="42"/>
      <c r="W1600" s="42"/>
      <c r="X1600" s="42"/>
      <c r="Y1600" s="42"/>
      <c r="Z1600" s="42"/>
      <c r="AA1600" s="42"/>
      <c r="AB1600" s="42"/>
      <c r="AC1600" s="42"/>
      <c r="AD1600" s="42"/>
      <c r="AE1600" s="42"/>
      <c r="AU1600" s="20" t="s">
        <v>93</v>
      </c>
    </row>
    <row r="1601" s="2" customFormat="1">
      <c r="A1601" s="42"/>
      <c r="B1601" s="43"/>
      <c r="C1601" s="44"/>
      <c r="D1601" s="238" t="s">
        <v>278</v>
      </c>
      <c r="E1601" s="44"/>
      <c r="F1601" s="270" t="s">
        <v>1387</v>
      </c>
      <c r="G1601" s="44"/>
      <c r="H1601" s="271">
        <v>20.826000000000001</v>
      </c>
      <c r="I1601" s="44"/>
      <c r="J1601" s="44"/>
      <c r="K1601" s="44"/>
      <c r="L1601" s="48"/>
      <c r="M1601" s="234"/>
      <c r="N1601" s="235"/>
      <c r="O1601" s="88"/>
      <c r="P1601" s="88"/>
      <c r="Q1601" s="88"/>
      <c r="R1601" s="88"/>
      <c r="S1601" s="88"/>
      <c r="T1601" s="89"/>
      <c r="U1601" s="42"/>
      <c r="V1601" s="42"/>
      <c r="W1601" s="42"/>
      <c r="X1601" s="42"/>
      <c r="Y1601" s="42"/>
      <c r="Z1601" s="42"/>
      <c r="AA1601" s="42"/>
      <c r="AB1601" s="42"/>
      <c r="AC1601" s="42"/>
      <c r="AD1601" s="42"/>
      <c r="AE1601" s="42"/>
      <c r="AU1601" s="20" t="s">
        <v>93</v>
      </c>
    </row>
    <row r="1602" s="2" customFormat="1" ht="16.5" customHeight="1">
      <c r="A1602" s="42"/>
      <c r="B1602" s="43"/>
      <c r="C1602" s="218" t="s">
        <v>1435</v>
      </c>
      <c r="D1602" s="218" t="s">
        <v>256</v>
      </c>
      <c r="E1602" s="219" t="s">
        <v>1436</v>
      </c>
      <c r="F1602" s="220" t="s">
        <v>1437</v>
      </c>
      <c r="G1602" s="221" t="s">
        <v>259</v>
      </c>
      <c r="H1602" s="222">
        <v>83.304000000000002</v>
      </c>
      <c r="I1602" s="223"/>
      <c r="J1602" s="224">
        <f>ROUND(I1602*H1602,2)</f>
        <v>0</v>
      </c>
      <c r="K1602" s="220" t="s">
        <v>260</v>
      </c>
      <c r="L1602" s="48"/>
      <c r="M1602" s="225" t="s">
        <v>48</v>
      </c>
      <c r="N1602" s="226" t="s">
        <v>56</v>
      </c>
      <c r="O1602" s="88"/>
      <c r="P1602" s="227">
        <f>O1602*H1602</f>
        <v>0</v>
      </c>
      <c r="Q1602" s="227">
        <v>0</v>
      </c>
      <c r="R1602" s="227">
        <f>Q1602*H1602</f>
        <v>0</v>
      </c>
      <c r="S1602" s="227">
        <v>0</v>
      </c>
      <c r="T1602" s="228">
        <f>S1602*H1602</f>
        <v>0</v>
      </c>
      <c r="U1602" s="42"/>
      <c r="V1602" s="42"/>
      <c r="W1602" s="42"/>
      <c r="X1602" s="42"/>
      <c r="Y1602" s="42"/>
      <c r="Z1602" s="42"/>
      <c r="AA1602" s="42"/>
      <c r="AB1602" s="42"/>
      <c r="AC1602" s="42"/>
      <c r="AD1602" s="42"/>
      <c r="AE1602" s="42"/>
      <c r="AR1602" s="229" t="s">
        <v>364</v>
      </c>
      <c r="AT1602" s="229" t="s">
        <v>256</v>
      </c>
      <c r="AU1602" s="229" t="s">
        <v>93</v>
      </c>
      <c r="AY1602" s="20" t="s">
        <v>254</v>
      </c>
      <c r="BE1602" s="230">
        <f>IF(N1602="základní",J1602,0)</f>
        <v>0</v>
      </c>
      <c r="BF1602" s="230">
        <f>IF(N1602="snížená",J1602,0)</f>
        <v>0</v>
      </c>
      <c r="BG1602" s="230">
        <f>IF(N1602="zákl. přenesená",J1602,0)</f>
        <v>0</v>
      </c>
      <c r="BH1602" s="230">
        <f>IF(N1602="sníž. přenesená",J1602,0)</f>
        <v>0</v>
      </c>
      <c r="BI1602" s="230">
        <f>IF(N1602="nulová",J1602,0)</f>
        <v>0</v>
      </c>
      <c r="BJ1602" s="20" t="s">
        <v>23</v>
      </c>
      <c r="BK1602" s="230">
        <f>ROUND(I1602*H1602,2)</f>
        <v>0</v>
      </c>
      <c r="BL1602" s="20" t="s">
        <v>364</v>
      </c>
      <c r="BM1602" s="229" t="s">
        <v>1438</v>
      </c>
    </row>
    <row r="1603" s="2" customFormat="1">
      <c r="A1603" s="42"/>
      <c r="B1603" s="43"/>
      <c r="C1603" s="44"/>
      <c r="D1603" s="231" t="s">
        <v>263</v>
      </c>
      <c r="E1603" s="44"/>
      <c r="F1603" s="232" t="s">
        <v>1439</v>
      </c>
      <c r="G1603" s="44"/>
      <c r="H1603" s="44"/>
      <c r="I1603" s="233"/>
      <c r="J1603" s="44"/>
      <c r="K1603" s="44"/>
      <c r="L1603" s="48"/>
      <c r="M1603" s="234"/>
      <c r="N1603" s="235"/>
      <c r="O1603" s="88"/>
      <c r="P1603" s="88"/>
      <c r="Q1603" s="88"/>
      <c r="R1603" s="88"/>
      <c r="S1603" s="88"/>
      <c r="T1603" s="89"/>
      <c r="U1603" s="42"/>
      <c r="V1603" s="42"/>
      <c r="W1603" s="42"/>
      <c r="X1603" s="42"/>
      <c r="Y1603" s="42"/>
      <c r="Z1603" s="42"/>
      <c r="AA1603" s="42"/>
      <c r="AB1603" s="42"/>
      <c r="AC1603" s="42"/>
      <c r="AD1603" s="42"/>
      <c r="AE1603" s="42"/>
      <c r="AT1603" s="20" t="s">
        <v>263</v>
      </c>
      <c r="AU1603" s="20" t="s">
        <v>93</v>
      </c>
    </row>
    <row r="1604" s="13" customFormat="1">
      <c r="A1604" s="13"/>
      <c r="B1604" s="236"/>
      <c r="C1604" s="237"/>
      <c r="D1604" s="238" t="s">
        <v>265</v>
      </c>
      <c r="E1604" s="239" t="s">
        <v>48</v>
      </c>
      <c r="F1604" s="240" t="s">
        <v>1429</v>
      </c>
      <c r="G1604" s="237"/>
      <c r="H1604" s="241">
        <v>83.304000000000002</v>
      </c>
      <c r="I1604" s="242"/>
      <c r="J1604" s="237"/>
      <c r="K1604" s="237"/>
      <c r="L1604" s="243"/>
      <c r="M1604" s="244"/>
      <c r="N1604" s="245"/>
      <c r="O1604" s="245"/>
      <c r="P1604" s="245"/>
      <c r="Q1604" s="245"/>
      <c r="R1604" s="245"/>
      <c r="S1604" s="245"/>
      <c r="T1604" s="246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7" t="s">
        <v>265</v>
      </c>
      <c r="AU1604" s="247" t="s">
        <v>93</v>
      </c>
      <c r="AV1604" s="13" t="s">
        <v>93</v>
      </c>
      <c r="AW1604" s="13" t="s">
        <v>46</v>
      </c>
      <c r="AX1604" s="13" t="s">
        <v>23</v>
      </c>
      <c r="AY1604" s="247" t="s">
        <v>254</v>
      </c>
    </row>
    <row r="1605" s="2" customFormat="1">
      <c r="A1605" s="42"/>
      <c r="B1605" s="43"/>
      <c r="C1605" s="44"/>
      <c r="D1605" s="238" t="s">
        <v>278</v>
      </c>
      <c r="E1605" s="44"/>
      <c r="F1605" s="269" t="s">
        <v>1392</v>
      </c>
      <c r="G1605" s="44"/>
      <c r="H1605" s="44"/>
      <c r="I1605" s="44"/>
      <c r="J1605" s="44"/>
      <c r="K1605" s="44"/>
      <c r="L1605" s="48"/>
      <c r="M1605" s="234"/>
      <c r="N1605" s="235"/>
      <c r="O1605" s="88"/>
      <c r="P1605" s="88"/>
      <c r="Q1605" s="88"/>
      <c r="R1605" s="88"/>
      <c r="S1605" s="88"/>
      <c r="T1605" s="89"/>
      <c r="U1605" s="42"/>
      <c r="V1605" s="42"/>
      <c r="W1605" s="42"/>
      <c r="X1605" s="42"/>
      <c r="Y1605" s="42"/>
      <c r="Z1605" s="42"/>
      <c r="AA1605" s="42"/>
      <c r="AB1605" s="42"/>
      <c r="AC1605" s="42"/>
      <c r="AD1605" s="42"/>
      <c r="AE1605" s="42"/>
      <c r="AU1605" s="20" t="s">
        <v>93</v>
      </c>
    </row>
    <row r="1606" s="2" customFormat="1">
      <c r="A1606" s="42"/>
      <c r="B1606" s="43"/>
      <c r="C1606" s="44"/>
      <c r="D1606" s="238" t="s">
        <v>278</v>
      </c>
      <c r="E1606" s="44"/>
      <c r="F1606" s="270" t="s">
        <v>1387</v>
      </c>
      <c r="G1606" s="44"/>
      <c r="H1606" s="271">
        <v>20.826000000000001</v>
      </c>
      <c r="I1606" s="44"/>
      <c r="J1606" s="44"/>
      <c r="K1606" s="44"/>
      <c r="L1606" s="48"/>
      <c r="M1606" s="234"/>
      <c r="N1606" s="235"/>
      <c r="O1606" s="88"/>
      <c r="P1606" s="88"/>
      <c r="Q1606" s="88"/>
      <c r="R1606" s="88"/>
      <c r="S1606" s="88"/>
      <c r="T1606" s="89"/>
      <c r="U1606" s="42"/>
      <c r="V1606" s="42"/>
      <c r="W1606" s="42"/>
      <c r="X1606" s="42"/>
      <c r="Y1606" s="42"/>
      <c r="Z1606" s="42"/>
      <c r="AA1606" s="42"/>
      <c r="AB1606" s="42"/>
      <c r="AC1606" s="42"/>
      <c r="AD1606" s="42"/>
      <c r="AE1606" s="42"/>
      <c r="AU1606" s="20" t="s">
        <v>93</v>
      </c>
    </row>
    <row r="1607" s="2" customFormat="1" ht="16.5" customHeight="1">
      <c r="A1607" s="42"/>
      <c r="B1607" s="43"/>
      <c r="C1607" s="218" t="s">
        <v>1440</v>
      </c>
      <c r="D1607" s="218" t="s">
        <v>256</v>
      </c>
      <c r="E1607" s="219" t="s">
        <v>1441</v>
      </c>
      <c r="F1607" s="220" t="s">
        <v>1442</v>
      </c>
      <c r="G1607" s="221" t="s">
        <v>259</v>
      </c>
      <c r="H1607" s="222">
        <v>83.304000000000002</v>
      </c>
      <c r="I1607" s="223"/>
      <c r="J1607" s="224">
        <f>ROUND(I1607*H1607,2)</f>
        <v>0</v>
      </c>
      <c r="K1607" s="220" t="s">
        <v>260</v>
      </c>
      <c r="L1607" s="48"/>
      <c r="M1607" s="225" t="s">
        <v>48</v>
      </c>
      <c r="N1607" s="226" t="s">
        <v>56</v>
      </c>
      <c r="O1607" s="88"/>
      <c r="P1607" s="227">
        <f>O1607*H1607</f>
        <v>0</v>
      </c>
      <c r="Q1607" s="227">
        <v>0.00013999999999999999</v>
      </c>
      <c r="R1607" s="227">
        <f>Q1607*H1607</f>
        <v>0.011662559999999999</v>
      </c>
      <c r="S1607" s="227">
        <v>0</v>
      </c>
      <c r="T1607" s="228">
        <f>S1607*H1607</f>
        <v>0</v>
      </c>
      <c r="U1607" s="42"/>
      <c r="V1607" s="42"/>
      <c r="W1607" s="42"/>
      <c r="X1607" s="42"/>
      <c r="Y1607" s="42"/>
      <c r="Z1607" s="42"/>
      <c r="AA1607" s="42"/>
      <c r="AB1607" s="42"/>
      <c r="AC1607" s="42"/>
      <c r="AD1607" s="42"/>
      <c r="AE1607" s="42"/>
      <c r="AR1607" s="229" t="s">
        <v>364</v>
      </c>
      <c r="AT1607" s="229" t="s">
        <v>256</v>
      </c>
      <c r="AU1607" s="229" t="s">
        <v>93</v>
      </c>
      <c r="AY1607" s="20" t="s">
        <v>254</v>
      </c>
      <c r="BE1607" s="230">
        <f>IF(N1607="základní",J1607,0)</f>
        <v>0</v>
      </c>
      <c r="BF1607" s="230">
        <f>IF(N1607="snížená",J1607,0)</f>
        <v>0</v>
      </c>
      <c r="BG1607" s="230">
        <f>IF(N1607="zákl. přenesená",J1607,0)</f>
        <v>0</v>
      </c>
      <c r="BH1607" s="230">
        <f>IF(N1607="sníž. přenesená",J1607,0)</f>
        <v>0</v>
      </c>
      <c r="BI1607" s="230">
        <f>IF(N1607="nulová",J1607,0)</f>
        <v>0</v>
      </c>
      <c r="BJ1607" s="20" t="s">
        <v>23</v>
      </c>
      <c r="BK1607" s="230">
        <f>ROUND(I1607*H1607,2)</f>
        <v>0</v>
      </c>
      <c r="BL1607" s="20" t="s">
        <v>364</v>
      </c>
      <c r="BM1607" s="229" t="s">
        <v>1443</v>
      </c>
    </row>
    <row r="1608" s="2" customFormat="1">
      <c r="A1608" s="42"/>
      <c r="B1608" s="43"/>
      <c r="C1608" s="44"/>
      <c r="D1608" s="231" t="s">
        <v>263</v>
      </c>
      <c r="E1608" s="44"/>
      <c r="F1608" s="232" t="s">
        <v>1444</v>
      </c>
      <c r="G1608" s="44"/>
      <c r="H1608" s="44"/>
      <c r="I1608" s="233"/>
      <c r="J1608" s="44"/>
      <c r="K1608" s="44"/>
      <c r="L1608" s="48"/>
      <c r="M1608" s="234"/>
      <c r="N1608" s="235"/>
      <c r="O1608" s="88"/>
      <c r="P1608" s="88"/>
      <c r="Q1608" s="88"/>
      <c r="R1608" s="88"/>
      <c r="S1608" s="88"/>
      <c r="T1608" s="89"/>
      <c r="U1608" s="42"/>
      <c r="V1608" s="42"/>
      <c r="W1608" s="42"/>
      <c r="X1608" s="42"/>
      <c r="Y1608" s="42"/>
      <c r="Z1608" s="42"/>
      <c r="AA1608" s="42"/>
      <c r="AB1608" s="42"/>
      <c r="AC1608" s="42"/>
      <c r="AD1608" s="42"/>
      <c r="AE1608" s="42"/>
      <c r="AT1608" s="20" t="s">
        <v>263</v>
      </c>
      <c r="AU1608" s="20" t="s">
        <v>93</v>
      </c>
    </row>
    <row r="1609" s="13" customFormat="1">
      <c r="A1609" s="13"/>
      <c r="B1609" s="236"/>
      <c r="C1609" s="237"/>
      <c r="D1609" s="238" t="s">
        <v>265</v>
      </c>
      <c r="E1609" s="239" t="s">
        <v>48</v>
      </c>
      <c r="F1609" s="240" t="s">
        <v>1429</v>
      </c>
      <c r="G1609" s="237"/>
      <c r="H1609" s="241">
        <v>83.304000000000002</v>
      </c>
      <c r="I1609" s="242"/>
      <c r="J1609" s="237"/>
      <c r="K1609" s="237"/>
      <c r="L1609" s="243"/>
      <c r="M1609" s="244"/>
      <c r="N1609" s="245"/>
      <c r="O1609" s="245"/>
      <c r="P1609" s="245"/>
      <c r="Q1609" s="245"/>
      <c r="R1609" s="245"/>
      <c r="S1609" s="245"/>
      <c r="T1609" s="246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7" t="s">
        <v>265</v>
      </c>
      <c r="AU1609" s="247" t="s">
        <v>93</v>
      </c>
      <c r="AV1609" s="13" t="s">
        <v>93</v>
      </c>
      <c r="AW1609" s="13" t="s">
        <v>46</v>
      </c>
      <c r="AX1609" s="13" t="s">
        <v>23</v>
      </c>
      <c r="AY1609" s="247" t="s">
        <v>254</v>
      </c>
    </row>
    <row r="1610" s="2" customFormat="1">
      <c r="A1610" s="42"/>
      <c r="B1610" s="43"/>
      <c r="C1610" s="44"/>
      <c r="D1610" s="238" t="s">
        <v>278</v>
      </c>
      <c r="E1610" s="44"/>
      <c r="F1610" s="269" t="s">
        <v>1392</v>
      </c>
      <c r="G1610" s="44"/>
      <c r="H1610" s="44"/>
      <c r="I1610" s="44"/>
      <c r="J1610" s="44"/>
      <c r="K1610" s="44"/>
      <c r="L1610" s="48"/>
      <c r="M1610" s="234"/>
      <c r="N1610" s="235"/>
      <c r="O1610" s="88"/>
      <c r="P1610" s="88"/>
      <c r="Q1610" s="88"/>
      <c r="R1610" s="88"/>
      <c r="S1610" s="88"/>
      <c r="T1610" s="89"/>
      <c r="U1610" s="42"/>
      <c r="V1610" s="42"/>
      <c r="W1610" s="42"/>
      <c r="X1610" s="42"/>
      <c r="Y1610" s="42"/>
      <c r="Z1610" s="42"/>
      <c r="AA1610" s="42"/>
      <c r="AB1610" s="42"/>
      <c r="AC1610" s="42"/>
      <c r="AD1610" s="42"/>
      <c r="AE1610" s="42"/>
      <c r="AU1610" s="20" t="s">
        <v>93</v>
      </c>
    </row>
    <row r="1611" s="2" customFormat="1">
      <c r="A1611" s="42"/>
      <c r="B1611" s="43"/>
      <c r="C1611" s="44"/>
      <c r="D1611" s="238" t="s">
        <v>278</v>
      </c>
      <c r="E1611" s="44"/>
      <c r="F1611" s="270" t="s">
        <v>1387</v>
      </c>
      <c r="G1611" s="44"/>
      <c r="H1611" s="271">
        <v>20.826000000000001</v>
      </c>
      <c r="I1611" s="44"/>
      <c r="J1611" s="44"/>
      <c r="K1611" s="44"/>
      <c r="L1611" s="48"/>
      <c r="M1611" s="234"/>
      <c r="N1611" s="235"/>
      <c r="O1611" s="88"/>
      <c r="P1611" s="88"/>
      <c r="Q1611" s="88"/>
      <c r="R1611" s="88"/>
      <c r="S1611" s="88"/>
      <c r="T1611" s="89"/>
      <c r="U1611" s="42"/>
      <c r="V1611" s="42"/>
      <c r="W1611" s="42"/>
      <c r="X1611" s="42"/>
      <c r="Y1611" s="42"/>
      <c r="Z1611" s="42"/>
      <c r="AA1611" s="42"/>
      <c r="AB1611" s="42"/>
      <c r="AC1611" s="42"/>
      <c r="AD1611" s="42"/>
      <c r="AE1611" s="42"/>
      <c r="AU1611" s="20" t="s">
        <v>93</v>
      </c>
    </row>
    <row r="1612" s="2" customFormat="1" ht="16.5" customHeight="1">
      <c r="A1612" s="42"/>
      <c r="B1612" s="43"/>
      <c r="C1612" s="218" t="s">
        <v>1445</v>
      </c>
      <c r="D1612" s="218" t="s">
        <v>256</v>
      </c>
      <c r="E1612" s="219" t="s">
        <v>1446</v>
      </c>
      <c r="F1612" s="220" t="s">
        <v>1447</v>
      </c>
      <c r="G1612" s="221" t="s">
        <v>259</v>
      </c>
      <c r="H1612" s="222">
        <v>83.304000000000002</v>
      </c>
      <c r="I1612" s="223"/>
      <c r="J1612" s="224">
        <f>ROUND(I1612*H1612,2)</f>
        <v>0</v>
      </c>
      <c r="K1612" s="220" t="s">
        <v>260</v>
      </c>
      <c r="L1612" s="48"/>
      <c r="M1612" s="225" t="s">
        <v>48</v>
      </c>
      <c r="N1612" s="226" t="s">
        <v>56</v>
      </c>
      <c r="O1612" s="88"/>
      <c r="P1612" s="227">
        <f>O1612*H1612</f>
        <v>0</v>
      </c>
      <c r="Q1612" s="227">
        <v>0.00023000000000000001</v>
      </c>
      <c r="R1612" s="227">
        <f>Q1612*H1612</f>
        <v>0.01915992</v>
      </c>
      <c r="S1612" s="227">
        <v>0</v>
      </c>
      <c r="T1612" s="228">
        <f>S1612*H1612</f>
        <v>0</v>
      </c>
      <c r="U1612" s="42"/>
      <c r="V1612" s="42"/>
      <c r="W1612" s="42"/>
      <c r="X1612" s="42"/>
      <c r="Y1612" s="42"/>
      <c r="Z1612" s="42"/>
      <c r="AA1612" s="42"/>
      <c r="AB1612" s="42"/>
      <c r="AC1612" s="42"/>
      <c r="AD1612" s="42"/>
      <c r="AE1612" s="42"/>
      <c r="AR1612" s="229" t="s">
        <v>364</v>
      </c>
      <c r="AT1612" s="229" t="s">
        <v>256</v>
      </c>
      <c r="AU1612" s="229" t="s">
        <v>93</v>
      </c>
      <c r="AY1612" s="20" t="s">
        <v>254</v>
      </c>
      <c r="BE1612" s="230">
        <f>IF(N1612="základní",J1612,0)</f>
        <v>0</v>
      </c>
      <c r="BF1612" s="230">
        <f>IF(N1612="snížená",J1612,0)</f>
        <v>0</v>
      </c>
      <c r="BG1612" s="230">
        <f>IF(N1612="zákl. přenesená",J1612,0)</f>
        <v>0</v>
      </c>
      <c r="BH1612" s="230">
        <f>IF(N1612="sníž. přenesená",J1612,0)</f>
        <v>0</v>
      </c>
      <c r="BI1612" s="230">
        <f>IF(N1612="nulová",J1612,0)</f>
        <v>0</v>
      </c>
      <c r="BJ1612" s="20" t="s">
        <v>23</v>
      </c>
      <c r="BK1612" s="230">
        <f>ROUND(I1612*H1612,2)</f>
        <v>0</v>
      </c>
      <c r="BL1612" s="20" t="s">
        <v>364</v>
      </c>
      <c r="BM1612" s="229" t="s">
        <v>1448</v>
      </c>
    </row>
    <row r="1613" s="2" customFormat="1">
      <c r="A1613" s="42"/>
      <c r="B1613" s="43"/>
      <c r="C1613" s="44"/>
      <c r="D1613" s="231" t="s">
        <v>263</v>
      </c>
      <c r="E1613" s="44"/>
      <c r="F1613" s="232" t="s">
        <v>1449</v>
      </c>
      <c r="G1613" s="44"/>
      <c r="H1613" s="44"/>
      <c r="I1613" s="233"/>
      <c r="J1613" s="44"/>
      <c r="K1613" s="44"/>
      <c r="L1613" s="48"/>
      <c r="M1613" s="234"/>
      <c r="N1613" s="235"/>
      <c r="O1613" s="88"/>
      <c r="P1613" s="88"/>
      <c r="Q1613" s="88"/>
      <c r="R1613" s="88"/>
      <c r="S1613" s="88"/>
      <c r="T1613" s="89"/>
      <c r="U1613" s="42"/>
      <c r="V1613" s="42"/>
      <c r="W1613" s="42"/>
      <c r="X1613" s="42"/>
      <c r="Y1613" s="42"/>
      <c r="Z1613" s="42"/>
      <c r="AA1613" s="42"/>
      <c r="AB1613" s="42"/>
      <c r="AC1613" s="42"/>
      <c r="AD1613" s="42"/>
      <c r="AE1613" s="42"/>
      <c r="AT1613" s="20" t="s">
        <v>263</v>
      </c>
      <c r="AU1613" s="20" t="s">
        <v>93</v>
      </c>
    </row>
    <row r="1614" s="13" customFormat="1">
      <c r="A1614" s="13"/>
      <c r="B1614" s="236"/>
      <c r="C1614" s="237"/>
      <c r="D1614" s="238" t="s">
        <v>265</v>
      </c>
      <c r="E1614" s="239" t="s">
        <v>48</v>
      </c>
      <c r="F1614" s="240" t="s">
        <v>1429</v>
      </c>
      <c r="G1614" s="237"/>
      <c r="H1614" s="241">
        <v>83.304000000000002</v>
      </c>
      <c r="I1614" s="242"/>
      <c r="J1614" s="237"/>
      <c r="K1614" s="237"/>
      <c r="L1614" s="243"/>
      <c r="M1614" s="244"/>
      <c r="N1614" s="245"/>
      <c r="O1614" s="245"/>
      <c r="P1614" s="245"/>
      <c r="Q1614" s="245"/>
      <c r="R1614" s="245"/>
      <c r="S1614" s="245"/>
      <c r="T1614" s="246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7" t="s">
        <v>265</v>
      </c>
      <c r="AU1614" s="247" t="s">
        <v>93</v>
      </c>
      <c r="AV1614" s="13" t="s">
        <v>93</v>
      </c>
      <c r="AW1614" s="13" t="s">
        <v>46</v>
      </c>
      <c r="AX1614" s="13" t="s">
        <v>23</v>
      </c>
      <c r="AY1614" s="247" t="s">
        <v>254</v>
      </c>
    </row>
    <row r="1615" s="2" customFormat="1">
      <c r="A1615" s="42"/>
      <c r="B1615" s="43"/>
      <c r="C1615" s="44"/>
      <c r="D1615" s="238" t="s">
        <v>278</v>
      </c>
      <c r="E1615" s="44"/>
      <c r="F1615" s="269" t="s">
        <v>1392</v>
      </c>
      <c r="G1615" s="44"/>
      <c r="H1615" s="44"/>
      <c r="I1615" s="44"/>
      <c r="J1615" s="44"/>
      <c r="K1615" s="44"/>
      <c r="L1615" s="48"/>
      <c r="M1615" s="234"/>
      <c r="N1615" s="235"/>
      <c r="O1615" s="88"/>
      <c r="P1615" s="88"/>
      <c r="Q1615" s="88"/>
      <c r="R1615" s="88"/>
      <c r="S1615" s="88"/>
      <c r="T1615" s="89"/>
      <c r="U1615" s="42"/>
      <c r="V1615" s="42"/>
      <c r="W1615" s="42"/>
      <c r="X1615" s="42"/>
      <c r="Y1615" s="42"/>
      <c r="Z1615" s="42"/>
      <c r="AA1615" s="42"/>
      <c r="AB1615" s="42"/>
      <c r="AC1615" s="42"/>
      <c r="AD1615" s="42"/>
      <c r="AE1615" s="42"/>
      <c r="AU1615" s="20" t="s">
        <v>93</v>
      </c>
    </row>
    <row r="1616" s="2" customFormat="1">
      <c r="A1616" s="42"/>
      <c r="B1616" s="43"/>
      <c r="C1616" s="44"/>
      <c r="D1616" s="238" t="s">
        <v>278</v>
      </c>
      <c r="E1616" s="44"/>
      <c r="F1616" s="270" t="s">
        <v>1387</v>
      </c>
      <c r="G1616" s="44"/>
      <c r="H1616" s="271">
        <v>20.826000000000001</v>
      </c>
      <c r="I1616" s="44"/>
      <c r="J1616" s="44"/>
      <c r="K1616" s="44"/>
      <c r="L1616" s="48"/>
      <c r="M1616" s="234"/>
      <c r="N1616" s="235"/>
      <c r="O1616" s="88"/>
      <c r="P1616" s="88"/>
      <c r="Q1616" s="88"/>
      <c r="R1616" s="88"/>
      <c r="S1616" s="88"/>
      <c r="T1616" s="89"/>
      <c r="U1616" s="42"/>
      <c r="V1616" s="42"/>
      <c r="W1616" s="42"/>
      <c r="X1616" s="42"/>
      <c r="Y1616" s="42"/>
      <c r="Z1616" s="42"/>
      <c r="AA1616" s="42"/>
      <c r="AB1616" s="42"/>
      <c r="AC1616" s="42"/>
      <c r="AD1616" s="42"/>
      <c r="AE1616" s="42"/>
      <c r="AU1616" s="20" t="s">
        <v>93</v>
      </c>
    </row>
    <row r="1617" s="12" customFormat="1" ht="25.92" customHeight="1">
      <c r="A1617" s="12"/>
      <c r="B1617" s="202"/>
      <c r="C1617" s="203"/>
      <c r="D1617" s="204" t="s">
        <v>84</v>
      </c>
      <c r="E1617" s="205" t="s">
        <v>1450</v>
      </c>
      <c r="F1617" s="205" t="s">
        <v>1451</v>
      </c>
      <c r="G1617" s="203"/>
      <c r="H1617" s="203"/>
      <c r="I1617" s="206"/>
      <c r="J1617" s="207">
        <f>BK1617</f>
        <v>0</v>
      </c>
      <c r="K1617" s="203"/>
      <c r="L1617" s="208"/>
      <c r="M1617" s="209"/>
      <c r="N1617" s="210"/>
      <c r="O1617" s="210"/>
      <c r="P1617" s="211">
        <f>SUM(P1618:P1633)</f>
        <v>0</v>
      </c>
      <c r="Q1617" s="210"/>
      <c r="R1617" s="211">
        <f>SUM(R1618:R1633)</f>
        <v>0</v>
      </c>
      <c r="S1617" s="210"/>
      <c r="T1617" s="212">
        <f>SUM(T1618:T1633)</f>
        <v>0</v>
      </c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R1617" s="213" t="s">
        <v>261</v>
      </c>
      <c r="AT1617" s="214" t="s">
        <v>84</v>
      </c>
      <c r="AU1617" s="214" t="s">
        <v>85</v>
      </c>
      <c r="AY1617" s="213" t="s">
        <v>254</v>
      </c>
      <c r="BK1617" s="215">
        <f>SUM(BK1618:BK1633)</f>
        <v>0</v>
      </c>
    </row>
    <row r="1618" s="2" customFormat="1" ht="16.5" customHeight="1">
      <c r="A1618" s="42"/>
      <c r="B1618" s="43"/>
      <c r="C1618" s="218" t="s">
        <v>1452</v>
      </c>
      <c r="D1618" s="218" t="s">
        <v>256</v>
      </c>
      <c r="E1618" s="219" t="s">
        <v>1453</v>
      </c>
      <c r="F1618" s="220" t="s">
        <v>1454</v>
      </c>
      <c r="G1618" s="221" t="s">
        <v>1455</v>
      </c>
      <c r="H1618" s="222">
        <v>3</v>
      </c>
      <c r="I1618" s="223"/>
      <c r="J1618" s="224">
        <f>ROUND(I1618*H1618,2)</f>
        <v>0</v>
      </c>
      <c r="K1618" s="220" t="s">
        <v>984</v>
      </c>
      <c r="L1618" s="48"/>
      <c r="M1618" s="225" t="s">
        <v>48</v>
      </c>
      <c r="N1618" s="226" t="s">
        <v>56</v>
      </c>
      <c r="O1618" s="88"/>
      <c r="P1618" s="227">
        <f>O1618*H1618</f>
        <v>0</v>
      </c>
      <c r="Q1618" s="227">
        <v>0</v>
      </c>
      <c r="R1618" s="227">
        <f>Q1618*H1618</f>
        <v>0</v>
      </c>
      <c r="S1618" s="227">
        <v>0</v>
      </c>
      <c r="T1618" s="228">
        <f>S1618*H1618</f>
        <v>0</v>
      </c>
      <c r="U1618" s="42"/>
      <c r="V1618" s="42"/>
      <c r="W1618" s="42"/>
      <c r="X1618" s="42"/>
      <c r="Y1618" s="42"/>
      <c r="Z1618" s="42"/>
      <c r="AA1618" s="42"/>
      <c r="AB1618" s="42"/>
      <c r="AC1618" s="42"/>
      <c r="AD1618" s="42"/>
      <c r="AE1618" s="42"/>
      <c r="AR1618" s="229" t="s">
        <v>261</v>
      </c>
      <c r="AT1618" s="229" t="s">
        <v>256</v>
      </c>
      <c r="AU1618" s="229" t="s">
        <v>23</v>
      </c>
      <c r="AY1618" s="20" t="s">
        <v>254</v>
      </c>
      <c r="BE1618" s="230">
        <f>IF(N1618="základní",J1618,0)</f>
        <v>0</v>
      </c>
      <c r="BF1618" s="230">
        <f>IF(N1618="snížená",J1618,0)</f>
        <v>0</v>
      </c>
      <c r="BG1618" s="230">
        <f>IF(N1618="zákl. přenesená",J1618,0)</f>
        <v>0</v>
      </c>
      <c r="BH1618" s="230">
        <f>IF(N1618="sníž. přenesená",J1618,0)</f>
        <v>0</v>
      </c>
      <c r="BI1618" s="230">
        <f>IF(N1618="nulová",J1618,0)</f>
        <v>0</v>
      </c>
      <c r="BJ1618" s="20" t="s">
        <v>23</v>
      </c>
      <c r="BK1618" s="230">
        <f>ROUND(I1618*H1618,2)</f>
        <v>0</v>
      </c>
      <c r="BL1618" s="20" t="s">
        <v>261</v>
      </c>
      <c r="BM1618" s="229" t="s">
        <v>1456</v>
      </c>
    </row>
    <row r="1619" s="13" customFormat="1">
      <c r="A1619" s="13"/>
      <c r="B1619" s="236"/>
      <c r="C1619" s="237"/>
      <c r="D1619" s="238" t="s">
        <v>265</v>
      </c>
      <c r="E1619" s="239" t="s">
        <v>48</v>
      </c>
      <c r="F1619" s="240" t="s">
        <v>1457</v>
      </c>
      <c r="G1619" s="237"/>
      <c r="H1619" s="241">
        <v>3</v>
      </c>
      <c r="I1619" s="242"/>
      <c r="J1619" s="237"/>
      <c r="K1619" s="237"/>
      <c r="L1619" s="243"/>
      <c r="M1619" s="244"/>
      <c r="N1619" s="245"/>
      <c r="O1619" s="245"/>
      <c r="P1619" s="245"/>
      <c r="Q1619" s="245"/>
      <c r="R1619" s="245"/>
      <c r="S1619" s="245"/>
      <c r="T1619" s="246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7" t="s">
        <v>265</v>
      </c>
      <c r="AU1619" s="247" t="s">
        <v>23</v>
      </c>
      <c r="AV1619" s="13" t="s">
        <v>93</v>
      </c>
      <c r="AW1619" s="13" t="s">
        <v>46</v>
      </c>
      <c r="AX1619" s="13" t="s">
        <v>23</v>
      </c>
      <c r="AY1619" s="247" t="s">
        <v>254</v>
      </c>
    </row>
    <row r="1620" s="2" customFormat="1" ht="16.5" customHeight="1">
      <c r="A1620" s="42"/>
      <c r="B1620" s="43"/>
      <c r="C1620" s="218" t="s">
        <v>1458</v>
      </c>
      <c r="D1620" s="218" t="s">
        <v>256</v>
      </c>
      <c r="E1620" s="219" t="s">
        <v>1459</v>
      </c>
      <c r="F1620" s="220" t="s">
        <v>1460</v>
      </c>
      <c r="G1620" s="221" t="s">
        <v>1455</v>
      </c>
      <c r="H1620" s="222">
        <v>4</v>
      </c>
      <c r="I1620" s="223"/>
      <c r="J1620" s="224">
        <f>ROUND(I1620*H1620,2)</f>
        <v>0</v>
      </c>
      <c r="K1620" s="220" t="s">
        <v>984</v>
      </c>
      <c r="L1620" s="48"/>
      <c r="M1620" s="225" t="s">
        <v>48</v>
      </c>
      <c r="N1620" s="226" t="s">
        <v>56</v>
      </c>
      <c r="O1620" s="88"/>
      <c r="P1620" s="227">
        <f>O1620*H1620</f>
        <v>0</v>
      </c>
      <c r="Q1620" s="227">
        <v>0</v>
      </c>
      <c r="R1620" s="227">
        <f>Q1620*H1620</f>
        <v>0</v>
      </c>
      <c r="S1620" s="227">
        <v>0</v>
      </c>
      <c r="T1620" s="228">
        <f>S1620*H1620</f>
        <v>0</v>
      </c>
      <c r="U1620" s="42"/>
      <c r="V1620" s="42"/>
      <c r="W1620" s="42"/>
      <c r="X1620" s="42"/>
      <c r="Y1620" s="42"/>
      <c r="Z1620" s="42"/>
      <c r="AA1620" s="42"/>
      <c r="AB1620" s="42"/>
      <c r="AC1620" s="42"/>
      <c r="AD1620" s="42"/>
      <c r="AE1620" s="42"/>
      <c r="AR1620" s="229" t="s">
        <v>261</v>
      </c>
      <c r="AT1620" s="229" t="s">
        <v>256</v>
      </c>
      <c r="AU1620" s="229" t="s">
        <v>23</v>
      </c>
      <c r="AY1620" s="20" t="s">
        <v>254</v>
      </c>
      <c r="BE1620" s="230">
        <f>IF(N1620="základní",J1620,0)</f>
        <v>0</v>
      </c>
      <c r="BF1620" s="230">
        <f>IF(N1620="snížená",J1620,0)</f>
        <v>0</v>
      </c>
      <c r="BG1620" s="230">
        <f>IF(N1620="zákl. přenesená",J1620,0)</f>
        <v>0</v>
      </c>
      <c r="BH1620" s="230">
        <f>IF(N1620="sníž. přenesená",J1620,0)</f>
        <v>0</v>
      </c>
      <c r="BI1620" s="230">
        <f>IF(N1620="nulová",J1620,0)</f>
        <v>0</v>
      </c>
      <c r="BJ1620" s="20" t="s">
        <v>23</v>
      </c>
      <c r="BK1620" s="230">
        <f>ROUND(I1620*H1620,2)</f>
        <v>0</v>
      </c>
      <c r="BL1620" s="20" t="s">
        <v>261</v>
      </c>
      <c r="BM1620" s="229" t="s">
        <v>1461</v>
      </c>
    </row>
    <row r="1621" s="13" customFormat="1">
      <c r="A1621" s="13"/>
      <c r="B1621" s="236"/>
      <c r="C1621" s="237"/>
      <c r="D1621" s="238" t="s">
        <v>265</v>
      </c>
      <c r="E1621" s="239" t="s">
        <v>48</v>
      </c>
      <c r="F1621" s="240" t="s">
        <v>261</v>
      </c>
      <c r="G1621" s="237"/>
      <c r="H1621" s="241">
        <v>4</v>
      </c>
      <c r="I1621" s="242"/>
      <c r="J1621" s="237"/>
      <c r="K1621" s="237"/>
      <c r="L1621" s="243"/>
      <c r="M1621" s="244"/>
      <c r="N1621" s="245"/>
      <c r="O1621" s="245"/>
      <c r="P1621" s="245"/>
      <c r="Q1621" s="245"/>
      <c r="R1621" s="245"/>
      <c r="S1621" s="245"/>
      <c r="T1621" s="246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7" t="s">
        <v>265</v>
      </c>
      <c r="AU1621" s="247" t="s">
        <v>23</v>
      </c>
      <c r="AV1621" s="13" t="s">
        <v>93</v>
      </c>
      <c r="AW1621" s="13" t="s">
        <v>46</v>
      </c>
      <c r="AX1621" s="13" t="s">
        <v>23</v>
      </c>
      <c r="AY1621" s="247" t="s">
        <v>254</v>
      </c>
    </row>
    <row r="1622" s="2" customFormat="1" ht="21.75" customHeight="1">
      <c r="A1622" s="42"/>
      <c r="B1622" s="43"/>
      <c r="C1622" s="218" t="s">
        <v>1462</v>
      </c>
      <c r="D1622" s="218" t="s">
        <v>256</v>
      </c>
      <c r="E1622" s="219" t="s">
        <v>1463</v>
      </c>
      <c r="F1622" s="220" t="s">
        <v>1464</v>
      </c>
      <c r="G1622" s="221" t="s">
        <v>1455</v>
      </c>
      <c r="H1622" s="222">
        <v>4</v>
      </c>
      <c r="I1622" s="223"/>
      <c r="J1622" s="224">
        <f>ROUND(I1622*H1622,2)</f>
        <v>0</v>
      </c>
      <c r="K1622" s="220" t="s">
        <v>984</v>
      </c>
      <c r="L1622" s="48"/>
      <c r="M1622" s="225" t="s">
        <v>48</v>
      </c>
      <c r="N1622" s="226" t="s">
        <v>56</v>
      </c>
      <c r="O1622" s="88"/>
      <c r="P1622" s="227">
        <f>O1622*H1622</f>
        <v>0</v>
      </c>
      <c r="Q1622" s="227">
        <v>0</v>
      </c>
      <c r="R1622" s="227">
        <f>Q1622*H1622</f>
        <v>0</v>
      </c>
      <c r="S1622" s="227">
        <v>0</v>
      </c>
      <c r="T1622" s="228">
        <f>S1622*H1622</f>
        <v>0</v>
      </c>
      <c r="U1622" s="42"/>
      <c r="V1622" s="42"/>
      <c r="W1622" s="42"/>
      <c r="X1622" s="42"/>
      <c r="Y1622" s="42"/>
      <c r="Z1622" s="42"/>
      <c r="AA1622" s="42"/>
      <c r="AB1622" s="42"/>
      <c r="AC1622" s="42"/>
      <c r="AD1622" s="42"/>
      <c r="AE1622" s="42"/>
      <c r="AR1622" s="229" t="s">
        <v>261</v>
      </c>
      <c r="AT1622" s="229" t="s">
        <v>256</v>
      </c>
      <c r="AU1622" s="229" t="s">
        <v>23</v>
      </c>
      <c r="AY1622" s="20" t="s">
        <v>254</v>
      </c>
      <c r="BE1622" s="230">
        <f>IF(N1622="základní",J1622,0)</f>
        <v>0</v>
      </c>
      <c r="BF1622" s="230">
        <f>IF(N1622="snížená",J1622,0)</f>
        <v>0</v>
      </c>
      <c r="BG1622" s="230">
        <f>IF(N1622="zákl. přenesená",J1622,0)</f>
        <v>0</v>
      </c>
      <c r="BH1622" s="230">
        <f>IF(N1622="sníž. přenesená",J1622,0)</f>
        <v>0</v>
      </c>
      <c r="BI1622" s="230">
        <f>IF(N1622="nulová",J1622,0)</f>
        <v>0</v>
      </c>
      <c r="BJ1622" s="20" t="s">
        <v>23</v>
      </c>
      <c r="BK1622" s="230">
        <f>ROUND(I1622*H1622,2)</f>
        <v>0</v>
      </c>
      <c r="BL1622" s="20" t="s">
        <v>261</v>
      </c>
      <c r="BM1622" s="229" t="s">
        <v>1465</v>
      </c>
    </row>
    <row r="1623" s="13" customFormat="1">
      <c r="A1623" s="13"/>
      <c r="B1623" s="236"/>
      <c r="C1623" s="237"/>
      <c r="D1623" s="238" t="s">
        <v>265</v>
      </c>
      <c r="E1623" s="239" t="s">
        <v>48</v>
      </c>
      <c r="F1623" s="240" t="s">
        <v>261</v>
      </c>
      <c r="G1623" s="237"/>
      <c r="H1623" s="241">
        <v>4</v>
      </c>
      <c r="I1623" s="242"/>
      <c r="J1623" s="237"/>
      <c r="K1623" s="237"/>
      <c r="L1623" s="243"/>
      <c r="M1623" s="244"/>
      <c r="N1623" s="245"/>
      <c r="O1623" s="245"/>
      <c r="P1623" s="245"/>
      <c r="Q1623" s="245"/>
      <c r="R1623" s="245"/>
      <c r="S1623" s="245"/>
      <c r="T1623" s="246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7" t="s">
        <v>265</v>
      </c>
      <c r="AU1623" s="247" t="s">
        <v>23</v>
      </c>
      <c r="AV1623" s="13" t="s">
        <v>93</v>
      </c>
      <c r="AW1623" s="13" t="s">
        <v>46</v>
      </c>
      <c r="AX1623" s="13" t="s">
        <v>23</v>
      </c>
      <c r="AY1623" s="247" t="s">
        <v>254</v>
      </c>
    </row>
    <row r="1624" s="2" customFormat="1" ht="16.5" customHeight="1">
      <c r="A1624" s="42"/>
      <c r="B1624" s="43"/>
      <c r="C1624" s="218" t="s">
        <v>1466</v>
      </c>
      <c r="D1624" s="218" t="s">
        <v>256</v>
      </c>
      <c r="E1624" s="219" t="s">
        <v>1467</v>
      </c>
      <c r="F1624" s="220" t="s">
        <v>1468</v>
      </c>
      <c r="G1624" s="221" t="s">
        <v>192</v>
      </c>
      <c r="H1624" s="222">
        <v>44</v>
      </c>
      <c r="I1624" s="223"/>
      <c r="J1624" s="224">
        <f>ROUND(I1624*H1624,2)</f>
        <v>0</v>
      </c>
      <c r="K1624" s="220" t="s">
        <v>984</v>
      </c>
      <c r="L1624" s="48"/>
      <c r="M1624" s="225" t="s">
        <v>48</v>
      </c>
      <c r="N1624" s="226" t="s">
        <v>56</v>
      </c>
      <c r="O1624" s="88"/>
      <c r="P1624" s="227">
        <f>O1624*H1624</f>
        <v>0</v>
      </c>
      <c r="Q1624" s="227">
        <v>0</v>
      </c>
      <c r="R1624" s="227">
        <f>Q1624*H1624</f>
        <v>0</v>
      </c>
      <c r="S1624" s="227">
        <v>0</v>
      </c>
      <c r="T1624" s="228">
        <f>S1624*H1624</f>
        <v>0</v>
      </c>
      <c r="U1624" s="42"/>
      <c r="V1624" s="42"/>
      <c r="W1624" s="42"/>
      <c r="X1624" s="42"/>
      <c r="Y1624" s="42"/>
      <c r="Z1624" s="42"/>
      <c r="AA1624" s="42"/>
      <c r="AB1624" s="42"/>
      <c r="AC1624" s="42"/>
      <c r="AD1624" s="42"/>
      <c r="AE1624" s="42"/>
      <c r="AR1624" s="229" t="s">
        <v>261</v>
      </c>
      <c r="AT1624" s="229" t="s">
        <v>256</v>
      </c>
      <c r="AU1624" s="229" t="s">
        <v>23</v>
      </c>
      <c r="AY1624" s="20" t="s">
        <v>254</v>
      </c>
      <c r="BE1624" s="230">
        <f>IF(N1624="základní",J1624,0)</f>
        <v>0</v>
      </c>
      <c r="BF1624" s="230">
        <f>IF(N1624="snížená",J1624,0)</f>
        <v>0</v>
      </c>
      <c r="BG1624" s="230">
        <f>IF(N1624="zákl. přenesená",J1624,0)</f>
        <v>0</v>
      </c>
      <c r="BH1624" s="230">
        <f>IF(N1624="sníž. přenesená",J1624,0)</f>
        <v>0</v>
      </c>
      <c r="BI1624" s="230">
        <f>IF(N1624="nulová",J1624,0)</f>
        <v>0</v>
      </c>
      <c r="BJ1624" s="20" t="s">
        <v>23</v>
      </c>
      <c r="BK1624" s="230">
        <f>ROUND(I1624*H1624,2)</f>
        <v>0</v>
      </c>
      <c r="BL1624" s="20" t="s">
        <v>261</v>
      </c>
      <c r="BM1624" s="229" t="s">
        <v>1469</v>
      </c>
    </row>
    <row r="1625" s="13" customFormat="1">
      <c r="A1625" s="13"/>
      <c r="B1625" s="236"/>
      <c r="C1625" s="237"/>
      <c r="D1625" s="238" t="s">
        <v>265</v>
      </c>
      <c r="E1625" s="239" t="s">
        <v>48</v>
      </c>
      <c r="F1625" s="240" t="s">
        <v>1470</v>
      </c>
      <c r="G1625" s="237"/>
      <c r="H1625" s="241">
        <v>44</v>
      </c>
      <c r="I1625" s="242"/>
      <c r="J1625" s="237"/>
      <c r="K1625" s="237"/>
      <c r="L1625" s="243"/>
      <c r="M1625" s="244"/>
      <c r="N1625" s="245"/>
      <c r="O1625" s="245"/>
      <c r="P1625" s="245"/>
      <c r="Q1625" s="245"/>
      <c r="R1625" s="245"/>
      <c r="S1625" s="245"/>
      <c r="T1625" s="246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7" t="s">
        <v>265</v>
      </c>
      <c r="AU1625" s="247" t="s">
        <v>23</v>
      </c>
      <c r="AV1625" s="13" t="s">
        <v>93</v>
      </c>
      <c r="AW1625" s="13" t="s">
        <v>46</v>
      </c>
      <c r="AX1625" s="13" t="s">
        <v>23</v>
      </c>
      <c r="AY1625" s="247" t="s">
        <v>254</v>
      </c>
    </row>
    <row r="1626" s="2" customFormat="1" ht="16.5" customHeight="1">
      <c r="A1626" s="42"/>
      <c r="B1626" s="43"/>
      <c r="C1626" s="218" t="s">
        <v>1471</v>
      </c>
      <c r="D1626" s="218" t="s">
        <v>256</v>
      </c>
      <c r="E1626" s="219" t="s">
        <v>1472</v>
      </c>
      <c r="F1626" s="220" t="s">
        <v>1473</v>
      </c>
      <c r="G1626" s="221" t="s">
        <v>192</v>
      </c>
      <c r="H1626" s="222">
        <v>44</v>
      </c>
      <c r="I1626" s="223"/>
      <c r="J1626" s="224">
        <f>ROUND(I1626*H1626,2)</f>
        <v>0</v>
      </c>
      <c r="K1626" s="220" t="s">
        <v>984</v>
      </c>
      <c r="L1626" s="48"/>
      <c r="M1626" s="225" t="s">
        <v>48</v>
      </c>
      <c r="N1626" s="226" t="s">
        <v>56</v>
      </c>
      <c r="O1626" s="88"/>
      <c r="P1626" s="227">
        <f>O1626*H1626</f>
        <v>0</v>
      </c>
      <c r="Q1626" s="227">
        <v>0</v>
      </c>
      <c r="R1626" s="227">
        <f>Q1626*H1626</f>
        <v>0</v>
      </c>
      <c r="S1626" s="227">
        <v>0</v>
      </c>
      <c r="T1626" s="228">
        <f>S1626*H1626</f>
        <v>0</v>
      </c>
      <c r="U1626" s="42"/>
      <c r="V1626" s="42"/>
      <c r="W1626" s="42"/>
      <c r="X1626" s="42"/>
      <c r="Y1626" s="42"/>
      <c r="Z1626" s="42"/>
      <c r="AA1626" s="42"/>
      <c r="AB1626" s="42"/>
      <c r="AC1626" s="42"/>
      <c r="AD1626" s="42"/>
      <c r="AE1626" s="42"/>
      <c r="AR1626" s="229" t="s">
        <v>261</v>
      </c>
      <c r="AT1626" s="229" t="s">
        <v>256</v>
      </c>
      <c r="AU1626" s="229" t="s">
        <v>23</v>
      </c>
      <c r="AY1626" s="20" t="s">
        <v>254</v>
      </c>
      <c r="BE1626" s="230">
        <f>IF(N1626="základní",J1626,0)</f>
        <v>0</v>
      </c>
      <c r="BF1626" s="230">
        <f>IF(N1626="snížená",J1626,0)</f>
        <v>0</v>
      </c>
      <c r="BG1626" s="230">
        <f>IF(N1626="zákl. přenesená",J1626,0)</f>
        <v>0</v>
      </c>
      <c r="BH1626" s="230">
        <f>IF(N1626="sníž. přenesená",J1626,0)</f>
        <v>0</v>
      </c>
      <c r="BI1626" s="230">
        <f>IF(N1626="nulová",J1626,0)</f>
        <v>0</v>
      </c>
      <c r="BJ1626" s="20" t="s">
        <v>23</v>
      </c>
      <c r="BK1626" s="230">
        <f>ROUND(I1626*H1626,2)</f>
        <v>0</v>
      </c>
      <c r="BL1626" s="20" t="s">
        <v>261</v>
      </c>
      <c r="BM1626" s="229" t="s">
        <v>1474</v>
      </c>
    </row>
    <row r="1627" s="13" customFormat="1">
      <c r="A1627" s="13"/>
      <c r="B1627" s="236"/>
      <c r="C1627" s="237"/>
      <c r="D1627" s="238" t="s">
        <v>265</v>
      </c>
      <c r="E1627" s="239" t="s">
        <v>48</v>
      </c>
      <c r="F1627" s="240" t="s">
        <v>1470</v>
      </c>
      <c r="G1627" s="237"/>
      <c r="H1627" s="241">
        <v>44</v>
      </c>
      <c r="I1627" s="242"/>
      <c r="J1627" s="237"/>
      <c r="K1627" s="237"/>
      <c r="L1627" s="243"/>
      <c r="M1627" s="244"/>
      <c r="N1627" s="245"/>
      <c r="O1627" s="245"/>
      <c r="P1627" s="245"/>
      <c r="Q1627" s="245"/>
      <c r="R1627" s="245"/>
      <c r="S1627" s="245"/>
      <c r="T1627" s="246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7" t="s">
        <v>265</v>
      </c>
      <c r="AU1627" s="247" t="s">
        <v>23</v>
      </c>
      <c r="AV1627" s="13" t="s">
        <v>93</v>
      </c>
      <c r="AW1627" s="13" t="s">
        <v>46</v>
      </c>
      <c r="AX1627" s="13" t="s">
        <v>23</v>
      </c>
      <c r="AY1627" s="247" t="s">
        <v>254</v>
      </c>
    </row>
    <row r="1628" s="2" customFormat="1" ht="16.5" customHeight="1">
      <c r="A1628" s="42"/>
      <c r="B1628" s="43"/>
      <c r="C1628" s="218" t="s">
        <v>1475</v>
      </c>
      <c r="D1628" s="218" t="s">
        <v>256</v>
      </c>
      <c r="E1628" s="219" t="s">
        <v>1476</v>
      </c>
      <c r="F1628" s="220" t="s">
        <v>1477</v>
      </c>
      <c r="G1628" s="221" t="s">
        <v>1455</v>
      </c>
      <c r="H1628" s="222">
        <v>1</v>
      </c>
      <c r="I1628" s="223"/>
      <c r="J1628" s="224">
        <f>ROUND(I1628*H1628,2)</f>
        <v>0</v>
      </c>
      <c r="K1628" s="220" t="s">
        <v>984</v>
      </c>
      <c r="L1628" s="48"/>
      <c r="M1628" s="225" t="s">
        <v>48</v>
      </c>
      <c r="N1628" s="226" t="s">
        <v>56</v>
      </c>
      <c r="O1628" s="88"/>
      <c r="P1628" s="227">
        <f>O1628*H1628</f>
        <v>0</v>
      </c>
      <c r="Q1628" s="227">
        <v>0</v>
      </c>
      <c r="R1628" s="227">
        <f>Q1628*H1628</f>
        <v>0</v>
      </c>
      <c r="S1628" s="227">
        <v>0</v>
      </c>
      <c r="T1628" s="228">
        <f>S1628*H1628</f>
        <v>0</v>
      </c>
      <c r="U1628" s="42"/>
      <c r="V1628" s="42"/>
      <c r="W1628" s="42"/>
      <c r="X1628" s="42"/>
      <c r="Y1628" s="42"/>
      <c r="Z1628" s="42"/>
      <c r="AA1628" s="42"/>
      <c r="AB1628" s="42"/>
      <c r="AC1628" s="42"/>
      <c r="AD1628" s="42"/>
      <c r="AE1628" s="42"/>
      <c r="AR1628" s="229" t="s">
        <v>261</v>
      </c>
      <c r="AT1628" s="229" t="s">
        <v>256</v>
      </c>
      <c r="AU1628" s="229" t="s">
        <v>23</v>
      </c>
      <c r="AY1628" s="20" t="s">
        <v>254</v>
      </c>
      <c r="BE1628" s="230">
        <f>IF(N1628="základní",J1628,0)</f>
        <v>0</v>
      </c>
      <c r="BF1628" s="230">
        <f>IF(N1628="snížená",J1628,0)</f>
        <v>0</v>
      </c>
      <c r="BG1628" s="230">
        <f>IF(N1628="zákl. přenesená",J1628,0)</f>
        <v>0</v>
      </c>
      <c r="BH1628" s="230">
        <f>IF(N1628="sníž. přenesená",J1628,0)</f>
        <v>0</v>
      </c>
      <c r="BI1628" s="230">
        <f>IF(N1628="nulová",J1628,0)</f>
        <v>0</v>
      </c>
      <c r="BJ1628" s="20" t="s">
        <v>23</v>
      </c>
      <c r="BK1628" s="230">
        <f>ROUND(I1628*H1628,2)</f>
        <v>0</v>
      </c>
      <c r="BL1628" s="20" t="s">
        <v>261</v>
      </c>
      <c r="BM1628" s="229" t="s">
        <v>1478</v>
      </c>
    </row>
    <row r="1629" s="13" customFormat="1">
      <c r="A1629" s="13"/>
      <c r="B1629" s="236"/>
      <c r="C1629" s="237"/>
      <c r="D1629" s="238" t="s">
        <v>265</v>
      </c>
      <c r="E1629" s="239" t="s">
        <v>48</v>
      </c>
      <c r="F1629" s="240" t="s">
        <v>23</v>
      </c>
      <c r="G1629" s="237"/>
      <c r="H1629" s="241">
        <v>1</v>
      </c>
      <c r="I1629" s="242"/>
      <c r="J1629" s="237"/>
      <c r="K1629" s="237"/>
      <c r="L1629" s="243"/>
      <c r="M1629" s="244"/>
      <c r="N1629" s="245"/>
      <c r="O1629" s="245"/>
      <c r="P1629" s="245"/>
      <c r="Q1629" s="245"/>
      <c r="R1629" s="245"/>
      <c r="S1629" s="245"/>
      <c r="T1629" s="246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7" t="s">
        <v>265</v>
      </c>
      <c r="AU1629" s="247" t="s">
        <v>23</v>
      </c>
      <c r="AV1629" s="13" t="s">
        <v>93</v>
      </c>
      <c r="AW1629" s="13" t="s">
        <v>46</v>
      </c>
      <c r="AX1629" s="13" t="s">
        <v>23</v>
      </c>
      <c r="AY1629" s="247" t="s">
        <v>254</v>
      </c>
    </row>
    <row r="1630" s="2" customFormat="1" ht="16.5" customHeight="1">
      <c r="A1630" s="42"/>
      <c r="B1630" s="43"/>
      <c r="C1630" s="218" t="s">
        <v>1479</v>
      </c>
      <c r="D1630" s="218" t="s">
        <v>256</v>
      </c>
      <c r="E1630" s="219" t="s">
        <v>1480</v>
      </c>
      <c r="F1630" s="220" t="s">
        <v>1481</v>
      </c>
      <c r="G1630" s="221" t="s">
        <v>1455</v>
      </c>
      <c r="H1630" s="222">
        <v>4</v>
      </c>
      <c r="I1630" s="223"/>
      <c r="J1630" s="224">
        <f>ROUND(I1630*H1630,2)</f>
        <v>0</v>
      </c>
      <c r="K1630" s="220" t="s">
        <v>984</v>
      </c>
      <c r="L1630" s="48"/>
      <c r="M1630" s="225" t="s">
        <v>48</v>
      </c>
      <c r="N1630" s="226" t="s">
        <v>56</v>
      </c>
      <c r="O1630" s="88"/>
      <c r="P1630" s="227">
        <f>O1630*H1630</f>
        <v>0</v>
      </c>
      <c r="Q1630" s="227">
        <v>0</v>
      </c>
      <c r="R1630" s="227">
        <f>Q1630*H1630</f>
        <v>0</v>
      </c>
      <c r="S1630" s="227">
        <v>0</v>
      </c>
      <c r="T1630" s="228">
        <f>S1630*H1630</f>
        <v>0</v>
      </c>
      <c r="U1630" s="42"/>
      <c r="V1630" s="42"/>
      <c r="W1630" s="42"/>
      <c r="X1630" s="42"/>
      <c r="Y1630" s="42"/>
      <c r="Z1630" s="42"/>
      <c r="AA1630" s="42"/>
      <c r="AB1630" s="42"/>
      <c r="AC1630" s="42"/>
      <c r="AD1630" s="42"/>
      <c r="AE1630" s="42"/>
      <c r="AR1630" s="229" t="s">
        <v>261</v>
      </c>
      <c r="AT1630" s="229" t="s">
        <v>256</v>
      </c>
      <c r="AU1630" s="229" t="s">
        <v>23</v>
      </c>
      <c r="AY1630" s="20" t="s">
        <v>254</v>
      </c>
      <c r="BE1630" s="230">
        <f>IF(N1630="základní",J1630,0)</f>
        <v>0</v>
      </c>
      <c r="BF1630" s="230">
        <f>IF(N1630="snížená",J1630,0)</f>
        <v>0</v>
      </c>
      <c r="BG1630" s="230">
        <f>IF(N1630="zákl. přenesená",J1630,0)</f>
        <v>0</v>
      </c>
      <c r="BH1630" s="230">
        <f>IF(N1630="sníž. přenesená",J1630,0)</f>
        <v>0</v>
      </c>
      <c r="BI1630" s="230">
        <f>IF(N1630="nulová",J1630,0)</f>
        <v>0</v>
      </c>
      <c r="BJ1630" s="20" t="s">
        <v>23</v>
      </c>
      <c r="BK1630" s="230">
        <f>ROUND(I1630*H1630,2)</f>
        <v>0</v>
      </c>
      <c r="BL1630" s="20" t="s">
        <v>261</v>
      </c>
      <c r="BM1630" s="229" t="s">
        <v>1482</v>
      </c>
    </row>
    <row r="1631" s="13" customFormat="1">
      <c r="A1631" s="13"/>
      <c r="B1631" s="236"/>
      <c r="C1631" s="237"/>
      <c r="D1631" s="238" t="s">
        <v>265</v>
      </c>
      <c r="E1631" s="239" t="s">
        <v>48</v>
      </c>
      <c r="F1631" s="240" t="s">
        <v>261</v>
      </c>
      <c r="G1631" s="237"/>
      <c r="H1631" s="241">
        <v>4</v>
      </c>
      <c r="I1631" s="242"/>
      <c r="J1631" s="237"/>
      <c r="K1631" s="237"/>
      <c r="L1631" s="243"/>
      <c r="M1631" s="244"/>
      <c r="N1631" s="245"/>
      <c r="O1631" s="245"/>
      <c r="P1631" s="245"/>
      <c r="Q1631" s="245"/>
      <c r="R1631" s="245"/>
      <c r="S1631" s="245"/>
      <c r="T1631" s="246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7" t="s">
        <v>265</v>
      </c>
      <c r="AU1631" s="247" t="s">
        <v>23</v>
      </c>
      <c r="AV1631" s="13" t="s">
        <v>93</v>
      </c>
      <c r="AW1631" s="13" t="s">
        <v>46</v>
      </c>
      <c r="AX1631" s="13" t="s">
        <v>23</v>
      </c>
      <c r="AY1631" s="247" t="s">
        <v>254</v>
      </c>
    </row>
    <row r="1632" s="2" customFormat="1" ht="16.5" customHeight="1">
      <c r="A1632" s="42"/>
      <c r="B1632" s="43"/>
      <c r="C1632" s="285" t="s">
        <v>1483</v>
      </c>
      <c r="D1632" s="285" t="s">
        <v>376</v>
      </c>
      <c r="E1632" s="286" t="s">
        <v>1484</v>
      </c>
      <c r="F1632" s="287" t="s">
        <v>1485</v>
      </c>
      <c r="G1632" s="288" t="s">
        <v>1455</v>
      </c>
      <c r="H1632" s="289">
        <v>4</v>
      </c>
      <c r="I1632" s="290"/>
      <c r="J1632" s="291">
        <f>ROUND(I1632*H1632,2)</f>
        <v>0</v>
      </c>
      <c r="K1632" s="287" t="s">
        <v>984</v>
      </c>
      <c r="L1632" s="292"/>
      <c r="M1632" s="293" t="s">
        <v>48</v>
      </c>
      <c r="N1632" s="294" t="s">
        <v>56</v>
      </c>
      <c r="O1632" s="88"/>
      <c r="P1632" s="227">
        <f>O1632*H1632</f>
        <v>0</v>
      </c>
      <c r="Q1632" s="227">
        <v>0</v>
      </c>
      <c r="R1632" s="227">
        <f>Q1632*H1632</f>
        <v>0</v>
      </c>
      <c r="S1632" s="227">
        <v>0</v>
      </c>
      <c r="T1632" s="228">
        <f>S1632*H1632</f>
        <v>0</v>
      </c>
      <c r="U1632" s="42"/>
      <c r="V1632" s="42"/>
      <c r="W1632" s="42"/>
      <c r="X1632" s="42"/>
      <c r="Y1632" s="42"/>
      <c r="Z1632" s="42"/>
      <c r="AA1632" s="42"/>
      <c r="AB1632" s="42"/>
      <c r="AC1632" s="42"/>
      <c r="AD1632" s="42"/>
      <c r="AE1632" s="42"/>
      <c r="AR1632" s="229" t="s">
        <v>303</v>
      </c>
      <c r="AT1632" s="229" t="s">
        <v>376</v>
      </c>
      <c r="AU1632" s="229" t="s">
        <v>23</v>
      </c>
      <c r="AY1632" s="20" t="s">
        <v>254</v>
      </c>
      <c r="BE1632" s="230">
        <f>IF(N1632="základní",J1632,0)</f>
        <v>0</v>
      </c>
      <c r="BF1632" s="230">
        <f>IF(N1632="snížená",J1632,0)</f>
        <v>0</v>
      </c>
      <c r="BG1632" s="230">
        <f>IF(N1632="zákl. přenesená",J1632,0)</f>
        <v>0</v>
      </c>
      <c r="BH1632" s="230">
        <f>IF(N1632="sníž. přenesená",J1632,0)</f>
        <v>0</v>
      </c>
      <c r="BI1632" s="230">
        <f>IF(N1632="nulová",J1632,0)</f>
        <v>0</v>
      </c>
      <c r="BJ1632" s="20" t="s">
        <v>23</v>
      </c>
      <c r="BK1632" s="230">
        <f>ROUND(I1632*H1632,2)</f>
        <v>0</v>
      </c>
      <c r="BL1632" s="20" t="s">
        <v>261</v>
      </c>
      <c r="BM1632" s="229" t="s">
        <v>1486</v>
      </c>
    </row>
    <row r="1633" s="13" customFormat="1">
      <c r="A1633" s="13"/>
      <c r="B1633" s="236"/>
      <c r="C1633" s="237"/>
      <c r="D1633" s="238" t="s">
        <v>265</v>
      </c>
      <c r="E1633" s="239" t="s">
        <v>48</v>
      </c>
      <c r="F1633" s="240" t="s">
        <v>261</v>
      </c>
      <c r="G1633" s="237"/>
      <c r="H1633" s="241">
        <v>4</v>
      </c>
      <c r="I1633" s="242"/>
      <c r="J1633" s="237"/>
      <c r="K1633" s="237"/>
      <c r="L1633" s="243"/>
      <c r="M1633" s="303"/>
      <c r="N1633" s="304"/>
      <c r="O1633" s="304"/>
      <c r="P1633" s="304"/>
      <c r="Q1633" s="304"/>
      <c r="R1633" s="304"/>
      <c r="S1633" s="304"/>
      <c r="T1633" s="305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7" t="s">
        <v>265</v>
      </c>
      <c r="AU1633" s="247" t="s">
        <v>23</v>
      </c>
      <c r="AV1633" s="13" t="s">
        <v>93</v>
      </c>
      <c r="AW1633" s="13" t="s">
        <v>46</v>
      </c>
      <c r="AX1633" s="13" t="s">
        <v>23</v>
      </c>
      <c r="AY1633" s="247" t="s">
        <v>254</v>
      </c>
    </row>
    <row r="1634" s="2" customFormat="1" ht="6.96" customHeight="1">
      <c r="A1634" s="42"/>
      <c r="B1634" s="63"/>
      <c r="C1634" s="64"/>
      <c r="D1634" s="64"/>
      <c r="E1634" s="64"/>
      <c r="F1634" s="64"/>
      <c r="G1634" s="64"/>
      <c r="H1634" s="64"/>
      <c r="I1634" s="64"/>
      <c r="J1634" s="64"/>
      <c r="K1634" s="64"/>
      <c r="L1634" s="48"/>
      <c r="M1634" s="42"/>
      <c r="O1634" s="42"/>
      <c r="P1634" s="42"/>
      <c r="Q1634" s="42"/>
      <c r="R1634" s="42"/>
      <c r="S1634" s="42"/>
      <c r="T1634" s="42"/>
      <c r="U1634" s="42"/>
      <c r="V1634" s="42"/>
      <c r="W1634" s="42"/>
      <c r="X1634" s="42"/>
      <c r="Y1634" s="42"/>
      <c r="Z1634" s="42"/>
      <c r="AA1634" s="42"/>
      <c r="AB1634" s="42"/>
      <c r="AC1634" s="42"/>
      <c r="AD1634" s="42"/>
      <c r="AE1634" s="42"/>
    </row>
  </sheetData>
  <sheetProtection sheet="1" autoFilter="0" formatColumns="0" formatRows="0" objects="1" scenarios="1" spinCount="100000" saltValue="140zpg1XuvcXZP7Yu3Sd6RI66qAToFir8rjiKeO5Yx9taAMDljco/zr4mdBxbbfOFleD8jWJkuRLgadNbNQGig==" hashValue="iVNRcAZQ2ObDfEbF4J+wGEHuieBhDDNeQgjArmBSVCzdzRJtF6PaWFH9+tt6t4dyvQshJYrDaao37Su0HqVAHg==" algorithmName="SHA-512" password="CC35"/>
  <autoFilter ref="C106:K163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3:H93"/>
    <mergeCell ref="E97:H97"/>
    <mergeCell ref="E95:H95"/>
    <mergeCell ref="E99:H99"/>
    <mergeCell ref="L2:V2"/>
  </mergeCells>
  <hyperlinks>
    <hyperlink ref="F111" r:id="rId1" display="https://podminky.urs.cz/item/CS_URS_2024_01/115001104"/>
    <hyperlink ref="F117" r:id="rId2" display="https://podminky.urs.cz/item/CS_URS_2024_01/115101201"/>
    <hyperlink ref="F124" r:id="rId3" display="https://podminky.urs.cz/item/CS_URS_2024_01/115101301"/>
    <hyperlink ref="F130" r:id="rId4" display="https://podminky.urs.cz/item/CS_URS_2024_01/131113712"/>
    <hyperlink ref="F160" r:id="rId5" display="https://podminky.urs.cz/item/CS_URS_2024_01/131151205"/>
    <hyperlink ref="F217" r:id="rId6" display="https://podminky.urs.cz/item/CS_URS_2024_01/131213712"/>
    <hyperlink ref="F247" r:id="rId7" display="https://podminky.urs.cz/item/CS_URS_2024_01/131251205"/>
    <hyperlink ref="F277" r:id="rId8" display="https://podminky.urs.cz/item/CS_URS_2024_01/131313712"/>
    <hyperlink ref="F307" r:id="rId9" display="https://podminky.urs.cz/item/CS_URS_2024_01/131351205"/>
    <hyperlink ref="F337" r:id="rId10" display="https://podminky.urs.cz/item/CS_URS_2024_01/139951123"/>
    <hyperlink ref="F345" r:id="rId11" display="https://podminky.urs.cz/item/CS_URS_2024_01/153191121"/>
    <hyperlink ref="F353" r:id="rId12" display="https://podminky.urs.cz/item/CS_URS_2024_01/153191131"/>
    <hyperlink ref="F358" r:id="rId13" display="https://podminky.urs.cz/item/CS_URS_2024_01/161151103"/>
    <hyperlink ref="F406" r:id="rId14" display="https://podminky.urs.cz/item/CS_URS_2024_01/161151113"/>
    <hyperlink ref="F446" r:id="rId15" display="https://podminky.urs.cz/item/CS_URS_2024_01/161151123"/>
    <hyperlink ref="F456" r:id="rId16" display="https://podminky.urs.cz/item/CS_URS_2024_01/162351103"/>
    <hyperlink ref="F547" r:id="rId17" display="https://podminky.urs.cz/item/CS_URS_2024_01/162751117"/>
    <hyperlink ref="F581" r:id="rId18" display="https://podminky.urs.cz/item/CS_URS_2024_01/162751137"/>
    <hyperlink ref="F611" r:id="rId19" display="https://podminky.urs.cz/item/CS_URS_2024_01/162751157"/>
    <hyperlink ref="F621" r:id="rId20" display="https://podminky.urs.cz/item/CS_URS_2024_01/167151111"/>
    <hyperlink ref="F714" r:id="rId21" display="https://podminky.urs.cz/item/CS_URS_2024_01/171153101"/>
    <hyperlink ref="F719" r:id="rId22" display="https://podminky.urs.cz/item/CS_URS_2024_01/171201221"/>
    <hyperlink ref="F724" r:id="rId23" display="https://podminky.urs.cz/item/CS_URS_2024_01/171251201"/>
    <hyperlink ref="F817" r:id="rId24" display="https://podminky.urs.cz/item/CS_URS_2024_01/174101101"/>
    <hyperlink ref="F1004" r:id="rId25" display="https://podminky.urs.cz/item/CS_URS_2024_01/175151101"/>
    <hyperlink ref="F1016" r:id="rId26" display="https://podminky.urs.cz/item/CS_URS_2024_01/212752107"/>
    <hyperlink ref="F1022" r:id="rId27" display="https://podminky.urs.cz/item/CS_URS_2024_01/213141112"/>
    <hyperlink ref="F1043" r:id="rId28" display="https://podminky.urs.cz/item/CS_URS_2024_01/462511111"/>
    <hyperlink ref="F1046" r:id="rId29" display="https://podminky.urs.cz/item/CS_URS_2024_01/321351010"/>
    <hyperlink ref="F1056" r:id="rId30" display="https://podminky.urs.cz/item/CS_URS_2024_01/321352010"/>
    <hyperlink ref="F1080" r:id="rId31" display="https://podminky.urs.cz/item/CS_URS_2024_01/359901211"/>
    <hyperlink ref="F1084" r:id="rId32" display="https://podminky.urs.cz/item/CS_URS_2024_01/411354317"/>
    <hyperlink ref="F1089" r:id="rId33" display="https://podminky.urs.cz/item/CS_URS_2024_01/411354318"/>
    <hyperlink ref="F1094" r:id="rId34" display="https://podminky.urs.cz/item/CS_URS_2024_01/451541111"/>
    <hyperlink ref="F1117" r:id="rId35" display="https://podminky.urs.cz/item/CS_URS_2024_01/452112111"/>
    <hyperlink ref="F1125" r:id="rId36" display="https://podminky.urs.cz/item/CS_URS_2024_01/452312131"/>
    <hyperlink ref="F1149" r:id="rId37" display="https://podminky.urs.cz/item/CS_URS_2024_01/452312161"/>
    <hyperlink ref="F1159" r:id="rId38" display="https://podminky.urs.cz/item/CS_URS_2024_01/452321131"/>
    <hyperlink ref="F1179" r:id="rId39" display="https://podminky.urs.cz/item/CS_URS_2024_01/452368211"/>
    <hyperlink ref="F1213" r:id="rId40" display="https://podminky.urs.cz/item/CS_URS_2024_01/457311117"/>
    <hyperlink ref="F1221" r:id="rId41" display="https://podminky.urs.cz/item/CS_URS_2024_01/465513327"/>
    <hyperlink ref="F1230" r:id="rId42" display="https://podminky.urs.cz/item/CS_URS_2024_01/465515427"/>
    <hyperlink ref="F1236" r:id="rId43" display="https://podminky.urs.cz/item/CS_URS_2024_01/564961111"/>
    <hyperlink ref="F1247" r:id="rId44" display="https://podminky.urs.cz/item/CS_URS_2024_01/811611111"/>
    <hyperlink ref="F1273" r:id="rId45" display="https://podminky.urs.cz/item/CS_URS_2024_01/892522111"/>
    <hyperlink ref="F1278" r:id="rId46" display="https://podminky.urs.cz/item/CS_URS_2024_01/892622121"/>
    <hyperlink ref="F1286" r:id="rId47" display="https://podminky.urs.cz/item/CS_URS_2024_01/892622123"/>
    <hyperlink ref="F1290" r:id="rId48" display="https://podminky.urs.cz/item/CS_URS_2024_01/894102121"/>
    <hyperlink ref="F1305" r:id="rId49" display="https://podminky.urs.cz/item/CS_URS_2024_01/894302152"/>
    <hyperlink ref="F1313" r:id="rId50" display="https://podminky.urs.cz/item/CS_URS_2024_01/894302252"/>
    <hyperlink ref="F1321" r:id="rId51" display="https://podminky.urs.cz/item/CS_URS_2024_01/894411311"/>
    <hyperlink ref="F1328" r:id="rId52" display="https://podminky.urs.cz/item/CS_URS_2024_01/894412411"/>
    <hyperlink ref="F1332" r:id="rId53" display="https://podminky.urs.cz/item/CS_URS_2024_01/894601111"/>
    <hyperlink ref="F1350" r:id="rId54" display="https://podminky.urs.cz/item/CS_URS_2024_01/899104112"/>
    <hyperlink ref="F1354" r:id="rId55" display="https://podminky.urs.cz/item/CS_URS_2024_01/899501221"/>
    <hyperlink ref="F1359" r:id="rId56" display="https://podminky.urs.cz/item/CS_URS_2024_01/899503112"/>
    <hyperlink ref="F1364" r:id="rId57" display="https://podminky.urs.cz/item/CS_URS_2024_01/899633131"/>
    <hyperlink ref="F1383" r:id="rId58" display="https://podminky.urs.cz/item/CS_URS_2024_01/899633241"/>
    <hyperlink ref="F1390" r:id="rId59" display="https://podminky.urs.cz/item/CS_URS_2024_01/899658211"/>
    <hyperlink ref="F1403" r:id="rId60" display="https://podminky.urs.cz/item/CS_URS_2024_01/977151118"/>
    <hyperlink ref="F1406" r:id="rId61" display="https://podminky.urs.cz/item/CS_URS_2024_01/977211113"/>
    <hyperlink ref="F1411" r:id="rId62" display="https://podminky.urs.cz/item/CS_URS_2024_01/997013862"/>
    <hyperlink ref="F1422" r:id="rId63" display="https://podminky.urs.cz/item/CS_URS_2024_01/998271201"/>
    <hyperlink ref="F1424" r:id="rId64" display="https://podminky.urs.cz/item/CS_URS_2024_01/998271224"/>
    <hyperlink ref="F1428" r:id="rId65" display="https://podminky.urs.cz/item/CS_URS_2024_01/171201231x"/>
    <hyperlink ref="F1459" r:id="rId66" display="https://podminky.urs.cz/item/CS_URS_2024_01/711111001"/>
    <hyperlink ref="F1465" r:id="rId67" display="https://podminky.urs.cz/item/CS_URS_2024_01/711111051"/>
    <hyperlink ref="F1473" r:id="rId68" display="https://podminky.urs.cz/item/CS_URS_2024_01/711112001"/>
    <hyperlink ref="F1478" r:id="rId69" display="https://podminky.urs.cz/item/CS_URS_2024_01/711112051"/>
    <hyperlink ref="F1513" r:id="rId70" display="https://podminky.urs.cz/item/CS_URS_2024_01/711159111"/>
    <hyperlink ref="F1539" r:id="rId71" display="https://podminky.urs.cz/item/CS_URS_2024_01/998711101"/>
    <hyperlink ref="F1541" r:id="rId72" display="https://podminky.urs.cz/item/CS_URS_2024_01/998711199"/>
    <hyperlink ref="F1544" r:id="rId73" display="https://podminky.urs.cz/item/CS_URS_2024_01/767161126"/>
    <hyperlink ref="F1556" r:id="rId74" display="https://podminky.urs.cz/item/CS_URS_2024_01/767161834"/>
    <hyperlink ref="F1563" r:id="rId75" display="https://podminky.urs.cz/item/CS_URS_2024_01/767662210"/>
    <hyperlink ref="F1570" r:id="rId76" display="https://podminky.urs.cz/item/CS_URS_2024_01/767995111"/>
    <hyperlink ref="F1573" r:id="rId77" display="https://podminky.urs.cz/item/CS_URS_2024_01/767995113"/>
    <hyperlink ref="F1583" r:id="rId78" display="https://podminky.urs.cz/item/CS_URS_2024_01/767996802"/>
    <hyperlink ref="F1590" r:id="rId79" display="https://podminky.urs.cz/item/CS_URS_2024_01/998767102"/>
    <hyperlink ref="F1593" r:id="rId80" display="https://podminky.urs.cz/item/CS_URS_2024_01/783301303"/>
    <hyperlink ref="F1598" r:id="rId81" display="https://podminky.urs.cz/item/CS_URS_2024_01/783301311"/>
    <hyperlink ref="F1603" r:id="rId82" display="https://podminky.urs.cz/item/CS_URS_2024_01/783301401"/>
    <hyperlink ref="F1608" r:id="rId83" display="https://podminky.urs.cz/item/CS_URS_2024_01/783334201"/>
    <hyperlink ref="F1613" r:id="rId84" display="https://podminky.urs.cz/item/CS_URS_2024_01/78333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108</v>
      </c>
      <c r="AZ2" s="143" t="s">
        <v>1487</v>
      </c>
      <c r="BA2" s="143" t="s">
        <v>48</v>
      </c>
      <c r="BB2" s="143" t="s">
        <v>48</v>
      </c>
      <c r="BC2" s="143" t="s">
        <v>1488</v>
      </c>
      <c r="BD2" s="143" t="s">
        <v>93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23"/>
      <c r="AT3" s="20" t="s">
        <v>93</v>
      </c>
    </row>
    <row r="4" s="1" customFormat="1" ht="24.96" customHeight="1">
      <c r="B4" s="23"/>
      <c r="D4" s="146" t="s">
        <v>173</v>
      </c>
      <c r="L4" s="23"/>
      <c r="M4" s="14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8" t="s">
        <v>16</v>
      </c>
      <c r="L6" s="23"/>
    </row>
    <row r="7" s="1" customFormat="1" ht="16.5" customHeight="1">
      <c r="B7" s="23"/>
      <c r="E7" s="149" t="str">
        <f>'Rekapitulace stavby'!K6</f>
        <v>DPS - Rekonstrukce oddělovače OK 1B Praha 7</v>
      </c>
      <c r="F7" s="148"/>
      <c r="G7" s="148"/>
      <c r="H7" s="148"/>
      <c r="L7" s="23"/>
    </row>
    <row r="8">
      <c r="B8" s="23"/>
      <c r="D8" s="148" t="s">
        <v>182</v>
      </c>
      <c r="L8" s="23"/>
    </row>
    <row r="9" s="1" customFormat="1" ht="16.5" customHeight="1">
      <c r="B9" s="23"/>
      <c r="E9" s="149" t="s">
        <v>184</v>
      </c>
      <c r="F9" s="1"/>
      <c r="G9" s="1"/>
      <c r="H9" s="1"/>
      <c r="L9" s="23"/>
    </row>
    <row r="10" s="1" customFormat="1" ht="12" customHeight="1">
      <c r="B10" s="23"/>
      <c r="D10" s="148" t="s">
        <v>187</v>
      </c>
      <c r="L10" s="23"/>
    </row>
    <row r="11" s="2" customFormat="1" ht="16.5" customHeight="1">
      <c r="A11" s="42"/>
      <c r="B11" s="48"/>
      <c r="C11" s="42"/>
      <c r="D11" s="42"/>
      <c r="E11" s="161" t="s">
        <v>621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8" t="s">
        <v>624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8"/>
      <c r="C13" s="42"/>
      <c r="D13" s="42"/>
      <c r="E13" s="151" t="s">
        <v>1489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8"/>
      <c r="C15" s="42"/>
      <c r="D15" s="148" t="s">
        <v>19</v>
      </c>
      <c r="E15" s="42"/>
      <c r="F15" s="137" t="s">
        <v>48</v>
      </c>
      <c r="G15" s="42"/>
      <c r="H15" s="42"/>
      <c r="I15" s="148" t="s">
        <v>21</v>
      </c>
      <c r="J15" s="137" t="s">
        <v>48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8" t="s">
        <v>24</v>
      </c>
      <c r="E16" s="42"/>
      <c r="F16" s="137" t="s">
        <v>25</v>
      </c>
      <c r="G16" s="42"/>
      <c r="H16" s="42"/>
      <c r="I16" s="148" t="s">
        <v>26</v>
      </c>
      <c r="J16" s="152" t="str">
        <f>'Rekapitulace stavby'!AN8</f>
        <v>16. 8. 2024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8"/>
      <c r="C18" s="42"/>
      <c r="D18" s="148" t="s">
        <v>34</v>
      </c>
      <c r="E18" s="42"/>
      <c r="F18" s="42"/>
      <c r="G18" s="42"/>
      <c r="H18" s="42"/>
      <c r="I18" s="148" t="s">
        <v>35</v>
      </c>
      <c r="J18" s="137" t="s">
        <v>36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8"/>
      <c r="C19" s="42"/>
      <c r="D19" s="42"/>
      <c r="E19" s="137" t="s">
        <v>37</v>
      </c>
      <c r="F19" s="42"/>
      <c r="G19" s="42"/>
      <c r="H19" s="42"/>
      <c r="I19" s="148" t="s">
        <v>38</v>
      </c>
      <c r="J19" s="137" t="s">
        <v>39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48" t="s">
        <v>40</v>
      </c>
      <c r="E21" s="42"/>
      <c r="F21" s="42"/>
      <c r="G21" s="42"/>
      <c r="H21" s="42"/>
      <c r="I21" s="148" t="s">
        <v>35</v>
      </c>
      <c r="J21" s="36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36" t="str">
        <f>'Rekapitulace stavby'!E14</f>
        <v>Vyplň údaj</v>
      </c>
      <c r="F22" s="137"/>
      <c r="G22" s="137"/>
      <c r="H22" s="137"/>
      <c r="I22" s="148" t="s">
        <v>38</v>
      </c>
      <c r="J22" s="36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48" t="s">
        <v>42</v>
      </c>
      <c r="E24" s="42"/>
      <c r="F24" s="42"/>
      <c r="G24" s="42"/>
      <c r="H24" s="42"/>
      <c r="I24" s="148" t="s">
        <v>35</v>
      </c>
      <c r="J24" s="137" t="s">
        <v>43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8"/>
      <c r="C25" s="42"/>
      <c r="D25" s="42"/>
      <c r="E25" s="137" t="s">
        <v>44</v>
      </c>
      <c r="F25" s="42"/>
      <c r="G25" s="42"/>
      <c r="H25" s="42"/>
      <c r="I25" s="148" t="s">
        <v>38</v>
      </c>
      <c r="J25" s="137" t="s">
        <v>45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8"/>
      <c r="C27" s="42"/>
      <c r="D27" s="148" t="s">
        <v>47</v>
      </c>
      <c r="E27" s="42"/>
      <c r="F27" s="42"/>
      <c r="G27" s="42"/>
      <c r="H27" s="42"/>
      <c r="I27" s="148" t="s">
        <v>35</v>
      </c>
      <c r="J27" s="137" t="s">
        <v>48</v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8"/>
      <c r="C28" s="42"/>
      <c r="D28" s="42"/>
      <c r="E28" s="137" t="s">
        <v>44</v>
      </c>
      <c r="F28" s="42"/>
      <c r="G28" s="42"/>
      <c r="H28" s="42"/>
      <c r="I28" s="148" t="s">
        <v>38</v>
      </c>
      <c r="J28" s="137" t="s">
        <v>48</v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8"/>
      <c r="C30" s="42"/>
      <c r="D30" s="148" t="s">
        <v>49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225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51</v>
      </c>
      <c r="E34" s="42"/>
      <c r="F34" s="42"/>
      <c r="G34" s="42"/>
      <c r="H34" s="42"/>
      <c r="I34" s="42"/>
      <c r="J34" s="159">
        <f>ROUND(J94,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53</v>
      </c>
      <c r="G36" s="42"/>
      <c r="H36" s="42"/>
      <c r="I36" s="160" t="s">
        <v>52</v>
      </c>
      <c r="J36" s="160" t="s">
        <v>54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61" t="s">
        <v>55</v>
      </c>
      <c r="E37" s="148" t="s">
        <v>56</v>
      </c>
      <c r="F37" s="162">
        <f>ROUND((SUM(BE94:BE136)),  2)</f>
        <v>0</v>
      </c>
      <c r="G37" s="42"/>
      <c r="H37" s="42"/>
      <c r="I37" s="163">
        <v>0.20999999999999999</v>
      </c>
      <c r="J37" s="162">
        <f>ROUND(((SUM(BE94:BE136))*I37),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8" t="s">
        <v>57</v>
      </c>
      <c r="F38" s="162">
        <f>ROUND((SUM(BF94:BF136)),  2)</f>
        <v>0</v>
      </c>
      <c r="G38" s="42"/>
      <c r="H38" s="42"/>
      <c r="I38" s="163">
        <v>0.12</v>
      </c>
      <c r="J38" s="162">
        <f>ROUND(((SUM(BF94:BF136))*I38),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8" t="s">
        <v>58</v>
      </c>
      <c r="F39" s="162">
        <f>ROUND((SUM(BG94:BG136)),  2)</f>
        <v>0</v>
      </c>
      <c r="G39" s="42"/>
      <c r="H39" s="42"/>
      <c r="I39" s="163">
        <v>0.20999999999999999</v>
      </c>
      <c r="J39" s="162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8" t="s">
        <v>59</v>
      </c>
      <c r="F40" s="162">
        <f>ROUND((SUM(BH94:BH136)),  2)</f>
        <v>0</v>
      </c>
      <c r="G40" s="42"/>
      <c r="H40" s="42"/>
      <c r="I40" s="163">
        <v>0.12</v>
      </c>
      <c r="J40" s="162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8" t="s">
        <v>60</v>
      </c>
      <c r="F41" s="162">
        <f>ROUND((SUM(BI94:BI136)),  2)</f>
        <v>0</v>
      </c>
      <c r="G41" s="42"/>
      <c r="H41" s="42"/>
      <c r="I41" s="163">
        <v>0</v>
      </c>
      <c r="J41" s="162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4"/>
      <c r="D43" s="165" t="s">
        <v>61</v>
      </c>
      <c r="E43" s="166"/>
      <c r="F43" s="166"/>
      <c r="G43" s="167" t="s">
        <v>62</v>
      </c>
      <c r="H43" s="168" t="s">
        <v>63</v>
      </c>
      <c r="I43" s="166"/>
      <c r="J43" s="169">
        <f>SUM(J34:J41)</f>
        <v>0</v>
      </c>
      <c r="K43" s="170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6" t="s">
        <v>226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5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5" t="str">
        <f>E7</f>
        <v>DPS - Rekonstrukce oddělovače OK 1B Praha 7</v>
      </c>
      <c r="F52" s="35"/>
      <c r="G52" s="35"/>
      <c r="H52" s="35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4"/>
      <c r="C53" s="35" t="s">
        <v>182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187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2"/>
      <c r="B56" s="43"/>
      <c r="C56" s="44"/>
      <c r="D56" s="44"/>
      <c r="E56" s="300" t="s">
        <v>621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5" t="s">
        <v>624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>SO 03.2 - Uliční vpusti (UV1 - ZP v rámci výkopu jámy pro úsek k Š1)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5" t="s">
        <v>24</v>
      </c>
      <c r="D60" s="44"/>
      <c r="E60" s="44"/>
      <c r="F60" s="30" t="str">
        <f>F16</f>
        <v>Praha 7 - Holešovice</v>
      </c>
      <c r="G60" s="44"/>
      <c r="H60" s="44"/>
      <c r="I60" s="35" t="s">
        <v>26</v>
      </c>
      <c r="J60" s="76" t="str">
        <f>IF(J16="","",J16)</f>
        <v>16. 8. 2024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5.15" customHeight="1">
      <c r="A62" s="42"/>
      <c r="B62" s="43"/>
      <c r="C62" s="35" t="s">
        <v>34</v>
      </c>
      <c r="D62" s="44"/>
      <c r="E62" s="44"/>
      <c r="F62" s="30" t="str">
        <f>E19</f>
        <v>Pražská vodohospodářská společnost a.s.</v>
      </c>
      <c r="G62" s="44"/>
      <c r="H62" s="44"/>
      <c r="I62" s="35" t="s">
        <v>42</v>
      </c>
      <c r="J62" s="40" t="str">
        <f>E25</f>
        <v>Sweco a.s.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5" t="s">
        <v>40</v>
      </c>
      <c r="D63" s="44"/>
      <c r="E63" s="44"/>
      <c r="F63" s="30" t="str">
        <f>IF(E22="","",E22)</f>
        <v>Vyplň údaj</v>
      </c>
      <c r="G63" s="44"/>
      <c r="H63" s="44"/>
      <c r="I63" s="35" t="s">
        <v>47</v>
      </c>
      <c r="J63" s="40" t="str">
        <f>E28</f>
        <v>Sweco a.s.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227</v>
      </c>
      <c r="D65" s="177"/>
      <c r="E65" s="177"/>
      <c r="F65" s="177"/>
      <c r="G65" s="177"/>
      <c r="H65" s="177"/>
      <c r="I65" s="177"/>
      <c r="J65" s="178" t="s">
        <v>228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83</v>
      </c>
      <c r="D67" s="44"/>
      <c r="E67" s="44"/>
      <c r="F67" s="44"/>
      <c r="G67" s="44"/>
      <c r="H67" s="44"/>
      <c r="I67" s="44"/>
      <c r="J67" s="106">
        <f>J94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0" t="s">
        <v>229</v>
      </c>
    </row>
    <row r="68" s="9" customFormat="1" ht="24.96" customHeight="1">
      <c r="A68" s="9"/>
      <c r="B68" s="180"/>
      <c r="C68" s="181"/>
      <c r="D68" s="182" t="s">
        <v>230</v>
      </c>
      <c r="E68" s="183"/>
      <c r="F68" s="183"/>
      <c r="G68" s="183"/>
      <c r="H68" s="183"/>
      <c r="I68" s="183"/>
      <c r="J68" s="184">
        <f>J95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9"/>
      <c r="D69" s="187" t="s">
        <v>696</v>
      </c>
      <c r="E69" s="188"/>
      <c r="F69" s="188"/>
      <c r="G69" s="188"/>
      <c r="H69" s="188"/>
      <c r="I69" s="188"/>
      <c r="J69" s="189">
        <f>J96</f>
        <v>0</v>
      </c>
      <c r="K69" s="129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9"/>
      <c r="D70" s="187" t="s">
        <v>237</v>
      </c>
      <c r="E70" s="188"/>
      <c r="F70" s="188"/>
      <c r="G70" s="188"/>
      <c r="H70" s="188"/>
      <c r="I70" s="188"/>
      <c r="J70" s="189">
        <f>J132</f>
        <v>0</v>
      </c>
      <c r="K70" s="129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50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50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6" s="2" customFormat="1" ht="6.96" customHeight="1">
      <c r="A76" s="42"/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150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4.96" customHeight="1">
      <c r="A77" s="42"/>
      <c r="B77" s="43"/>
      <c r="C77" s="26" t="s">
        <v>239</v>
      </c>
      <c r="D77" s="44"/>
      <c r="E77" s="44"/>
      <c r="F77" s="44"/>
      <c r="G77" s="44"/>
      <c r="H77" s="44"/>
      <c r="I77" s="44"/>
      <c r="J77" s="44"/>
      <c r="K77" s="44"/>
      <c r="L77" s="150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16</v>
      </c>
      <c r="D79" s="44"/>
      <c r="E79" s="44"/>
      <c r="F79" s="44"/>
      <c r="G79" s="44"/>
      <c r="H79" s="44"/>
      <c r="I79" s="44"/>
      <c r="J79" s="44"/>
      <c r="K79" s="44"/>
      <c r="L79" s="15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175" t="str">
        <f>E7</f>
        <v>DPS - Rekonstrukce oddělovače OK 1B Praha 7</v>
      </c>
      <c r="F80" s="35"/>
      <c r="G80" s="35"/>
      <c r="H80" s="35"/>
      <c r="I80" s="44"/>
      <c r="J80" s="44"/>
      <c r="K80" s="44"/>
      <c r="L80" s="150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1" customFormat="1" ht="12" customHeight="1">
      <c r="B81" s="24"/>
      <c r="C81" s="35" t="s">
        <v>182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1" customFormat="1" ht="16.5" customHeight="1">
      <c r="B82" s="24"/>
      <c r="C82" s="25"/>
      <c r="D82" s="25"/>
      <c r="E82" s="175" t="s">
        <v>184</v>
      </c>
      <c r="F82" s="25"/>
      <c r="G82" s="25"/>
      <c r="H82" s="25"/>
      <c r="I82" s="25"/>
      <c r="J82" s="25"/>
      <c r="K82" s="25"/>
      <c r="L82" s="23"/>
    </row>
    <row r="83" s="1" customFormat="1" ht="12" customHeight="1">
      <c r="B83" s="24"/>
      <c r="C83" s="35" t="s">
        <v>187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2"/>
      <c r="B84" s="43"/>
      <c r="C84" s="44"/>
      <c r="D84" s="44"/>
      <c r="E84" s="300" t="s">
        <v>621</v>
      </c>
      <c r="F84" s="44"/>
      <c r="G84" s="44"/>
      <c r="H84" s="44"/>
      <c r="I84" s="44"/>
      <c r="J84" s="44"/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624</v>
      </c>
      <c r="D85" s="44"/>
      <c r="E85" s="44"/>
      <c r="F85" s="44"/>
      <c r="G85" s="44"/>
      <c r="H85" s="44"/>
      <c r="I85" s="44"/>
      <c r="J85" s="44"/>
      <c r="K85" s="4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6.5" customHeight="1">
      <c r="A86" s="42"/>
      <c r="B86" s="43"/>
      <c r="C86" s="44"/>
      <c r="D86" s="44"/>
      <c r="E86" s="73" t="str">
        <f>E13</f>
        <v>SO 03.2 - Uliční vpusti (UV1 - ZP v rámci výkopu jámy pro úsek k Š1)</v>
      </c>
      <c r="F86" s="44"/>
      <c r="G86" s="44"/>
      <c r="H86" s="44"/>
      <c r="I86" s="44"/>
      <c r="J86" s="44"/>
      <c r="K86" s="44"/>
      <c r="L86" s="150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50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2" customHeight="1">
      <c r="A88" s="42"/>
      <c r="B88" s="43"/>
      <c r="C88" s="35" t="s">
        <v>24</v>
      </c>
      <c r="D88" s="44"/>
      <c r="E88" s="44"/>
      <c r="F88" s="30" t="str">
        <f>F16</f>
        <v>Praha 7 - Holešovice</v>
      </c>
      <c r="G88" s="44"/>
      <c r="H88" s="44"/>
      <c r="I88" s="35" t="s">
        <v>26</v>
      </c>
      <c r="J88" s="76" t="str">
        <f>IF(J16="","",J16)</f>
        <v>16. 8. 2024</v>
      </c>
      <c r="K88" s="44"/>
      <c r="L88" s="150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50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5.15" customHeight="1">
      <c r="A90" s="42"/>
      <c r="B90" s="43"/>
      <c r="C90" s="35" t="s">
        <v>34</v>
      </c>
      <c r="D90" s="44"/>
      <c r="E90" s="44"/>
      <c r="F90" s="30" t="str">
        <f>E19</f>
        <v>Pražská vodohospodářská společnost a.s.</v>
      </c>
      <c r="G90" s="44"/>
      <c r="H90" s="44"/>
      <c r="I90" s="35" t="s">
        <v>42</v>
      </c>
      <c r="J90" s="40" t="str">
        <f>E25</f>
        <v>Sweco a.s.</v>
      </c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5.15" customHeight="1">
      <c r="A91" s="42"/>
      <c r="B91" s="43"/>
      <c r="C91" s="35" t="s">
        <v>40</v>
      </c>
      <c r="D91" s="44"/>
      <c r="E91" s="44"/>
      <c r="F91" s="30" t="str">
        <f>IF(E22="","",E22)</f>
        <v>Vyplň údaj</v>
      </c>
      <c r="G91" s="44"/>
      <c r="H91" s="44"/>
      <c r="I91" s="35" t="s">
        <v>47</v>
      </c>
      <c r="J91" s="40" t="str">
        <f>E28</f>
        <v>Sweco a.s.</v>
      </c>
      <c r="K91" s="44"/>
      <c r="L91" s="150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0.32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50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11" customFormat="1" ht="29.28" customHeight="1">
      <c r="A93" s="191"/>
      <c r="B93" s="192"/>
      <c r="C93" s="193" t="s">
        <v>240</v>
      </c>
      <c r="D93" s="194" t="s">
        <v>70</v>
      </c>
      <c r="E93" s="194" t="s">
        <v>66</v>
      </c>
      <c r="F93" s="194" t="s">
        <v>67</v>
      </c>
      <c r="G93" s="194" t="s">
        <v>241</v>
      </c>
      <c r="H93" s="194" t="s">
        <v>242</v>
      </c>
      <c r="I93" s="194" t="s">
        <v>243</v>
      </c>
      <c r="J93" s="194" t="s">
        <v>228</v>
      </c>
      <c r="K93" s="195" t="s">
        <v>244</v>
      </c>
      <c r="L93" s="196"/>
      <c r="M93" s="96" t="s">
        <v>48</v>
      </c>
      <c r="N93" s="97" t="s">
        <v>55</v>
      </c>
      <c r="O93" s="97" t="s">
        <v>245</v>
      </c>
      <c r="P93" s="97" t="s">
        <v>246</v>
      </c>
      <c r="Q93" s="97" t="s">
        <v>247</v>
      </c>
      <c r="R93" s="97" t="s">
        <v>248</v>
      </c>
      <c r="S93" s="97" t="s">
        <v>249</v>
      </c>
      <c r="T93" s="98" t="s">
        <v>250</v>
      </c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</row>
    <row r="94" s="2" customFormat="1" ht="22.8" customHeight="1">
      <c r="A94" s="42"/>
      <c r="B94" s="43"/>
      <c r="C94" s="103" t="s">
        <v>251</v>
      </c>
      <c r="D94" s="44"/>
      <c r="E94" s="44"/>
      <c r="F94" s="44"/>
      <c r="G94" s="44"/>
      <c r="H94" s="44"/>
      <c r="I94" s="44"/>
      <c r="J94" s="197">
        <f>BK94</f>
        <v>0</v>
      </c>
      <c r="K94" s="44"/>
      <c r="L94" s="48"/>
      <c r="M94" s="99"/>
      <c r="N94" s="198"/>
      <c r="O94" s="100"/>
      <c r="P94" s="199">
        <f>P95</f>
        <v>0</v>
      </c>
      <c r="Q94" s="100"/>
      <c r="R94" s="199">
        <f>R95</f>
        <v>2.5805622000000001</v>
      </c>
      <c r="S94" s="100"/>
      <c r="T94" s="200">
        <f>T95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84</v>
      </c>
      <c r="AU94" s="20" t="s">
        <v>229</v>
      </c>
      <c r="BK94" s="201">
        <f>BK95</f>
        <v>0</v>
      </c>
    </row>
    <row r="95" s="12" customFormat="1" ht="25.92" customHeight="1">
      <c r="A95" s="12"/>
      <c r="B95" s="202"/>
      <c r="C95" s="203"/>
      <c r="D95" s="204" t="s">
        <v>84</v>
      </c>
      <c r="E95" s="205" t="s">
        <v>252</v>
      </c>
      <c r="F95" s="205" t="s">
        <v>253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P96+P132</f>
        <v>0</v>
      </c>
      <c r="Q95" s="210"/>
      <c r="R95" s="211">
        <f>R96+R132</f>
        <v>2.5805622000000001</v>
      </c>
      <c r="S95" s="210"/>
      <c r="T95" s="212">
        <f>T96+T132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23</v>
      </c>
      <c r="AT95" s="214" t="s">
        <v>84</v>
      </c>
      <c r="AU95" s="214" t="s">
        <v>85</v>
      </c>
      <c r="AY95" s="213" t="s">
        <v>254</v>
      </c>
      <c r="BK95" s="215">
        <f>BK96+BK132</f>
        <v>0</v>
      </c>
    </row>
    <row r="96" s="12" customFormat="1" ht="22.8" customHeight="1">
      <c r="A96" s="12"/>
      <c r="B96" s="202"/>
      <c r="C96" s="203"/>
      <c r="D96" s="204" t="s">
        <v>84</v>
      </c>
      <c r="E96" s="216" t="s">
        <v>303</v>
      </c>
      <c r="F96" s="216" t="s">
        <v>1070</v>
      </c>
      <c r="G96" s="203"/>
      <c r="H96" s="203"/>
      <c r="I96" s="206"/>
      <c r="J96" s="217">
        <f>BK96</f>
        <v>0</v>
      </c>
      <c r="K96" s="203"/>
      <c r="L96" s="208"/>
      <c r="M96" s="209"/>
      <c r="N96" s="210"/>
      <c r="O96" s="210"/>
      <c r="P96" s="211">
        <f>SUM(P97:P131)</f>
        <v>0</v>
      </c>
      <c r="Q96" s="210"/>
      <c r="R96" s="211">
        <f>SUM(R97:R131)</f>
        <v>2.5805622000000001</v>
      </c>
      <c r="S96" s="210"/>
      <c r="T96" s="212">
        <f>SUM(T97:T131)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23</v>
      </c>
      <c r="AT96" s="214" t="s">
        <v>84</v>
      </c>
      <c r="AU96" s="214" t="s">
        <v>23</v>
      </c>
      <c r="AY96" s="213" t="s">
        <v>254</v>
      </c>
      <c r="BK96" s="215">
        <f>SUM(BK97:BK131)</f>
        <v>0</v>
      </c>
    </row>
    <row r="97" s="2" customFormat="1" ht="24.15" customHeight="1">
      <c r="A97" s="42"/>
      <c r="B97" s="43"/>
      <c r="C97" s="218" t="s">
        <v>23</v>
      </c>
      <c r="D97" s="218" t="s">
        <v>256</v>
      </c>
      <c r="E97" s="219" t="s">
        <v>1490</v>
      </c>
      <c r="F97" s="220" t="s">
        <v>1491</v>
      </c>
      <c r="G97" s="221" t="s">
        <v>192</v>
      </c>
      <c r="H97" s="222">
        <v>5.1799999999999997</v>
      </c>
      <c r="I97" s="223"/>
      <c r="J97" s="224">
        <f>ROUND(I97*H97,2)</f>
        <v>0</v>
      </c>
      <c r="K97" s="220" t="s">
        <v>260</v>
      </c>
      <c r="L97" s="48"/>
      <c r="M97" s="225" t="s">
        <v>48</v>
      </c>
      <c r="N97" s="226" t="s">
        <v>56</v>
      </c>
      <c r="O97" s="88"/>
      <c r="P97" s="227">
        <f>O97*H97</f>
        <v>0</v>
      </c>
      <c r="Q97" s="227">
        <v>4.0000000000000003E-05</v>
      </c>
      <c r="R97" s="227">
        <f>Q97*H97</f>
        <v>0.0002072</v>
      </c>
      <c r="S97" s="227">
        <v>0</v>
      </c>
      <c r="T97" s="22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29" t="s">
        <v>261</v>
      </c>
      <c r="AT97" s="229" t="s">
        <v>256</v>
      </c>
      <c r="AU97" s="229" t="s">
        <v>93</v>
      </c>
      <c r="AY97" s="20" t="s">
        <v>254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0" t="s">
        <v>23</v>
      </c>
      <c r="BK97" s="230">
        <f>ROUND(I97*H97,2)</f>
        <v>0</v>
      </c>
      <c r="BL97" s="20" t="s">
        <v>261</v>
      </c>
      <c r="BM97" s="229" t="s">
        <v>1492</v>
      </c>
    </row>
    <row r="98" s="2" customFormat="1">
      <c r="A98" s="42"/>
      <c r="B98" s="43"/>
      <c r="C98" s="44"/>
      <c r="D98" s="231" t="s">
        <v>263</v>
      </c>
      <c r="E98" s="44"/>
      <c r="F98" s="232" t="s">
        <v>1493</v>
      </c>
      <c r="G98" s="44"/>
      <c r="H98" s="44"/>
      <c r="I98" s="233"/>
      <c r="J98" s="44"/>
      <c r="K98" s="44"/>
      <c r="L98" s="48"/>
      <c r="M98" s="234"/>
      <c r="N98" s="23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263</v>
      </c>
      <c r="AU98" s="20" t="s">
        <v>93</v>
      </c>
    </row>
    <row r="99" s="13" customFormat="1">
      <c r="A99" s="13"/>
      <c r="B99" s="236"/>
      <c r="C99" s="237"/>
      <c r="D99" s="238" t="s">
        <v>265</v>
      </c>
      <c r="E99" s="239" t="s">
        <v>1487</v>
      </c>
      <c r="F99" s="240" t="s">
        <v>1494</v>
      </c>
      <c r="G99" s="237"/>
      <c r="H99" s="241">
        <v>5.1799999999999997</v>
      </c>
      <c r="I99" s="242"/>
      <c r="J99" s="237"/>
      <c r="K99" s="237"/>
      <c r="L99" s="243"/>
      <c r="M99" s="244"/>
      <c r="N99" s="245"/>
      <c r="O99" s="245"/>
      <c r="P99" s="245"/>
      <c r="Q99" s="245"/>
      <c r="R99" s="245"/>
      <c r="S99" s="245"/>
      <c r="T99" s="24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7" t="s">
        <v>265</v>
      </c>
      <c r="AU99" s="247" t="s">
        <v>93</v>
      </c>
      <c r="AV99" s="13" t="s">
        <v>93</v>
      </c>
      <c r="AW99" s="13" t="s">
        <v>46</v>
      </c>
      <c r="AX99" s="13" t="s">
        <v>23</v>
      </c>
      <c r="AY99" s="247" t="s">
        <v>254</v>
      </c>
    </row>
    <row r="100" s="2" customFormat="1" ht="16.5" customHeight="1">
      <c r="A100" s="42"/>
      <c r="B100" s="43"/>
      <c r="C100" s="285" t="s">
        <v>93</v>
      </c>
      <c r="D100" s="285" t="s">
        <v>376</v>
      </c>
      <c r="E100" s="286" t="s">
        <v>1495</v>
      </c>
      <c r="F100" s="287" t="s">
        <v>1496</v>
      </c>
      <c r="G100" s="288" t="s">
        <v>192</v>
      </c>
      <c r="H100" s="289">
        <v>5.0750000000000002</v>
      </c>
      <c r="I100" s="290"/>
      <c r="J100" s="291">
        <f>ROUND(I100*H100,2)</f>
        <v>0</v>
      </c>
      <c r="K100" s="287" t="s">
        <v>260</v>
      </c>
      <c r="L100" s="292"/>
      <c r="M100" s="293" t="s">
        <v>48</v>
      </c>
      <c r="N100" s="294" t="s">
        <v>56</v>
      </c>
      <c r="O100" s="88"/>
      <c r="P100" s="227">
        <f>O100*H100</f>
        <v>0</v>
      </c>
      <c r="Q100" s="227">
        <v>0.042999999999999997</v>
      </c>
      <c r="R100" s="227">
        <f>Q100*H100</f>
        <v>0.218225</v>
      </c>
      <c r="S100" s="227">
        <v>0</v>
      </c>
      <c r="T100" s="22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9" t="s">
        <v>303</v>
      </c>
      <c r="AT100" s="229" t="s">
        <v>376</v>
      </c>
      <c r="AU100" s="229" t="s">
        <v>93</v>
      </c>
      <c r="AY100" s="20" t="s">
        <v>254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0" t="s">
        <v>23</v>
      </c>
      <c r="BK100" s="230">
        <f>ROUND(I100*H100,2)</f>
        <v>0</v>
      </c>
      <c r="BL100" s="20" t="s">
        <v>261</v>
      </c>
      <c r="BM100" s="229" t="s">
        <v>1497</v>
      </c>
    </row>
    <row r="101" s="13" customFormat="1">
      <c r="A101" s="13"/>
      <c r="B101" s="236"/>
      <c r="C101" s="237"/>
      <c r="D101" s="238" t="s">
        <v>265</v>
      </c>
      <c r="E101" s="239" t="s">
        <v>48</v>
      </c>
      <c r="F101" s="240" t="s">
        <v>1498</v>
      </c>
      <c r="G101" s="237"/>
      <c r="H101" s="241">
        <v>5</v>
      </c>
      <c r="I101" s="242"/>
      <c r="J101" s="237"/>
      <c r="K101" s="237"/>
      <c r="L101" s="243"/>
      <c r="M101" s="244"/>
      <c r="N101" s="245"/>
      <c r="O101" s="245"/>
      <c r="P101" s="245"/>
      <c r="Q101" s="245"/>
      <c r="R101" s="245"/>
      <c r="S101" s="245"/>
      <c r="T101" s="24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7" t="s">
        <v>265</v>
      </c>
      <c r="AU101" s="247" t="s">
        <v>93</v>
      </c>
      <c r="AV101" s="13" t="s">
        <v>93</v>
      </c>
      <c r="AW101" s="13" t="s">
        <v>46</v>
      </c>
      <c r="AX101" s="13" t="s">
        <v>23</v>
      </c>
      <c r="AY101" s="247" t="s">
        <v>254</v>
      </c>
    </row>
    <row r="102" s="2" customFormat="1">
      <c r="A102" s="42"/>
      <c r="B102" s="43"/>
      <c r="C102" s="44"/>
      <c r="D102" s="238" t="s">
        <v>278</v>
      </c>
      <c r="E102" s="44"/>
      <c r="F102" s="269" t="s">
        <v>1499</v>
      </c>
      <c r="G102" s="44"/>
      <c r="H102" s="44"/>
      <c r="I102" s="44"/>
      <c r="J102" s="44"/>
      <c r="K102" s="44"/>
      <c r="L102" s="48"/>
      <c r="M102" s="234"/>
      <c r="N102" s="23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U102" s="20" t="s">
        <v>93</v>
      </c>
    </row>
    <row r="103" s="2" customFormat="1">
      <c r="A103" s="42"/>
      <c r="B103" s="43"/>
      <c r="C103" s="44"/>
      <c r="D103" s="238" t="s">
        <v>278</v>
      </c>
      <c r="E103" s="44"/>
      <c r="F103" s="270" t="s">
        <v>1494</v>
      </c>
      <c r="G103" s="44"/>
      <c r="H103" s="271">
        <v>5.1799999999999997</v>
      </c>
      <c r="I103" s="44"/>
      <c r="J103" s="44"/>
      <c r="K103" s="44"/>
      <c r="L103" s="48"/>
      <c r="M103" s="234"/>
      <c r="N103" s="23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U103" s="20" t="s">
        <v>93</v>
      </c>
    </row>
    <row r="104" s="13" customFormat="1">
      <c r="A104" s="13"/>
      <c r="B104" s="236"/>
      <c r="C104" s="237"/>
      <c r="D104" s="238" t="s">
        <v>265</v>
      </c>
      <c r="E104" s="237"/>
      <c r="F104" s="240" t="s">
        <v>1500</v>
      </c>
      <c r="G104" s="237"/>
      <c r="H104" s="241">
        <v>5.0750000000000002</v>
      </c>
      <c r="I104" s="242"/>
      <c r="J104" s="237"/>
      <c r="K104" s="237"/>
      <c r="L104" s="243"/>
      <c r="M104" s="244"/>
      <c r="N104" s="245"/>
      <c r="O104" s="245"/>
      <c r="P104" s="245"/>
      <c r="Q104" s="245"/>
      <c r="R104" s="245"/>
      <c r="S104" s="245"/>
      <c r="T104" s="24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7" t="s">
        <v>265</v>
      </c>
      <c r="AU104" s="247" t="s">
        <v>93</v>
      </c>
      <c r="AV104" s="13" t="s">
        <v>93</v>
      </c>
      <c r="AW104" s="13" t="s">
        <v>4</v>
      </c>
      <c r="AX104" s="13" t="s">
        <v>23</v>
      </c>
      <c r="AY104" s="247" t="s">
        <v>254</v>
      </c>
    </row>
    <row r="105" s="2" customFormat="1" ht="24.15" customHeight="1">
      <c r="A105" s="42"/>
      <c r="B105" s="43"/>
      <c r="C105" s="218" t="s">
        <v>104</v>
      </c>
      <c r="D105" s="218" t="s">
        <v>256</v>
      </c>
      <c r="E105" s="219" t="s">
        <v>1501</v>
      </c>
      <c r="F105" s="220" t="s">
        <v>1502</v>
      </c>
      <c r="G105" s="221" t="s">
        <v>413</v>
      </c>
      <c r="H105" s="222">
        <v>4</v>
      </c>
      <c r="I105" s="223"/>
      <c r="J105" s="224">
        <f>ROUND(I105*H105,2)</f>
        <v>0</v>
      </c>
      <c r="K105" s="220" t="s">
        <v>260</v>
      </c>
      <c r="L105" s="48"/>
      <c r="M105" s="225" t="s">
        <v>48</v>
      </c>
      <c r="N105" s="226" t="s">
        <v>56</v>
      </c>
      <c r="O105" s="88"/>
      <c r="P105" s="227">
        <f>O105*H105</f>
        <v>0</v>
      </c>
      <c r="Q105" s="227">
        <v>6.9999999999999994E-05</v>
      </c>
      <c r="R105" s="227">
        <f>Q105*H105</f>
        <v>0.00027999999999999998</v>
      </c>
      <c r="S105" s="227">
        <v>0</v>
      </c>
      <c r="T105" s="22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9" t="s">
        <v>261</v>
      </c>
      <c r="AT105" s="229" t="s">
        <v>256</v>
      </c>
      <c r="AU105" s="229" t="s">
        <v>93</v>
      </c>
      <c r="AY105" s="20" t="s">
        <v>254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23</v>
      </c>
      <c r="BK105" s="230">
        <f>ROUND(I105*H105,2)</f>
        <v>0</v>
      </c>
      <c r="BL105" s="20" t="s">
        <v>261</v>
      </c>
      <c r="BM105" s="229" t="s">
        <v>1503</v>
      </c>
    </row>
    <row r="106" s="2" customFormat="1">
      <c r="A106" s="42"/>
      <c r="B106" s="43"/>
      <c r="C106" s="44"/>
      <c r="D106" s="231" t="s">
        <v>263</v>
      </c>
      <c r="E106" s="44"/>
      <c r="F106" s="232" t="s">
        <v>1504</v>
      </c>
      <c r="G106" s="44"/>
      <c r="H106" s="44"/>
      <c r="I106" s="233"/>
      <c r="J106" s="44"/>
      <c r="K106" s="44"/>
      <c r="L106" s="48"/>
      <c r="M106" s="234"/>
      <c r="N106" s="23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263</v>
      </c>
      <c r="AU106" s="20" t="s">
        <v>93</v>
      </c>
    </row>
    <row r="107" s="2" customFormat="1" ht="16.5" customHeight="1">
      <c r="A107" s="42"/>
      <c r="B107" s="43"/>
      <c r="C107" s="285" t="s">
        <v>261</v>
      </c>
      <c r="D107" s="285" t="s">
        <v>376</v>
      </c>
      <c r="E107" s="286" t="s">
        <v>1505</v>
      </c>
      <c r="F107" s="287" t="s">
        <v>1506</v>
      </c>
      <c r="G107" s="288" t="s">
        <v>413</v>
      </c>
      <c r="H107" s="289">
        <v>4.0599999999999996</v>
      </c>
      <c r="I107" s="290"/>
      <c r="J107" s="291">
        <f>ROUND(I107*H107,2)</f>
        <v>0</v>
      </c>
      <c r="K107" s="287" t="s">
        <v>260</v>
      </c>
      <c r="L107" s="292"/>
      <c r="M107" s="293" t="s">
        <v>48</v>
      </c>
      <c r="N107" s="294" t="s">
        <v>56</v>
      </c>
      <c r="O107" s="88"/>
      <c r="P107" s="227">
        <f>O107*H107</f>
        <v>0</v>
      </c>
      <c r="Q107" s="227">
        <v>0.021999999999999999</v>
      </c>
      <c r="R107" s="227">
        <f>Q107*H107</f>
        <v>0.089319999999999983</v>
      </c>
      <c r="S107" s="227">
        <v>0</v>
      </c>
      <c r="T107" s="22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9" t="s">
        <v>303</v>
      </c>
      <c r="AT107" s="229" t="s">
        <v>376</v>
      </c>
      <c r="AU107" s="229" t="s">
        <v>93</v>
      </c>
      <c r="AY107" s="20" t="s">
        <v>254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23</v>
      </c>
      <c r="BK107" s="230">
        <f>ROUND(I107*H107,2)</f>
        <v>0</v>
      </c>
      <c r="BL107" s="20" t="s">
        <v>261</v>
      </c>
      <c r="BM107" s="229" t="s">
        <v>1507</v>
      </c>
    </row>
    <row r="108" s="13" customFormat="1">
      <c r="A108" s="13"/>
      <c r="B108" s="236"/>
      <c r="C108" s="237"/>
      <c r="D108" s="238" t="s">
        <v>265</v>
      </c>
      <c r="E108" s="237"/>
      <c r="F108" s="240" t="s">
        <v>1508</v>
      </c>
      <c r="G108" s="237"/>
      <c r="H108" s="241">
        <v>4.0599999999999996</v>
      </c>
      <c r="I108" s="242"/>
      <c r="J108" s="237"/>
      <c r="K108" s="237"/>
      <c r="L108" s="243"/>
      <c r="M108" s="244"/>
      <c r="N108" s="245"/>
      <c r="O108" s="245"/>
      <c r="P108" s="245"/>
      <c r="Q108" s="245"/>
      <c r="R108" s="245"/>
      <c r="S108" s="245"/>
      <c r="T108" s="24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7" t="s">
        <v>265</v>
      </c>
      <c r="AU108" s="247" t="s">
        <v>93</v>
      </c>
      <c r="AV108" s="13" t="s">
        <v>93</v>
      </c>
      <c r="AW108" s="13" t="s">
        <v>4</v>
      </c>
      <c r="AX108" s="13" t="s">
        <v>23</v>
      </c>
      <c r="AY108" s="247" t="s">
        <v>254</v>
      </c>
    </row>
    <row r="109" s="2" customFormat="1" ht="16.5" customHeight="1">
      <c r="A109" s="42"/>
      <c r="B109" s="43"/>
      <c r="C109" s="218" t="s">
        <v>287</v>
      </c>
      <c r="D109" s="218" t="s">
        <v>256</v>
      </c>
      <c r="E109" s="219" t="s">
        <v>1509</v>
      </c>
      <c r="F109" s="220" t="s">
        <v>1510</v>
      </c>
      <c r="G109" s="221" t="s">
        <v>413</v>
      </c>
      <c r="H109" s="222">
        <v>1</v>
      </c>
      <c r="I109" s="223"/>
      <c r="J109" s="224">
        <f>ROUND(I109*H109,2)</f>
        <v>0</v>
      </c>
      <c r="K109" s="220" t="s">
        <v>260</v>
      </c>
      <c r="L109" s="48"/>
      <c r="M109" s="225" t="s">
        <v>48</v>
      </c>
      <c r="N109" s="226" t="s">
        <v>56</v>
      </c>
      <c r="O109" s="88"/>
      <c r="P109" s="227">
        <f>O109*H109</f>
        <v>0</v>
      </c>
      <c r="Q109" s="227">
        <v>1.12181</v>
      </c>
      <c r="R109" s="227">
        <f>Q109*H109</f>
        <v>1.12181</v>
      </c>
      <c r="S109" s="227">
        <v>0</v>
      </c>
      <c r="T109" s="22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9" t="s">
        <v>261</v>
      </c>
      <c r="AT109" s="229" t="s">
        <v>256</v>
      </c>
      <c r="AU109" s="229" t="s">
        <v>93</v>
      </c>
      <c r="AY109" s="20" t="s">
        <v>254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23</v>
      </c>
      <c r="BK109" s="230">
        <f>ROUND(I109*H109,2)</f>
        <v>0</v>
      </c>
      <c r="BL109" s="20" t="s">
        <v>261</v>
      </c>
      <c r="BM109" s="229" t="s">
        <v>1511</v>
      </c>
    </row>
    <row r="110" s="2" customFormat="1">
      <c r="A110" s="42"/>
      <c r="B110" s="43"/>
      <c r="C110" s="44"/>
      <c r="D110" s="231" t="s">
        <v>263</v>
      </c>
      <c r="E110" s="44"/>
      <c r="F110" s="232" t="s">
        <v>1512</v>
      </c>
      <c r="G110" s="44"/>
      <c r="H110" s="44"/>
      <c r="I110" s="233"/>
      <c r="J110" s="44"/>
      <c r="K110" s="44"/>
      <c r="L110" s="48"/>
      <c r="M110" s="234"/>
      <c r="N110" s="23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263</v>
      </c>
      <c r="AU110" s="20" t="s">
        <v>93</v>
      </c>
    </row>
    <row r="111" s="2" customFormat="1" ht="16.5" customHeight="1">
      <c r="A111" s="42"/>
      <c r="B111" s="43"/>
      <c r="C111" s="218" t="s">
        <v>292</v>
      </c>
      <c r="D111" s="218" t="s">
        <v>256</v>
      </c>
      <c r="E111" s="219" t="s">
        <v>1513</v>
      </c>
      <c r="F111" s="220" t="s">
        <v>1514</v>
      </c>
      <c r="G111" s="221" t="s">
        <v>413</v>
      </c>
      <c r="H111" s="222">
        <v>1</v>
      </c>
      <c r="I111" s="223"/>
      <c r="J111" s="224">
        <f>ROUND(I111*H111,2)</f>
        <v>0</v>
      </c>
      <c r="K111" s="220" t="s">
        <v>260</v>
      </c>
      <c r="L111" s="48"/>
      <c r="M111" s="225" t="s">
        <v>48</v>
      </c>
      <c r="N111" s="226" t="s">
        <v>56</v>
      </c>
      <c r="O111" s="88"/>
      <c r="P111" s="227">
        <f>O111*H111</f>
        <v>0</v>
      </c>
      <c r="Q111" s="227">
        <v>0.12526000000000001</v>
      </c>
      <c r="R111" s="227">
        <f>Q111*H111</f>
        <v>0.12526000000000001</v>
      </c>
      <c r="S111" s="227">
        <v>0</v>
      </c>
      <c r="T111" s="22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9" t="s">
        <v>261</v>
      </c>
      <c r="AT111" s="229" t="s">
        <v>256</v>
      </c>
      <c r="AU111" s="229" t="s">
        <v>93</v>
      </c>
      <c r="AY111" s="20" t="s">
        <v>254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23</v>
      </c>
      <c r="BK111" s="230">
        <f>ROUND(I111*H111,2)</f>
        <v>0</v>
      </c>
      <c r="BL111" s="20" t="s">
        <v>261</v>
      </c>
      <c r="BM111" s="229" t="s">
        <v>1515</v>
      </c>
    </row>
    <row r="112" s="2" customFormat="1">
      <c r="A112" s="42"/>
      <c r="B112" s="43"/>
      <c r="C112" s="44"/>
      <c r="D112" s="231" t="s">
        <v>263</v>
      </c>
      <c r="E112" s="44"/>
      <c r="F112" s="232" t="s">
        <v>1516</v>
      </c>
      <c r="G112" s="44"/>
      <c r="H112" s="44"/>
      <c r="I112" s="233"/>
      <c r="J112" s="44"/>
      <c r="K112" s="44"/>
      <c r="L112" s="48"/>
      <c r="M112" s="234"/>
      <c r="N112" s="23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263</v>
      </c>
      <c r="AU112" s="20" t="s">
        <v>93</v>
      </c>
    </row>
    <row r="113" s="2" customFormat="1" ht="16.5" customHeight="1">
      <c r="A113" s="42"/>
      <c r="B113" s="43"/>
      <c r="C113" s="285" t="s">
        <v>298</v>
      </c>
      <c r="D113" s="285" t="s">
        <v>376</v>
      </c>
      <c r="E113" s="286" t="s">
        <v>1517</v>
      </c>
      <c r="F113" s="287" t="s">
        <v>1518</v>
      </c>
      <c r="G113" s="288" t="s">
        <v>413</v>
      </c>
      <c r="H113" s="289">
        <v>1</v>
      </c>
      <c r="I113" s="290"/>
      <c r="J113" s="291">
        <f>ROUND(I113*H113,2)</f>
        <v>0</v>
      </c>
      <c r="K113" s="287" t="s">
        <v>260</v>
      </c>
      <c r="L113" s="292"/>
      <c r="M113" s="293" t="s">
        <v>48</v>
      </c>
      <c r="N113" s="294" t="s">
        <v>56</v>
      </c>
      <c r="O113" s="88"/>
      <c r="P113" s="227">
        <f>O113*H113</f>
        <v>0</v>
      </c>
      <c r="Q113" s="227">
        <v>0.16700000000000001</v>
      </c>
      <c r="R113" s="227">
        <f>Q113*H113</f>
        <v>0.16700000000000001</v>
      </c>
      <c r="S113" s="227">
        <v>0</v>
      </c>
      <c r="T113" s="22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9" t="s">
        <v>303</v>
      </c>
      <c r="AT113" s="229" t="s">
        <v>376</v>
      </c>
      <c r="AU113" s="229" t="s">
        <v>93</v>
      </c>
      <c r="AY113" s="20" t="s">
        <v>254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23</v>
      </c>
      <c r="BK113" s="230">
        <f>ROUND(I113*H113,2)</f>
        <v>0</v>
      </c>
      <c r="BL113" s="20" t="s">
        <v>261</v>
      </c>
      <c r="BM113" s="229" t="s">
        <v>1519</v>
      </c>
    </row>
    <row r="114" s="2" customFormat="1" ht="16.5" customHeight="1">
      <c r="A114" s="42"/>
      <c r="B114" s="43"/>
      <c r="C114" s="218" t="s">
        <v>303</v>
      </c>
      <c r="D114" s="218" t="s">
        <v>256</v>
      </c>
      <c r="E114" s="219" t="s">
        <v>1520</v>
      </c>
      <c r="F114" s="220" t="s">
        <v>1521</v>
      </c>
      <c r="G114" s="221" t="s">
        <v>413</v>
      </c>
      <c r="H114" s="222">
        <v>1</v>
      </c>
      <c r="I114" s="223"/>
      <c r="J114" s="224">
        <f>ROUND(I114*H114,2)</f>
        <v>0</v>
      </c>
      <c r="K114" s="220" t="s">
        <v>260</v>
      </c>
      <c r="L114" s="48"/>
      <c r="M114" s="225" t="s">
        <v>48</v>
      </c>
      <c r="N114" s="226" t="s">
        <v>56</v>
      </c>
      <c r="O114" s="88"/>
      <c r="P114" s="227">
        <f>O114*H114</f>
        <v>0</v>
      </c>
      <c r="Q114" s="227">
        <v>0.030759999999999999</v>
      </c>
      <c r="R114" s="227">
        <f>Q114*H114</f>
        <v>0.030759999999999999</v>
      </c>
      <c r="S114" s="227">
        <v>0</v>
      </c>
      <c r="T114" s="22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9" t="s">
        <v>261</v>
      </c>
      <c r="AT114" s="229" t="s">
        <v>256</v>
      </c>
      <c r="AU114" s="229" t="s">
        <v>93</v>
      </c>
      <c r="AY114" s="20" t="s">
        <v>254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23</v>
      </c>
      <c r="BK114" s="230">
        <f>ROUND(I114*H114,2)</f>
        <v>0</v>
      </c>
      <c r="BL114" s="20" t="s">
        <v>261</v>
      </c>
      <c r="BM114" s="229" t="s">
        <v>1522</v>
      </c>
    </row>
    <row r="115" s="2" customFormat="1">
      <c r="A115" s="42"/>
      <c r="B115" s="43"/>
      <c r="C115" s="44"/>
      <c r="D115" s="231" t="s">
        <v>263</v>
      </c>
      <c r="E115" s="44"/>
      <c r="F115" s="232" t="s">
        <v>1523</v>
      </c>
      <c r="G115" s="44"/>
      <c r="H115" s="44"/>
      <c r="I115" s="233"/>
      <c r="J115" s="44"/>
      <c r="K115" s="44"/>
      <c r="L115" s="48"/>
      <c r="M115" s="234"/>
      <c r="N115" s="23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263</v>
      </c>
      <c r="AU115" s="20" t="s">
        <v>93</v>
      </c>
    </row>
    <row r="116" s="2" customFormat="1" ht="16.5" customHeight="1">
      <c r="A116" s="42"/>
      <c r="B116" s="43"/>
      <c r="C116" s="285" t="s">
        <v>311</v>
      </c>
      <c r="D116" s="285" t="s">
        <v>376</v>
      </c>
      <c r="E116" s="286" t="s">
        <v>1524</v>
      </c>
      <c r="F116" s="287" t="s">
        <v>1525</v>
      </c>
      <c r="G116" s="288" t="s">
        <v>413</v>
      </c>
      <c r="H116" s="289">
        <v>1</v>
      </c>
      <c r="I116" s="290"/>
      <c r="J116" s="291">
        <f>ROUND(I116*H116,2)</f>
        <v>0</v>
      </c>
      <c r="K116" s="287" t="s">
        <v>260</v>
      </c>
      <c r="L116" s="292"/>
      <c r="M116" s="293" t="s">
        <v>48</v>
      </c>
      <c r="N116" s="294" t="s">
        <v>56</v>
      </c>
      <c r="O116" s="88"/>
      <c r="P116" s="227">
        <f>O116*H116</f>
        <v>0</v>
      </c>
      <c r="Q116" s="227">
        <v>0.17000000000000001</v>
      </c>
      <c r="R116" s="227">
        <f>Q116*H116</f>
        <v>0.17000000000000001</v>
      </c>
      <c r="S116" s="227">
        <v>0</v>
      </c>
      <c r="T116" s="22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9" t="s">
        <v>303</v>
      </c>
      <c r="AT116" s="229" t="s">
        <v>376</v>
      </c>
      <c r="AU116" s="229" t="s">
        <v>93</v>
      </c>
      <c r="AY116" s="20" t="s">
        <v>254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23</v>
      </c>
      <c r="BK116" s="230">
        <f>ROUND(I116*H116,2)</f>
        <v>0</v>
      </c>
      <c r="BL116" s="20" t="s">
        <v>261</v>
      </c>
      <c r="BM116" s="229" t="s">
        <v>1526</v>
      </c>
    </row>
    <row r="117" s="2" customFormat="1" ht="16.5" customHeight="1">
      <c r="A117" s="42"/>
      <c r="B117" s="43"/>
      <c r="C117" s="218" t="s">
        <v>28</v>
      </c>
      <c r="D117" s="218" t="s">
        <v>256</v>
      </c>
      <c r="E117" s="219" t="s">
        <v>1527</v>
      </c>
      <c r="F117" s="220" t="s">
        <v>1528</v>
      </c>
      <c r="G117" s="221" t="s">
        <v>413</v>
      </c>
      <c r="H117" s="222">
        <v>1</v>
      </c>
      <c r="I117" s="223"/>
      <c r="J117" s="224">
        <f>ROUND(I117*H117,2)</f>
        <v>0</v>
      </c>
      <c r="K117" s="220" t="s">
        <v>260</v>
      </c>
      <c r="L117" s="48"/>
      <c r="M117" s="225" t="s">
        <v>48</v>
      </c>
      <c r="N117" s="226" t="s">
        <v>56</v>
      </c>
      <c r="O117" s="88"/>
      <c r="P117" s="227">
        <f>O117*H117</f>
        <v>0</v>
      </c>
      <c r="Q117" s="227">
        <v>0.030759999999999999</v>
      </c>
      <c r="R117" s="227">
        <f>Q117*H117</f>
        <v>0.030759999999999999</v>
      </c>
      <c r="S117" s="227">
        <v>0</v>
      </c>
      <c r="T117" s="22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9" t="s">
        <v>261</v>
      </c>
      <c r="AT117" s="229" t="s">
        <v>256</v>
      </c>
      <c r="AU117" s="229" t="s">
        <v>93</v>
      </c>
      <c r="AY117" s="20" t="s">
        <v>254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23</v>
      </c>
      <c r="BK117" s="230">
        <f>ROUND(I117*H117,2)</f>
        <v>0</v>
      </c>
      <c r="BL117" s="20" t="s">
        <v>261</v>
      </c>
      <c r="BM117" s="229" t="s">
        <v>1529</v>
      </c>
    </row>
    <row r="118" s="2" customFormat="1">
      <c r="A118" s="42"/>
      <c r="B118" s="43"/>
      <c r="C118" s="44"/>
      <c r="D118" s="231" t="s">
        <v>263</v>
      </c>
      <c r="E118" s="44"/>
      <c r="F118" s="232" t="s">
        <v>1530</v>
      </c>
      <c r="G118" s="44"/>
      <c r="H118" s="44"/>
      <c r="I118" s="233"/>
      <c r="J118" s="44"/>
      <c r="K118" s="44"/>
      <c r="L118" s="48"/>
      <c r="M118" s="234"/>
      <c r="N118" s="23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263</v>
      </c>
      <c r="AU118" s="20" t="s">
        <v>93</v>
      </c>
    </row>
    <row r="119" s="2" customFormat="1" ht="21.75" customHeight="1">
      <c r="A119" s="42"/>
      <c r="B119" s="43"/>
      <c r="C119" s="285" t="s">
        <v>338</v>
      </c>
      <c r="D119" s="285" t="s">
        <v>376</v>
      </c>
      <c r="E119" s="286" t="s">
        <v>1531</v>
      </c>
      <c r="F119" s="287" t="s">
        <v>1532</v>
      </c>
      <c r="G119" s="288" t="s">
        <v>413</v>
      </c>
      <c r="H119" s="289">
        <v>1</v>
      </c>
      <c r="I119" s="290"/>
      <c r="J119" s="291">
        <f>ROUND(I119*H119,2)</f>
        <v>0</v>
      </c>
      <c r="K119" s="287" t="s">
        <v>260</v>
      </c>
      <c r="L119" s="292"/>
      <c r="M119" s="293" t="s">
        <v>48</v>
      </c>
      <c r="N119" s="294" t="s">
        <v>56</v>
      </c>
      <c r="O119" s="88"/>
      <c r="P119" s="227">
        <f>O119*H119</f>
        <v>0</v>
      </c>
      <c r="Q119" s="227">
        <v>0.34999999999999998</v>
      </c>
      <c r="R119" s="227">
        <f>Q119*H119</f>
        <v>0.34999999999999998</v>
      </c>
      <c r="S119" s="227">
        <v>0</v>
      </c>
      <c r="T119" s="22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9" t="s">
        <v>303</v>
      </c>
      <c r="AT119" s="229" t="s">
        <v>376</v>
      </c>
      <c r="AU119" s="229" t="s">
        <v>93</v>
      </c>
      <c r="AY119" s="20" t="s">
        <v>254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0" t="s">
        <v>23</v>
      </c>
      <c r="BK119" s="230">
        <f>ROUND(I119*H119,2)</f>
        <v>0</v>
      </c>
      <c r="BL119" s="20" t="s">
        <v>261</v>
      </c>
      <c r="BM119" s="229" t="s">
        <v>1533</v>
      </c>
    </row>
    <row r="120" s="2" customFormat="1" ht="16.5" customHeight="1">
      <c r="A120" s="42"/>
      <c r="B120" s="43"/>
      <c r="C120" s="218" t="s">
        <v>8</v>
      </c>
      <c r="D120" s="218" t="s">
        <v>256</v>
      </c>
      <c r="E120" s="219" t="s">
        <v>1534</v>
      </c>
      <c r="F120" s="220" t="s">
        <v>1535</v>
      </c>
      <c r="G120" s="221" t="s">
        <v>413</v>
      </c>
      <c r="H120" s="222">
        <v>1</v>
      </c>
      <c r="I120" s="223"/>
      <c r="J120" s="224">
        <f>ROUND(I120*H120,2)</f>
        <v>0</v>
      </c>
      <c r="K120" s="220" t="s">
        <v>260</v>
      </c>
      <c r="L120" s="48"/>
      <c r="M120" s="225" t="s">
        <v>48</v>
      </c>
      <c r="N120" s="226" t="s">
        <v>56</v>
      </c>
      <c r="O120" s="88"/>
      <c r="P120" s="227">
        <f>O120*H120</f>
        <v>0</v>
      </c>
      <c r="Q120" s="227">
        <v>0.21734000000000001</v>
      </c>
      <c r="R120" s="227">
        <f>Q120*H120</f>
        <v>0.21734000000000001</v>
      </c>
      <c r="S120" s="227">
        <v>0</v>
      </c>
      <c r="T120" s="22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9" t="s">
        <v>261</v>
      </c>
      <c r="AT120" s="229" t="s">
        <v>256</v>
      </c>
      <c r="AU120" s="229" t="s">
        <v>93</v>
      </c>
      <c r="AY120" s="20" t="s">
        <v>254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23</v>
      </c>
      <c r="BK120" s="230">
        <f>ROUND(I120*H120,2)</f>
        <v>0</v>
      </c>
      <c r="BL120" s="20" t="s">
        <v>261</v>
      </c>
      <c r="BM120" s="229" t="s">
        <v>1536</v>
      </c>
    </row>
    <row r="121" s="2" customFormat="1">
      <c r="A121" s="42"/>
      <c r="B121" s="43"/>
      <c r="C121" s="44"/>
      <c r="D121" s="231" t="s">
        <v>263</v>
      </c>
      <c r="E121" s="44"/>
      <c r="F121" s="232" t="s">
        <v>1537</v>
      </c>
      <c r="G121" s="44"/>
      <c r="H121" s="44"/>
      <c r="I121" s="233"/>
      <c r="J121" s="44"/>
      <c r="K121" s="44"/>
      <c r="L121" s="48"/>
      <c r="M121" s="234"/>
      <c r="N121" s="23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263</v>
      </c>
      <c r="AU121" s="20" t="s">
        <v>93</v>
      </c>
    </row>
    <row r="122" s="2" customFormat="1" ht="16.5" customHeight="1">
      <c r="A122" s="42"/>
      <c r="B122" s="43"/>
      <c r="C122" s="285" t="s">
        <v>349</v>
      </c>
      <c r="D122" s="285" t="s">
        <v>376</v>
      </c>
      <c r="E122" s="286" t="s">
        <v>1538</v>
      </c>
      <c r="F122" s="287" t="s">
        <v>1539</v>
      </c>
      <c r="G122" s="288" t="s">
        <v>413</v>
      </c>
      <c r="H122" s="289">
        <v>1</v>
      </c>
      <c r="I122" s="290"/>
      <c r="J122" s="291">
        <f>ROUND(I122*H122,2)</f>
        <v>0</v>
      </c>
      <c r="K122" s="287" t="s">
        <v>260</v>
      </c>
      <c r="L122" s="292"/>
      <c r="M122" s="293" t="s">
        <v>48</v>
      </c>
      <c r="N122" s="294" t="s">
        <v>56</v>
      </c>
      <c r="O122" s="88"/>
      <c r="P122" s="227">
        <f>O122*H122</f>
        <v>0</v>
      </c>
      <c r="Q122" s="227">
        <v>0.052400000000000002</v>
      </c>
      <c r="R122" s="227">
        <f>Q122*H122</f>
        <v>0.052400000000000002</v>
      </c>
      <c r="S122" s="227">
        <v>0</v>
      </c>
      <c r="T122" s="22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9" t="s">
        <v>303</v>
      </c>
      <c r="AT122" s="229" t="s">
        <v>376</v>
      </c>
      <c r="AU122" s="229" t="s">
        <v>93</v>
      </c>
      <c r="AY122" s="20" t="s">
        <v>254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23</v>
      </c>
      <c r="BK122" s="230">
        <f>ROUND(I122*H122,2)</f>
        <v>0</v>
      </c>
      <c r="BL122" s="20" t="s">
        <v>261</v>
      </c>
      <c r="BM122" s="229" t="s">
        <v>1540</v>
      </c>
    </row>
    <row r="123" s="2" customFormat="1" ht="16.5" customHeight="1">
      <c r="A123" s="42"/>
      <c r="B123" s="43"/>
      <c r="C123" s="285" t="s">
        <v>354</v>
      </c>
      <c r="D123" s="285" t="s">
        <v>376</v>
      </c>
      <c r="E123" s="286" t="s">
        <v>1541</v>
      </c>
      <c r="F123" s="287" t="s">
        <v>1542</v>
      </c>
      <c r="G123" s="288" t="s">
        <v>413</v>
      </c>
      <c r="H123" s="289">
        <v>1</v>
      </c>
      <c r="I123" s="290"/>
      <c r="J123" s="291">
        <f>ROUND(I123*H123,2)</f>
        <v>0</v>
      </c>
      <c r="K123" s="287" t="s">
        <v>260</v>
      </c>
      <c r="L123" s="292"/>
      <c r="M123" s="293" t="s">
        <v>48</v>
      </c>
      <c r="N123" s="294" t="s">
        <v>56</v>
      </c>
      <c r="O123" s="88"/>
      <c r="P123" s="227">
        <f>O123*H123</f>
        <v>0</v>
      </c>
      <c r="Q123" s="227">
        <v>0.0071999999999999998</v>
      </c>
      <c r="R123" s="227">
        <f>Q123*H123</f>
        <v>0.0071999999999999998</v>
      </c>
      <c r="S123" s="227">
        <v>0</v>
      </c>
      <c r="T123" s="22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9" t="s">
        <v>303</v>
      </c>
      <c r="AT123" s="229" t="s">
        <v>376</v>
      </c>
      <c r="AU123" s="229" t="s">
        <v>93</v>
      </c>
      <c r="AY123" s="20" t="s">
        <v>254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23</v>
      </c>
      <c r="BK123" s="230">
        <f>ROUND(I123*H123,2)</f>
        <v>0</v>
      </c>
      <c r="BL123" s="20" t="s">
        <v>261</v>
      </c>
      <c r="BM123" s="229" t="s">
        <v>1543</v>
      </c>
    </row>
    <row r="124" s="2" customFormat="1" ht="24.15" customHeight="1">
      <c r="A124" s="42"/>
      <c r="B124" s="43"/>
      <c r="C124" s="218" t="s">
        <v>359</v>
      </c>
      <c r="D124" s="218" t="s">
        <v>256</v>
      </c>
      <c r="E124" s="219" t="s">
        <v>1244</v>
      </c>
      <c r="F124" s="220" t="s">
        <v>1245</v>
      </c>
      <c r="G124" s="221" t="s">
        <v>314</v>
      </c>
      <c r="H124" s="222">
        <v>3.2040000000000002</v>
      </c>
      <c r="I124" s="223"/>
      <c r="J124" s="224">
        <f>ROUND(I124*H124,2)</f>
        <v>0</v>
      </c>
      <c r="K124" s="220" t="s">
        <v>260</v>
      </c>
      <c r="L124" s="48"/>
      <c r="M124" s="225" t="s">
        <v>48</v>
      </c>
      <c r="N124" s="226" t="s">
        <v>56</v>
      </c>
      <c r="O124" s="88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9" t="s">
        <v>261</v>
      </c>
      <c r="AT124" s="229" t="s">
        <v>256</v>
      </c>
      <c r="AU124" s="229" t="s">
        <v>93</v>
      </c>
      <c r="AY124" s="20" t="s">
        <v>254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23</v>
      </c>
      <c r="BK124" s="230">
        <f>ROUND(I124*H124,2)</f>
        <v>0</v>
      </c>
      <c r="BL124" s="20" t="s">
        <v>261</v>
      </c>
      <c r="BM124" s="229" t="s">
        <v>1544</v>
      </c>
    </row>
    <row r="125" s="2" customFormat="1">
      <c r="A125" s="42"/>
      <c r="B125" s="43"/>
      <c r="C125" s="44"/>
      <c r="D125" s="231" t="s">
        <v>263</v>
      </c>
      <c r="E125" s="44"/>
      <c r="F125" s="232" t="s">
        <v>1247</v>
      </c>
      <c r="G125" s="44"/>
      <c r="H125" s="44"/>
      <c r="I125" s="233"/>
      <c r="J125" s="44"/>
      <c r="K125" s="44"/>
      <c r="L125" s="48"/>
      <c r="M125" s="234"/>
      <c r="N125" s="23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263</v>
      </c>
      <c r="AU125" s="20" t="s">
        <v>93</v>
      </c>
    </row>
    <row r="126" s="15" customFormat="1">
      <c r="A126" s="15"/>
      <c r="B126" s="259"/>
      <c r="C126" s="260"/>
      <c r="D126" s="238" t="s">
        <v>265</v>
      </c>
      <c r="E126" s="261" t="s">
        <v>48</v>
      </c>
      <c r="F126" s="262" t="s">
        <v>834</v>
      </c>
      <c r="G126" s="260"/>
      <c r="H126" s="261" t="s">
        <v>48</v>
      </c>
      <c r="I126" s="263"/>
      <c r="J126" s="260"/>
      <c r="K126" s="260"/>
      <c r="L126" s="264"/>
      <c r="M126" s="265"/>
      <c r="N126" s="266"/>
      <c r="O126" s="266"/>
      <c r="P126" s="266"/>
      <c r="Q126" s="266"/>
      <c r="R126" s="266"/>
      <c r="S126" s="266"/>
      <c r="T126" s="26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8" t="s">
        <v>265</v>
      </c>
      <c r="AU126" s="268" t="s">
        <v>93</v>
      </c>
      <c r="AV126" s="15" t="s">
        <v>23</v>
      </c>
      <c r="AW126" s="15" t="s">
        <v>46</v>
      </c>
      <c r="AX126" s="15" t="s">
        <v>85</v>
      </c>
      <c r="AY126" s="268" t="s">
        <v>254</v>
      </c>
    </row>
    <row r="127" s="13" customFormat="1">
      <c r="A127" s="13"/>
      <c r="B127" s="236"/>
      <c r="C127" s="237"/>
      <c r="D127" s="238" t="s">
        <v>265</v>
      </c>
      <c r="E127" s="239" t="s">
        <v>1545</v>
      </c>
      <c r="F127" s="240" t="s">
        <v>1546</v>
      </c>
      <c r="G127" s="237"/>
      <c r="H127" s="241">
        <v>3.367</v>
      </c>
      <c r="I127" s="242"/>
      <c r="J127" s="237"/>
      <c r="K127" s="237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265</v>
      </c>
      <c r="AU127" s="247" t="s">
        <v>93</v>
      </c>
      <c r="AV127" s="13" t="s">
        <v>93</v>
      </c>
      <c r="AW127" s="13" t="s">
        <v>46</v>
      </c>
      <c r="AX127" s="13" t="s">
        <v>85</v>
      </c>
      <c r="AY127" s="247" t="s">
        <v>254</v>
      </c>
    </row>
    <row r="128" s="13" customFormat="1">
      <c r="A128" s="13"/>
      <c r="B128" s="236"/>
      <c r="C128" s="237"/>
      <c r="D128" s="238" t="s">
        <v>265</v>
      </c>
      <c r="E128" s="239" t="s">
        <v>48</v>
      </c>
      <c r="F128" s="240" t="s">
        <v>1547</v>
      </c>
      <c r="G128" s="237"/>
      <c r="H128" s="241">
        <v>-0.16300000000000001</v>
      </c>
      <c r="I128" s="242"/>
      <c r="J128" s="237"/>
      <c r="K128" s="237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265</v>
      </c>
      <c r="AU128" s="247" t="s">
        <v>93</v>
      </c>
      <c r="AV128" s="13" t="s">
        <v>93</v>
      </c>
      <c r="AW128" s="13" t="s">
        <v>46</v>
      </c>
      <c r="AX128" s="13" t="s">
        <v>85</v>
      </c>
      <c r="AY128" s="247" t="s">
        <v>254</v>
      </c>
    </row>
    <row r="129" s="14" customFormat="1">
      <c r="A129" s="14"/>
      <c r="B129" s="248"/>
      <c r="C129" s="249"/>
      <c r="D129" s="238" t="s">
        <v>265</v>
      </c>
      <c r="E129" s="250" t="s">
        <v>1548</v>
      </c>
      <c r="F129" s="251" t="s">
        <v>268</v>
      </c>
      <c r="G129" s="249"/>
      <c r="H129" s="252">
        <v>3.2040000000000002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265</v>
      </c>
      <c r="AU129" s="258" t="s">
        <v>93</v>
      </c>
      <c r="AV129" s="14" t="s">
        <v>261</v>
      </c>
      <c r="AW129" s="14" t="s">
        <v>46</v>
      </c>
      <c r="AX129" s="14" t="s">
        <v>23</v>
      </c>
      <c r="AY129" s="258" t="s">
        <v>254</v>
      </c>
    </row>
    <row r="130" s="2" customFormat="1">
      <c r="A130" s="42"/>
      <c r="B130" s="43"/>
      <c r="C130" s="44"/>
      <c r="D130" s="238" t="s">
        <v>278</v>
      </c>
      <c r="E130" s="44"/>
      <c r="F130" s="269" t="s">
        <v>1499</v>
      </c>
      <c r="G130" s="44"/>
      <c r="H130" s="44"/>
      <c r="I130" s="44"/>
      <c r="J130" s="44"/>
      <c r="K130" s="44"/>
      <c r="L130" s="48"/>
      <c r="M130" s="234"/>
      <c r="N130" s="23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U130" s="20" t="s">
        <v>93</v>
      </c>
    </row>
    <row r="131" s="2" customFormat="1">
      <c r="A131" s="42"/>
      <c r="B131" s="43"/>
      <c r="C131" s="44"/>
      <c r="D131" s="238" t="s">
        <v>278</v>
      </c>
      <c r="E131" s="44"/>
      <c r="F131" s="270" t="s">
        <v>1494</v>
      </c>
      <c r="G131" s="44"/>
      <c r="H131" s="271">
        <v>5.1799999999999997</v>
      </c>
      <c r="I131" s="44"/>
      <c r="J131" s="44"/>
      <c r="K131" s="44"/>
      <c r="L131" s="48"/>
      <c r="M131" s="234"/>
      <c r="N131" s="23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U131" s="20" t="s">
        <v>93</v>
      </c>
    </row>
    <row r="132" s="12" customFormat="1" ht="22.8" customHeight="1">
      <c r="A132" s="12"/>
      <c r="B132" s="202"/>
      <c r="C132" s="203"/>
      <c r="D132" s="204" t="s">
        <v>84</v>
      </c>
      <c r="E132" s="216" t="s">
        <v>572</v>
      </c>
      <c r="F132" s="216" t="s">
        <v>573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SUM(P133:P136)</f>
        <v>0</v>
      </c>
      <c r="Q132" s="210"/>
      <c r="R132" s="211">
        <f>SUM(R133:R136)</f>
        <v>0</v>
      </c>
      <c r="S132" s="210"/>
      <c r="T132" s="212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23</v>
      </c>
      <c r="AT132" s="214" t="s">
        <v>84</v>
      </c>
      <c r="AU132" s="214" t="s">
        <v>23</v>
      </c>
      <c r="AY132" s="213" t="s">
        <v>254</v>
      </c>
      <c r="BK132" s="215">
        <f>SUM(BK133:BK136)</f>
        <v>0</v>
      </c>
    </row>
    <row r="133" s="2" customFormat="1" ht="21.75" customHeight="1">
      <c r="A133" s="42"/>
      <c r="B133" s="43"/>
      <c r="C133" s="218" t="s">
        <v>364</v>
      </c>
      <c r="D133" s="218" t="s">
        <v>256</v>
      </c>
      <c r="E133" s="219" t="s">
        <v>1276</v>
      </c>
      <c r="F133" s="220" t="s">
        <v>1277</v>
      </c>
      <c r="G133" s="221" t="s">
        <v>528</v>
      </c>
      <c r="H133" s="222">
        <v>2.581</v>
      </c>
      <c r="I133" s="223"/>
      <c r="J133" s="224">
        <f>ROUND(I133*H133,2)</f>
        <v>0</v>
      </c>
      <c r="K133" s="220" t="s">
        <v>260</v>
      </c>
      <c r="L133" s="48"/>
      <c r="M133" s="225" t="s">
        <v>48</v>
      </c>
      <c r="N133" s="226" t="s">
        <v>56</v>
      </c>
      <c r="O133" s="88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9" t="s">
        <v>261</v>
      </c>
      <c r="AT133" s="229" t="s">
        <v>256</v>
      </c>
      <c r="AU133" s="229" t="s">
        <v>93</v>
      </c>
      <c r="AY133" s="20" t="s">
        <v>254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23</v>
      </c>
      <c r="BK133" s="230">
        <f>ROUND(I133*H133,2)</f>
        <v>0</v>
      </c>
      <c r="BL133" s="20" t="s">
        <v>261</v>
      </c>
      <c r="BM133" s="229" t="s">
        <v>1549</v>
      </c>
    </row>
    <row r="134" s="2" customFormat="1">
      <c r="A134" s="42"/>
      <c r="B134" s="43"/>
      <c r="C134" s="44"/>
      <c r="D134" s="231" t="s">
        <v>263</v>
      </c>
      <c r="E134" s="44"/>
      <c r="F134" s="232" t="s">
        <v>1279</v>
      </c>
      <c r="G134" s="44"/>
      <c r="H134" s="44"/>
      <c r="I134" s="233"/>
      <c r="J134" s="44"/>
      <c r="K134" s="44"/>
      <c r="L134" s="48"/>
      <c r="M134" s="234"/>
      <c r="N134" s="23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263</v>
      </c>
      <c r="AU134" s="20" t="s">
        <v>93</v>
      </c>
    </row>
    <row r="135" s="2" customFormat="1" ht="24.15" customHeight="1">
      <c r="A135" s="42"/>
      <c r="B135" s="43"/>
      <c r="C135" s="218" t="s">
        <v>370</v>
      </c>
      <c r="D135" s="218" t="s">
        <v>256</v>
      </c>
      <c r="E135" s="219" t="s">
        <v>1281</v>
      </c>
      <c r="F135" s="220" t="s">
        <v>1282</v>
      </c>
      <c r="G135" s="221" t="s">
        <v>528</v>
      </c>
      <c r="H135" s="222">
        <v>2.581</v>
      </c>
      <c r="I135" s="223"/>
      <c r="J135" s="224">
        <f>ROUND(I135*H135,2)</f>
        <v>0</v>
      </c>
      <c r="K135" s="220" t="s">
        <v>260</v>
      </c>
      <c r="L135" s="48"/>
      <c r="M135" s="225" t="s">
        <v>48</v>
      </c>
      <c r="N135" s="226" t="s">
        <v>56</v>
      </c>
      <c r="O135" s="88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9" t="s">
        <v>261</v>
      </c>
      <c r="AT135" s="229" t="s">
        <v>256</v>
      </c>
      <c r="AU135" s="229" t="s">
        <v>93</v>
      </c>
      <c r="AY135" s="20" t="s">
        <v>254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0" t="s">
        <v>23</v>
      </c>
      <c r="BK135" s="230">
        <f>ROUND(I135*H135,2)</f>
        <v>0</v>
      </c>
      <c r="BL135" s="20" t="s">
        <v>261</v>
      </c>
      <c r="BM135" s="229" t="s">
        <v>1550</v>
      </c>
    </row>
    <row r="136" s="2" customFormat="1">
      <c r="A136" s="42"/>
      <c r="B136" s="43"/>
      <c r="C136" s="44"/>
      <c r="D136" s="231" t="s">
        <v>263</v>
      </c>
      <c r="E136" s="44"/>
      <c r="F136" s="232" t="s">
        <v>1284</v>
      </c>
      <c r="G136" s="44"/>
      <c r="H136" s="44"/>
      <c r="I136" s="233"/>
      <c r="J136" s="44"/>
      <c r="K136" s="44"/>
      <c r="L136" s="48"/>
      <c r="M136" s="295"/>
      <c r="N136" s="296"/>
      <c r="O136" s="297"/>
      <c r="P136" s="297"/>
      <c r="Q136" s="297"/>
      <c r="R136" s="297"/>
      <c r="S136" s="297"/>
      <c r="T136" s="298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263</v>
      </c>
      <c r="AU136" s="20" t="s">
        <v>93</v>
      </c>
    </row>
    <row r="137" s="2" customFormat="1" ht="6.96" customHeight="1">
      <c r="A137" s="42"/>
      <c r="B137" s="63"/>
      <c r="C137" s="64"/>
      <c r="D137" s="64"/>
      <c r="E137" s="64"/>
      <c r="F137" s="64"/>
      <c r="G137" s="64"/>
      <c r="H137" s="64"/>
      <c r="I137" s="64"/>
      <c r="J137" s="64"/>
      <c r="K137" s="64"/>
      <c r="L137" s="48"/>
      <c r="M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</row>
  </sheetData>
  <sheetProtection sheet="1" autoFilter="0" formatColumns="0" formatRows="0" objects="1" scenarios="1" spinCount="100000" saltValue="7xcjVTPSlt7V7cFiMD/XUM6bv538R7oyCpOiLmJeMyAu4NLSbcfsckOiQMsctY+76k7Rly5+9wxHV0/OITeAmw==" hashValue="yz4uPuRScsee67mTs9ZRjg+X8J5HQKhusus972+RY9lUSvZ/4om/wTA+TkgT7QwGySW/JHM6YbK7GkkxKZ0nqQ==" algorithmName="SHA-512" password="CC35"/>
  <autoFilter ref="C93:K13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hyperlinks>
    <hyperlink ref="F98" r:id="rId1" display="https://podminky.urs.cz/item/CS_URS_2024_01/831352121"/>
    <hyperlink ref="F106" r:id="rId2" display="https://podminky.urs.cz/item/CS_URS_2024_01/837352221"/>
    <hyperlink ref="F110" r:id="rId3" display="https://podminky.urs.cz/item/CS_URS_2024_01/837355121"/>
    <hyperlink ref="F112" r:id="rId4" display="https://podminky.urs.cz/item/CS_URS_2024_01/895941341"/>
    <hyperlink ref="F115" r:id="rId5" display="https://podminky.urs.cz/item/CS_URS_2024_01/895941351"/>
    <hyperlink ref="F118" r:id="rId6" display="https://podminky.urs.cz/item/CS_URS_2024_01/895941362"/>
    <hyperlink ref="F121" r:id="rId7" display="https://podminky.urs.cz/item/CS_URS_2024_01/899204112"/>
    <hyperlink ref="F125" r:id="rId8" display="https://podminky.urs.cz/item/CS_URS_2024_01/899633241"/>
    <hyperlink ref="F134" r:id="rId9" display="https://podminky.urs.cz/item/CS_URS_2024_01/998271201"/>
    <hyperlink ref="F136" r:id="rId10" display="https://podminky.urs.cz/item/CS_URS_2024_01/9982712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  <c r="AZ2" s="143" t="s">
        <v>1551</v>
      </c>
      <c r="BA2" s="143" t="s">
        <v>48</v>
      </c>
      <c r="BB2" s="143" t="s">
        <v>48</v>
      </c>
      <c r="BC2" s="143" t="s">
        <v>694</v>
      </c>
      <c r="BD2" s="143" t="s">
        <v>93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23"/>
      <c r="AT3" s="20" t="s">
        <v>93</v>
      </c>
      <c r="AZ3" s="143" t="s">
        <v>647</v>
      </c>
      <c r="BA3" s="143" t="s">
        <v>48</v>
      </c>
      <c r="BB3" s="143" t="s">
        <v>48</v>
      </c>
      <c r="BC3" s="143" t="s">
        <v>1552</v>
      </c>
      <c r="BD3" s="143" t="s">
        <v>93</v>
      </c>
    </row>
    <row r="4" s="1" customFormat="1" ht="24.96" customHeight="1">
      <c r="B4" s="23"/>
      <c r="D4" s="146" t="s">
        <v>173</v>
      </c>
      <c r="L4" s="23"/>
      <c r="M4" s="147" t="s">
        <v>10</v>
      </c>
      <c r="AT4" s="20" t="s">
        <v>4</v>
      </c>
      <c r="AZ4" s="143" t="s">
        <v>651</v>
      </c>
      <c r="BA4" s="143" t="s">
        <v>48</v>
      </c>
      <c r="BB4" s="143" t="s">
        <v>48</v>
      </c>
      <c r="BC4" s="143" t="s">
        <v>1553</v>
      </c>
      <c r="BD4" s="143" t="s">
        <v>93</v>
      </c>
    </row>
    <row r="5" s="1" customFormat="1" ht="6.96" customHeight="1">
      <c r="B5" s="23"/>
      <c r="L5" s="23"/>
      <c r="AZ5" s="143" t="s">
        <v>1554</v>
      </c>
      <c r="BA5" s="143" t="s">
        <v>48</v>
      </c>
      <c r="BB5" s="143" t="s">
        <v>48</v>
      </c>
      <c r="BC5" s="143" t="s">
        <v>694</v>
      </c>
      <c r="BD5" s="143" t="s">
        <v>93</v>
      </c>
    </row>
    <row r="6" s="1" customFormat="1" ht="12" customHeight="1">
      <c r="B6" s="23"/>
      <c r="D6" s="148" t="s">
        <v>16</v>
      </c>
      <c r="L6" s="23"/>
      <c r="AZ6" s="143" t="s">
        <v>1555</v>
      </c>
      <c r="BA6" s="143" t="s">
        <v>48</v>
      </c>
      <c r="BB6" s="143" t="s">
        <v>48</v>
      </c>
      <c r="BC6" s="143" t="s">
        <v>1556</v>
      </c>
      <c r="BD6" s="143" t="s">
        <v>93</v>
      </c>
    </row>
    <row r="7" s="1" customFormat="1" ht="16.5" customHeight="1">
      <c r="B7" s="23"/>
      <c r="E7" s="149" t="str">
        <f>'Rekapitulace stavby'!K6</f>
        <v>DPS - Rekonstrukce oddělovače OK 1B Praha 7</v>
      </c>
      <c r="F7" s="148"/>
      <c r="G7" s="148"/>
      <c r="H7" s="148"/>
      <c r="L7" s="23"/>
      <c r="AZ7" s="143" t="s">
        <v>1557</v>
      </c>
      <c r="BA7" s="143" t="s">
        <v>48</v>
      </c>
      <c r="BB7" s="143" t="s">
        <v>48</v>
      </c>
      <c r="BC7" s="143" t="s">
        <v>1558</v>
      </c>
      <c r="BD7" s="143" t="s">
        <v>93</v>
      </c>
    </row>
    <row r="8">
      <c r="B8" s="23"/>
      <c r="D8" s="148" t="s">
        <v>182</v>
      </c>
      <c r="L8" s="23"/>
      <c r="AZ8" s="143" t="s">
        <v>1559</v>
      </c>
      <c r="BA8" s="143" t="s">
        <v>48</v>
      </c>
      <c r="BB8" s="143" t="s">
        <v>48</v>
      </c>
      <c r="BC8" s="143" t="s">
        <v>1560</v>
      </c>
      <c r="BD8" s="143" t="s">
        <v>93</v>
      </c>
    </row>
    <row r="9" s="1" customFormat="1" ht="16.5" customHeight="1">
      <c r="B9" s="23"/>
      <c r="E9" s="149" t="s">
        <v>184</v>
      </c>
      <c r="F9" s="1"/>
      <c r="G9" s="1"/>
      <c r="H9" s="1"/>
      <c r="L9" s="23"/>
      <c r="AZ9" s="143" t="s">
        <v>1561</v>
      </c>
      <c r="BA9" s="143" t="s">
        <v>48</v>
      </c>
      <c r="BB9" s="143" t="s">
        <v>48</v>
      </c>
      <c r="BC9" s="143" t="s">
        <v>1562</v>
      </c>
      <c r="BD9" s="143" t="s">
        <v>93</v>
      </c>
    </row>
    <row r="10" s="1" customFormat="1" ht="12" customHeight="1">
      <c r="B10" s="23"/>
      <c r="D10" s="148" t="s">
        <v>187</v>
      </c>
      <c r="L10" s="23"/>
      <c r="AZ10" s="143" t="s">
        <v>1563</v>
      </c>
      <c r="BA10" s="143" t="s">
        <v>48</v>
      </c>
      <c r="BB10" s="143" t="s">
        <v>48</v>
      </c>
      <c r="BC10" s="143" t="s">
        <v>1564</v>
      </c>
      <c r="BD10" s="143" t="s">
        <v>93</v>
      </c>
    </row>
    <row r="11" s="2" customFormat="1" ht="16.5" customHeight="1">
      <c r="A11" s="42"/>
      <c r="B11" s="48"/>
      <c r="C11" s="42"/>
      <c r="D11" s="42"/>
      <c r="E11" s="161" t="s">
        <v>1565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Z11" s="143" t="s">
        <v>681</v>
      </c>
      <c r="BA11" s="143" t="s">
        <v>48</v>
      </c>
      <c r="BB11" s="143" t="s">
        <v>48</v>
      </c>
      <c r="BC11" s="143" t="s">
        <v>1566</v>
      </c>
      <c r="BD11" s="143" t="s">
        <v>93</v>
      </c>
    </row>
    <row r="12" s="2" customFormat="1" ht="12" customHeight="1">
      <c r="A12" s="42"/>
      <c r="B12" s="48"/>
      <c r="C12" s="42"/>
      <c r="D12" s="148" t="s">
        <v>624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30" customHeight="1">
      <c r="A13" s="42"/>
      <c r="B13" s="48"/>
      <c r="C13" s="42"/>
      <c r="D13" s="42"/>
      <c r="E13" s="151" t="s">
        <v>1567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8"/>
      <c r="C15" s="42"/>
      <c r="D15" s="148" t="s">
        <v>19</v>
      </c>
      <c r="E15" s="42"/>
      <c r="F15" s="137" t="s">
        <v>48</v>
      </c>
      <c r="G15" s="42"/>
      <c r="H15" s="42"/>
      <c r="I15" s="148" t="s">
        <v>21</v>
      </c>
      <c r="J15" s="137" t="s">
        <v>48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8" t="s">
        <v>24</v>
      </c>
      <c r="E16" s="42"/>
      <c r="F16" s="137" t="s">
        <v>25</v>
      </c>
      <c r="G16" s="42"/>
      <c r="H16" s="42"/>
      <c r="I16" s="148" t="s">
        <v>26</v>
      </c>
      <c r="J16" s="152" t="str">
        <f>'Rekapitulace stavby'!AN8</f>
        <v>16. 8. 2024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8"/>
      <c r="C18" s="42"/>
      <c r="D18" s="148" t="s">
        <v>34</v>
      </c>
      <c r="E18" s="42"/>
      <c r="F18" s="42"/>
      <c r="G18" s="42"/>
      <c r="H18" s="42"/>
      <c r="I18" s="148" t="s">
        <v>35</v>
      </c>
      <c r="J18" s="137" t="s">
        <v>36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8"/>
      <c r="C19" s="42"/>
      <c r="D19" s="42"/>
      <c r="E19" s="137" t="s">
        <v>37</v>
      </c>
      <c r="F19" s="42"/>
      <c r="G19" s="42"/>
      <c r="H19" s="42"/>
      <c r="I19" s="148" t="s">
        <v>38</v>
      </c>
      <c r="J19" s="137" t="s">
        <v>39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48" t="s">
        <v>40</v>
      </c>
      <c r="E21" s="42"/>
      <c r="F21" s="42"/>
      <c r="G21" s="42"/>
      <c r="H21" s="42"/>
      <c r="I21" s="148" t="s">
        <v>35</v>
      </c>
      <c r="J21" s="36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36" t="str">
        <f>'Rekapitulace stavby'!E14</f>
        <v>Vyplň údaj</v>
      </c>
      <c r="F22" s="137"/>
      <c r="G22" s="137"/>
      <c r="H22" s="137"/>
      <c r="I22" s="148" t="s">
        <v>38</v>
      </c>
      <c r="J22" s="36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48" t="s">
        <v>42</v>
      </c>
      <c r="E24" s="42"/>
      <c r="F24" s="42"/>
      <c r="G24" s="42"/>
      <c r="H24" s="42"/>
      <c r="I24" s="148" t="s">
        <v>35</v>
      </c>
      <c r="J24" s="137" t="s">
        <v>43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8"/>
      <c r="C25" s="42"/>
      <c r="D25" s="42"/>
      <c r="E25" s="137" t="s">
        <v>44</v>
      </c>
      <c r="F25" s="42"/>
      <c r="G25" s="42"/>
      <c r="H25" s="42"/>
      <c r="I25" s="148" t="s">
        <v>38</v>
      </c>
      <c r="J25" s="137" t="s">
        <v>45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8"/>
      <c r="C27" s="42"/>
      <c r="D27" s="148" t="s">
        <v>47</v>
      </c>
      <c r="E27" s="42"/>
      <c r="F27" s="42"/>
      <c r="G27" s="42"/>
      <c r="H27" s="42"/>
      <c r="I27" s="148" t="s">
        <v>35</v>
      </c>
      <c r="J27" s="137" t="s">
        <v>48</v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8"/>
      <c r="C28" s="42"/>
      <c r="D28" s="42"/>
      <c r="E28" s="137" t="s">
        <v>44</v>
      </c>
      <c r="F28" s="42"/>
      <c r="G28" s="42"/>
      <c r="H28" s="42"/>
      <c r="I28" s="148" t="s">
        <v>38</v>
      </c>
      <c r="J28" s="137" t="s">
        <v>48</v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8"/>
      <c r="C30" s="42"/>
      <c r="D30" s="148" t="s">
        <v>49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225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51</v>
      </c>
      <c r="E34" s="42"/>
      <c r="F34" s="42"/>
      <c r="G34" s="42"/>
      <c r="H34" s="42"/>
      <c r="I34" s="42"/>
      <c r="J34" s="159">
        <f>ROUND(J101,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53</v>
      </c>
      <c r="G36" s="42"/>
      <c r="H36" s="42"/>
      <c r="I36" s="160" t="s">
        <v>52</v>
      </c>
      <c r="J36" s="160" t="s">
        <v>54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61" t="s">
        <v>55</v>
      </c>
      <c r="E37" s="148" t="s">
        <v>56</v>
      </c>
      <c r="F37" s="162">
        <f>ROUND((SUM(BE101:BE725)),  2)</f>
        <v>0</v>
      </c>
      <c r="G37" s="42"/>
      <c r="H37" s="42"/>
      <c r="I37" s="163">
        <v>0.20999999999999999</v>
      </c>
      <c r="J37" s="162">
        <f>ROUND(((SUM(BE101:BE725))*I37),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8" t="s">
        <v>57</v>
      </c>
      <c r="F38" s="162">
        <f>ROUND((SUM(BF101:BF725)),  2)</f>
        <v>0</v>
      </c>
      <c r="G38" s="42"/>
      <c r="H38" s="42"/>
      <c r="I38" s="163">
        <v>0.12</v>
      </c>
      <c r="J38" s="162">
        <f>ROUND(((SUM(BF101:BF725))*I38),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8" t="s">
        <v>58</v>
      </c>
      <c r="F39" s="162">
        <f>ROUND((SUM(BG101:BG725)),  2)</f>
        <v>0</v>
      </c>
      <c r="G39" s="42"/>
      <c r="H39" s="42"/>
      <c r="I39" s="163">
        <v>0.20999999999999999</v>
      </c>
      <c r="J39" s="162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8" t="s">
        <v>59</v>
      </c>
      <c r="F40" s="162">
        <f>ROUND((SUM(BH101:BH725)),  2)</f>
        <v>0</v>
      </c>
      <c r="G40" s="42"/>
      <c r="H40" s="42"/>
      <c r="I40" s="163">
        <v>0.12</v>
      </c>
      <c r="J40" s="162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8" t="s">
        <v>60</v>
      </c>
      <c r="F41" s="162">
        <f>ROUND((SUM(BI101:BI725)),  2)</f>
        <v>0</v>
      </c>
      <c r="G41" s="42"/>
      <c r="H41" s="42"/>
      <c r="I41" s="163">
        <v>0</v>
      </c>
      <c r="J41" s="162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4"/>
      <c r="D43" s="165" t="s">
        <v>61</v>
      </c>
      <c r="E43" s="166"/>
      <c r="F43" s="166"/>
      <c r="G43" s="167" t="s">
        <v>62</v>
      </c>
      <c r="H43" s="168" t="s">
        <v>63</v>
      </c>
      <c r="I43" s="166"/>
      <c r="J43" s="169">
        <f>SUM(J34:J41)</f>
        <v>0</v>
      </c>
      <c r="K43" s="170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6" t="s">
        <v>226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5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5" t="str">
        <f>E7</f>
        <v>DPS - Rekonstrukce oddělovače OK 1B Praha 7</v>
      </c>
      <c r="F52" s="35"/>
      <c r="G52" s="35"/>
      <c r="H52" s="35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4"/>
      <c r="C53" s="35" t="s">
        <v>182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187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2"/>
      <c r="B56" s="43"/>
      <c r="C56" s="44"/>
      <c r="D56" s="44"/>
      <c r="E56" s="300" t="s">
        <v>1565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5" t="s">
        <v>624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30" customHeight="1">
      <c r="A58" s="42"/>
      <c r="B58" s="43"/>
      <c r="C58" s="44"/>
      <c r="D58" s="44"/>
      <c r="E58" s="73" t="str">
        <f>E13</f>
        <v>SO 08.4 - Provizorní obtok ST VO a provizorní výpusť dešť kanalizace a definitivní propoj DN 1200 do nového VO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5" t="s">
        <v>24</v>
      </c>
      <c r="D60" s="44"/>
      <c r="E60" s="44"/>
      <c r="F60" s="30" t="str">
        <f>F16</f>
        <v>Praha 7 - Holešovice</v>
      </c>
      <c r="G60" s="44"/>
      <c r="H60" s="44"/>
      <c r="I60" s="35" t="s">
        <v>26</v>
      </c>
      <c r="J60" s="76" t="str">
        <f>IF(J16="","",J16)</f>
        <v>16. 8. 2024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5.15" customHeight="1">
      <c r="A62" s="42"/>
      <c r="B62" s="43"/>
      <c r="C62" s="35" t="s">
        <v>34</v>
      </c>
      <c r="D62" s="44"/>
      <c r="E62" s="44"/>
      <c r="F62" s="30" t="str">
        <f>E19</f>
        <v>Pražská vodohospodářská společnost a.s.</v>
      </c>
      <c r="G62" s="44"/>
      <c r="H62" s="44"/>
      <c r="I62" s="35" t="s">
        <v>42</v>
      </c>
      <c r="J62" s="40" t="str">
        <f>E25</f>
        <v>Sweco a.s.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5" t="s">
        <v>40</v>
      </c>
      <c r="D63" s="44"/>
      <c r="E63" s="44"/>
      <c r="F63" s="30" t="str">
        <f>IF(E22="","",E22)</f>
        <v>Vyplň údaj</v>
      </c>
      <c r="G63" s="44"/>
      <c r="H63" s="44"/>
      <c r="I63" s="35" t="s">
        <v>47</v>
      </c>
      <c r="J63" s="40" t="str">
        <f>E28</f>
        <v>Sweco a.s.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227</v>
      </c>
      <c r="D65" s="177"/>
      <c r="E65" s="177"/>
      <c r="F65" s="177"/>
      <c r="G65" s="177"/>
      <c r="H65" s="177"/>
      <c r="I65" s="177"/>
      <c r="J65" s="178" t="s">
        <v>228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83</v>
      </c>
      <c r="D67" s="44"/>
      <c r="E67" s="44"/>
      <c r="F67" s="44"/>
      <c r="G67" s="44"/>
      <c r="H67" s="44"/>
      <c r="I67" s="44"/>
      <c r="J67" s="106">
        <f>J101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0" t="s">
        <v>229</v>
      </c>
    </row>
    <row r="68" s="9" customFormat="1" ht="24.96" customHeight="1">
      <c r="A68" s="9"/>
      <c r="B68" s="180"/>
      <c r="C68" s="181"/>
      <c r="D68" s="182" t="s">
        <v>230</v>
      </c>
      <c r="E68" s="183"/>
      <c r="F68" s="183"/>
      <c r="G68" s="183"/>
      <c r="H68" s="183"/>
      <c r="I68" s="183"/>
      <c r="J68" s="184">
        <f>J102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9"/>
      <c r="D69" s="187" t="s">
        <v>231</v>
      </c>
      <c r="E69" s="188"/>
      <c r="F69" s="188"/>
      <c r="G69" s="188"/>
      <c r="H69" s="188"/>
      <c r="I69" s="188"/>
      <c r="J69" s="189">
        <f>J103</f>
        <v>0</v>
      </c>
      <c r="K69" s="129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9"/>
      <c r="D70" s="187" t="s">
        <v>232</v>
      </c>
      <c r="E70" s="188"/>
      <c r="F70" s="188"/>
      <c r="G70" s="188"/>
      <c r="H70" s="188"/>
      <c r="I70" s="188"/>
      <c r="J70" s="189">
        <f>J640</f>
        <v>0</v>
      </c>
      <c r="K70" s="129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9"/>
      <c r="D71" s="187" t="s">
        <v>233</v>
      </c>
      <c r="E71" s="188"/>
      <c r="F71" s="188"/>
      <c r="G71" s="188"/>
      <c r="H71" s="188"/>
      <c r="I71" s="188"/>
      <c r="J71" s="189">
        <f>J645</f>
        <v>0</v>
      </c>
      <c r="K71" s="129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9"/>
      <c r="D72" s="187" t="s">
        <v>696</v>
      </c>
      <c r="E72" s="188"/>
      <c r="F72" s="188"/>
      <c r="G72" s="188"/>
      <c r="H72" s="188"/>
      <c r="I72" s="188"/>
      <c r="J72" s="189">
        <f>J662</f>
        <v>0</v>
      </c>
      <c r="K72" s="129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9"/>
      <c r="D73" s="187" t="s">
        <v>235</v>
      </c>
      <c r="E73" s="188"/>
      <c r="F73" s="188"/>
      <c r="G73" s="188"/>
      <c r="H73" s="188"/>
      <c r="I73" s="188"/>
      <c r="J73" s="189">
        <f>J688</f>
        <v>0</v>
      </c>
      <c r="K73" s="129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6"/>
      <c r="C74" s="129"/>
      <c r="D74" s="187" t="s">
        <v>1568</v>
      </c>
      <c r="E74" s="188"/>
      <c r="F74" s="188"/>
      <c r="G74" s="188"/>
      <c r="H74" s="188"/>
      <c r="I74" s="188"/>
      <c r="J74" s="189">
        <f>J689</f>
        <v>0</v>
      </c>
      <c r="K74" s="129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80"/>
      <c r="C75" s="181"/>
      <c r="D75" s="182" t="s">
        <v>698</v>
      </c>
      <c r="E75" s="183"/>
      <c r="F75" s="183"/>
      <c r="G75" s="183"/>
      <c r="H75" s="183"/>
      <c r="I75" s="183"/>
      <c r="J75" s="184">
        <f>J694</f>
        <v>0</v>
      </c>
      <c r="K75" s="181"/>
      <c r="L75" s="185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80"/>
      <c r="C76" s="181"/>
      <c r="D76" s="182" t="s">
        <v>697</v>
      </c>
      <c r="E76" s="183"/>
      <c r="F76" s="183"/>
      <c r="G76" s="183"/>
      <c r="H76" s="183"/>
      <c r="I76" s="183"/>
      <c r="J76" s="184">
        <f>J695</f>
        <v>0</v>
      </c>
      <c r="K76" s="181"/>
      <c r="L76" s="185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80"/>
      <c r="C77" s="181"/>
      <c r="D77" s="182" t="s">
        <v>702</v>
      </c>
      <c r="E77" s="183"/>
      <c r="F77" s="183"/>
      <c r="G77" s="183"/>
      <c r="H77" s="183"/>
      <c r="I77" s="183"/>
      <c r="J77" s="184">
        <f>J722</f>
        <v>0</v>
      </c>
      <c r="K77" s="181"/>
      <c r="L77" s="185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5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3" s="2" customFormat="1" ht="6.96" customHeight="1">
      <c r="A83" s="42"/>
      <c r="B83" s="65"/>
      <c r="C83" s="66"/>
      <c r="D83" s="66"/>
      <c r="E83" s="66"/>
      <c r="F83" s="66"/>
      <c r="G83" s="66"/>
      <c r="H83" s="66"/>
      <c r="I83" s="66"/>
      <c r="J83" s="66"/>
      <c r="K83" s="66"/>
      <c r="L83" s="150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24.96" customHeight="1">
      <c r="A84" s="42"/>
      <c r="B84" s="43"/>
      <c r="C84" s="26" t="s">
        <v>239</v>
      </c>
      <c r="D84" s="44"/>
      <c r="E84" s="44"/>
      <c r="F84" s="44"/>
      <c r="G84" s="44"/>
      <c r="H84" s="44"/>
      <c r="I84" s="44"/>
      <c r="J84" s="44"/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16</v>
      </c>
      <c r="D86" s="44"/>
      <c r="E86" s="44"/>
      <c r="F86" s="44"/>
      <c r="G86" s="44"/>
      <c r="H86" s="44"/>
      <c r="I86" s="44"/>
      <c r="J86" s="44"/>
      <c r="K86" s="44"/>
      <c r="L86" s="150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6.5" customHeight="1">
      <c r="A87" s="42"/>
      <c r="B87" s="43"/>
      <c r="C87" s="44"/>
      <c r="D87" s="44"/>
      <c r="E87" s="175" t="str">
        <f>E7</f>
        <v>DPS - Rekonstrukce oddělovače OK 1B Praha 7</v>
      </c>
      <c r="F87" s="35"/>
      <c r="G87" s="35"/>
      <c r="H87" s="35"/>
      <c r="I87" s="44"/>
      <c r="J87" s="44"/>
      <c r="K87" s="44"/>
      <c r="L87" s="150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1" customFormat="1" ht="12" customHeight="1">
      <c r="B88" s="24"/>
      <c r="C88" s="35" t="s">
        <v>182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1" customFormat="1" ht="16.5" customHeight="1">
      <c r="B89" s="24"/>
      <c r="C89" s="25"/>
      <c r="D89" s="25"/>
      <c r="E89" s="175" t="s">
        <v>184</v>
      </c>
      <c r="F89" s="25"/>
      <c r="G89" s="25"/>
      <c r="H89" s="25"/>
      <c r="I89" s="25"/>
      <c r="J89" s="25"/>
      <c r="K89" s="25"/>
      <c r="L89" s="23"/>
    </row>
    <row r="90" s="1" customFormat="1" ht="12" customHeight="1">
      <c r="B90" s="24"/>
      <c r="C90" s="35" t="s">
        <v>187</v>
      </c>
      <c r="D90" s="25"/>
      <c r="E90" s="25"/>
      <c r="F90" s="25"/>
      <c r="G90" s="25"/>
      <c r="H90" s="25"/>
      <c r="I90" s="25"/>
      <c r="J90" s="25"/>
      <c r="K90" s="25"/>
      <c r="L90" s="23"/>
    </row>
    <row r="91" s="2" customFormat="1" ht="16.5" customHeight="1">
      <c r="A91" s="42"/>
      <c r="B91" s="43"/>
      <c r="C91" s="44"/>
      <c r="D91" s="44"/>
      <c r="E91" s="300" t="s">
        <v>1565</v>
      </c>
      <c r="F91" s="44"/>
      <c r="G91" s="44"/>
      <c r="H91" s="44"/>
      <c r="I91" s="44"/>
      <c r="J91" s="44"/>
      <c r="K91" s="44"/>
      <c r="L91" s="150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2" customHeight="1">
      <c r="A92" s="42"/>
      <c r="B92" s="43"/>
      <c r="C92" s="35" t="s">
        <v>624</v>
      </c>
      <c r="D92" s="44"/>
      <c r="E92" s="44"/>
      <c r="F92" s="44"/>
      <c r="G92" s="44"/>
      <c r="H92" s="44"/>
      <c r="I92" s="44"/>
      <c r="J92" s="44"/>
      <c r="K92" s="44"/>
      <c r="L92" s="150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30" customHeight="1">
      <c r="A93" s="42"/>
      <c r="B93" s="43"/>
      <c r="C93" s="44"/>
      <c r="D93" s="44"/>
      <c r="E93" s="73" t="str">
        <f>E13</f>
        <v>SO 08.4 - Provizorní obtok ST VO a provizorní výpusť dešť kanalizace a definitivní propoj DN 1200 do nového VO</v>
      </c>
      <c r="F93" s="44"/>
      <c r="G93" s="44"/>
      <c r="H93" s="44"/>
      <c r="I93" s="44"/>
      <c r="J93" s="44"/>
      <c r="K93" s="44"/>
      <c r="L93" s="150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150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2" customHeight="1">
      <c r="A95" s="42"/>
      <c r="B95" s="43"/>
      <c r="C95" s="35" t="s">
        <v>24</v>
      </c>
      <c r="D95" s="44"/>
      <c r="E95" s="44"/>
      <c r="F95" s="30" t="str">
        <f>F16</f>
        <v>Praha 7 - Holešovice</v>
      </c>
      <c r="G95" s="44"/>
      <c r="H95" s="44"/>
      <c r="I95" s="35" t="s">
        <v>26</v>
      </c>
      <c r="J95" s="76" t="str">
        <f>IF(J16="","",J16)</f>
        <v>16. 8. 2024</v>
      </c>
      <c r="K95" s="44"/>
      <c r="L95" s="150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6.96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50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5.15" customHeight="1">
      <c r="A97" s="42"/>
      <c r="B97" s="43"/>
      <c r="C97" s="35" t="s">
        <v>34</v>
      </c>
      <c r="D97" s="44"/>
      <c r="E97" s="44"/>
      <c r="F97" s="30" t="str">
        <f>E19</f>
        <v>Pražská vodohospodářská společnost a.s.</v>
      </c>
      <c r="G97" s="44"/>
      <c r="H97" s="44"/>
      <c r="I97" s="35" t="s">
        <v>42</v>
      </c>
      <c r="J97" s="40" t="str">
        <f>E25</f>
        <v>Sweco a.s.</v>
      </c>
      <c r="K97" s="44"/>
      <c r="L97" s="150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5.15" customHeight="1">
      <c r="A98" s="42"/>
      <c r="B98" s="43"/>
      <c r="C98" s="35" t="s">
        <v>40</v>
      </c>
      <c r="D98" s="44"/>
      <c r="E98" s="44"/>
      <c r="F98" s="30" t="str">
        <f>IF(E22="","",E22)</f>
        <v>Vyplň údaj</v>
      </c>
      <c r="G98" s="44"/>
      <c r="H98" s="44"/>
      <c r="I98" s="35" t="s">
        <v>47</v>
      </c>
      <c r="J98" s="40" t="str">
        <f>E28</f>
        <v>Sweco a.s.</v>
      </c>
      <c r="K98" s="44"/>
      <c r="L98" s="150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0.32" customHeight="1">
      <c r="A99" s="42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150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11" customFormat="1" ht="29.28" customHeight="1">
      <c r="A100" s="191"/>
      <c r="B100" s="192"/>
      <c r="C100" s="193" t="s">
        <v>240</v>
      </c>
      <c r="D100" s="194" t="s">
        <v>70</v>
      </c>
      <c r="E100" s="194" t="s">
        <v>66</v>
      </c>
      <c r="F100" s="194" t="s">
        <v>67</v>
      </c>
      <c r="G100" s="194" t="s">
        <v>241</v>
      </c>
      <c r="H100" s="194" t="s">
        <v>242</v>
      </c>
      <c r="I100" s="194" t="s">
        <v>243</v>
      </c>
      <c r="J100" s="194" t="s">
        <v>228</v>
      </c>
      <c r="K100" s="195" t="s">
        <v>244</v>
      </c>
      <c r="L100" s="196"/>
      <c r="M100" s="96" t="s">
        <v>48</v>
      </c>
      <c r="N100" s="97" t="s">
        <v>55</v>
      </c>
      <c r="O100" s="97" t="s">
        <v>245</v>
      </c>
      <c r="P100" s="97" t="s">
        <v>246</v>
      </c>
      <c r="Q100" s="97" t="s">
        <v>247</v>
      </c>
      <c r="R100" s="97" t="s">
        <v>248</v>
      </c>
      <c r="S100" s="97" t="s">
        <v>249</v>
      </c>
      <c r="T100" s="98" t="s">
        <v>250</v>
      </c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</row>
    <row r="101" s="2" customFormat="1" ht="22.8" customHeight="1">
      <c r="A101" s="42"/>
      <c r="B101" s="43"/>
      <c r="C101" s="103" t="s">
        <v>251</v>
      </c>
      <c r="D101" s="44"/>
      <c r="E101" s="44"/>
      <c r="F101" s="44"/>
      <c r="G101" s="44"/>
      <c r="H101" s="44"/>
      <c r="I101" s="44"/>
      <c r="J101" s="197">
        <f>BK101</f>
        <v>0</v>
      </c>
      <c r="K101" s="44"/>
      <c r="L101" s="48"/>
      <c r="M101" s="99"/>
      <c r="N101" s="198"/>
      <c r="O101" s="100"/>
      <c r="P101" s="199">
        <f>P102+P694+P695+P722</f>
        <v>0</v>
      </c>
      <c r="Q101" s="100"/>
      <c r="R101" s="199">
        <f>R102+R694+R695+R722</f>
        <v>67.050057600000002</v>
      </c>
      <c r="S101" s="100"/>
      <c r="T101" s="200">
        <f>T102+T694+T695+T722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84</v>
      </c>
      <c r="AU101" s="20" t="s">
        <v>229</v>
      </c>
      <c r="BK101" s="201">
        <f>BK102+BK694+BK695+BK722</f>
        <v>0</v>
      </c>
    </row>
    <row r="102" s="12" customFormat="1" ht="25.92" customHeight="1">
      <c r="A102" s="12"/>
      <c r="B102" s="202"/>
      <c r="C102" s="203"/>
      <c r="D102" s="204" t="s">
        <v>84</v>
      </c>
      <c r="E102" s="205" t="s">
        <v>252</v>
      </c>
      <c r="F102" s="205" t="s">
        <v>253</v>
      </c>
      <c r="G102" s="203"/>
      <c r="H102" s="203"/>
      <c r="I102" s="206"/>
      <c r="J102" s="207">
        <f>BK102</f>
        <v>0</v>
      </c>
      <c r="K102" s="203"/>
      <c r="L102" s="208"/>
      <c r="M102" s="209"/>
      <c r="N102" s="210"/>
      <c r="O102" s="210"/>
      <c r="P102" s="211">
        <f>P103+P640+P645+P662+P688</f>
        <v>0</v>
      </c>
      <c r="Q102" s="210"/>
      <c r="R102" s="211">
        <f>R103+R640+R645+R662+R688</f>
        <v>67.050057600000002</v>
      </c>
      <c r="S102" s="210"/>
      <c r="T102" s="212">
        <f>T103+T640+T645+T662+T688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3" t="s">
        <v>23</v>
      </c>
      <c r="AT102" s="214" t="s">
        <v>84</v>
      </c>
      <c r="AU102" s="214" t="s">
        <v>85</v>
      </c>
      <c r="AY102" s="213" t="s">
        <v>254</v>
      </c>
      <c r="BK102" s="215">
        <f>BK103+BK640+BK645+BK662+BK688</f>
        <v>0</v>
      </c>
    </row>
    <row r="103" s="12" customFormat="1" ht="22.8" customHeight="1">
      <c r="A103" s="12"/>
      <c r="B103" s="202"/>
      <c r="C103" s="203"/>
      <c r="D103" s="204" t="s">
        <v>84</v>
      </c>
      <c r="E103" s="216" t="s">
        <v>23</v>
      </c>
      <c r="F103" s="216" t="s">
        <v>255</v>
      </c>
      <c r="G103" s="203"/>
      <c r="H103" s="203"/>
      <c r="I103" s="206"/>
      <c r="J103" s="217">
        <f>BK103</f>
        <v>0</v>
      </c>
      <c r="K103" s="203"/>
      <c r="L103" s="208"/>
      <c r="M103" s="209"/>
      <c r="N103" s="210"/>
      <c r="O103" s="210"/>
      <c r="P103" s="211">
        <f>SUM(P104:P639)</f>
        <v>0</v>
      </c>
      <c r="Q103" s="210"/>
      <c r="R103" s="211">
        <f>SUM(R104:R639)</f>
        <v>0.12059000000000002</v>
      </c>
      <c r="S103" s="210"/>
      <c r="T103" s="212">
        <f>SUM(T104:T639)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3" t="s">
        <v>23</v>
      </c>
      <c r="AT103" s="214" t="s">
        <v>84</v>
      </c>
      <c r="AU103" s="214" t="s">
        <v>23</v>
      </c>
      <c r="AY103" s="213" t="s">
        <v>254</v>
      </c>
      <c r="BK103" s="215">
        <f>SUM(BK104:BK639)</f>
        <v>0</v>
      </c>
    </row>
    <row r="104" s="2" customFormat="1" ht="24.15" customHeight="1">
      <c r="A104" s="42"/>
      <c r="B104" s="43"/>
      <c r="C104" s="218" t="s">
        <v>23</v>
      </c>
      <c r="D104" s="218" t="s">
        <v>256</v>
      </c>
      <c r="E104" s="219" t="s">
        <v>725</v>
      </c>
      <c r="F104" s="220" t="s">
        <v>726</v>
      </c>
      <c r="G104" s="221" t="s">
        <v>314</v>
      </c>
      <c r="H104" s="222">
        <v>2.4209999999999998</v>
      </c>
      <c r="I104" s="223"/>
      <c r="J104" s="224">
        <f>ROUND(I104*H104,2)</f>
        <v>0</v>
      </c>
      <c r="K104" s="220" t="s">
        <v>260</v>
      </c>
      <c r="L104" s="48"/>
      <c r="M104" s="225" t="s">
        <v>48</v>
      </c>
      <c r="N104" s="226" t="s">
        <v>56</v>
      </c>
      <c r="O104" s="88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9" t="s">
        <v>261</v>
      </c>
      <c r="AT104" s="229" t="s">
        <v>256</v>
      </c>
      <c r="AU104" s="229" t="s">
        <v>93</v>
      </c>
      <c r="AY104" s="20" t="s">
        <v>254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23</v>
      </c>
      <c r="BK104" s="230">
        <f>ROUND(I104*H104,2)</f>
        <v>0</v>
      </c>
      <c r="BL104" s="20" t="s">
        <v>261</v>
      </c>
      <c r="BM104" s="229" t="s">
        <v>1569</v>
      </c>
    </row>
    <row r="105" s="2" customFormat="1">
      <c r="A105" s="42"/>
      <c r="B105" s="43"/>
      <c r="C105" s="44"/>
      <c r="D105" s="231" t="s">
        <v>263</v>
      </c>
      <c r="E105" s="44"/>
      <c r="F105" s="232" t="s">
        <v>728</v>
      </c>
      <c r="G105" s="44"/>
      <c r="H105" s="44"/>
      <c r="I105" s="233"/>
      <c r="J105" s="44"/>
      <c r="K105" s="44"/>
      <c r="L105" s="48"/>
      <c r="M105" s="234"/>
      <c r="N105" s="23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263</v>
      </c>
      <c r="AU105" s="20" t="s">
        <v>93</v>
      </c>
    </row>
    <row r="106" s="15" customFormat="1">
      <c r="A106" s="15"/>
      <c r="B106" s="259"/>
      <c r="C106" s="260"/>
      <c r="D106" s="238" t="s">
        <v>265</v>
      </c>
      <c r="E106" s="261" t="s">
        <v>48</v>
      </c>
      <c r="F106" s="262" t="s">
        <v>729</v>
      </c>
      <c r="G106" s="260"/>
      <c r="H106" s="261" t="s">
        <v>48</v>
      </c>
      <c r="I106" s="263"/>
      <c r="J106" s="260"/>
      <c r="K106" s="260"/>
      <c r="L106" s="264"/>
      <c r="M106" s="265"/>
      <c r="N106" s="266"/>
      <c r="O106" s="266"/>
      <c r="P106" s="266"/>
      <c r="Q106" s="266"/>
      <c r="R106" s="266"/>
      <c r="S106" s="266"/>
      <c r="T106" s="26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8" t="s">
        <v>265</v>
      </c>
      <c r="AU106" s="268" t="s">
        <v>93</v>
      </c>
      <c r="AV106" s="15" t="s">
        <v>23</v>
      </c>
      <c r="AW106" s="15" t="s">
        <v>46</v>
      </c>
      <c r="AX106" s="15" t="s">
        <v>85</v>
      </c>
      <c r="AY106" s="268" t="s">
        <v>254</v>
      </c>
    </row>
    <row r="107" s="15" customFormat="1">
      <c r="A107" s="15"/>
      <c r="B107" s="259"/>
      <c r="C107" s="260"/>
      <c r="D107" s="238" t="s">
        <v>265</v>
      </c>
      <c r="E107" s="261" t="s">
        <v>48</v>
      </c>
      <c r="F107" s="262" t="s">
        <v>730</v>
      </c>
      <c r="G107" s="260"/>
      <c r="H107" s="261" t="s">
        <v>48</v>
      </c>
      <c r="I107" s="263"/>
      <c r="J107" s="260"/>
      <c r="K107" s="260"/>
      <c r="L107" s="264"/>
      <c r="M107" s="265"/>
      <c r="N107" s="266"/>
      <c r="O107" s="266"/>
      <c r="P107" s="266"/>
      <c r="Q107" s="266"/>
      <c r="R107" s="266"/>
      <c r="S107" s="266"/>
      <c r="T107" s="26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8" t="s">
        <v>265</v>
      </c>
      <c r="AU107" s="268" t="s">
        <v>93</v>
      </c>
      <c r="AV107" s="15" t="s">
        <v>23</v>
      </c>
      <c r="AW107" s="15" t="s">
        <v>46</v>
      </c>
      <c r="AX107" s="15" t="s">
        <v>85</v>
      </c>
      <c r="AY107" s="268" t="s">
        <v>254</v>
      </c>
    </row>
    <row r="108" s="13" customFormat="1">
      <c r="A108" s="13"/>
      <c r="B108" s="236"/>
      <c r="C108" s="237"/>
      <c r="D108" s="238" t="s">
        <v>265</v>
      </c>
      <c r="E108" s="239" t="s">
        <v>48</v>
      </c>
      <c r="F108" s="240" t="s">
        <v>1570</v>
      </c>
      <c r="G108" s="237"/>
      <c r="H108" s="241">
        <v>2.4209999999999998</v>
      </c>
      <c r="I108" s="242"/>
      <c r="J108" s="237"/>
      <c r="K108" s="237"/>
      <c r="L108" s="243"/>
      <c r="M108" s="244"/>
      <c r="N108" s="245"/>
      <c r="O108" s="245"/>
      <c r="P108" s="245"/>
      <c r="Q108" s="245"/>
      <c r="R108" s="245"/>
      <c r="S108" s="245"/>
      <c r="T108" s="24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7" t="s">
        <v>265</v>
      </c>
      <c r="AU108" s="247" t="s">
        <v>93</v>
      </c>
      <c r="AV108" s="13" t="s">
        <v>93</v>
      </c>
      <c r="AW108" s="13" t="s">
        <v>46</v>
      </c>
      <c r="AX108" s="13" t="s">
        <v>85</v>
      </c>
      <c r="AY108" s="247" t="s">
        <v>254</v>
      </c>
    </row>
    <row r="109" s="14" customFormat="1">
      <c r="A109" s="14"/>
      <c r="B109" s="248"/>
      <c r="C109" s="249"/>
      <c r="D109" s="238" t="s">
        <v>265</v>
      </c>
      <c r="E109" s="250" t="s">
        <v>1571</v>
      </c>
      <c r="F109" s="251" t="s">
        <v>268</v>
      </c>
      <c r="G109" s="249"/>
      <c r="H109" s="252">
        <v>2.4209999999999998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8" t="s">
        <v>265</v>
      </c>
      <c r="AU109" s="258" t="s">
        <v>93</v>
      </c>
      <c r="AV109" s="14" t="s">
        <v>261</v>
      </c>
      <c r="AW109" s="14" t="s">
        <v>46</v>
      </c>
      <c r="AX109" s="14" t="s">
        <v>23</v>
      </c>
      <c r="AY109" s="258" t="s">
        <v>254</v>
      </c>
    </row>
    <row r="110" s="2" customFormat="1">
      <c r="A110" s="42"/>
      <c r="B110" s="43"/>
      <c r="C110" s="44"/>
      <c r="D110" s="238" t="s">
        <v>278</v>
      </c>
      <c r="E110" s="44"/>
      <c r="F110" s="269" t="s">
        <v>1572</v>
      </c>
      <c r="G110" s="44"/>
      <c r="H110" s="44"/>
      <c r="I110" s="44"/>
      <c r="J110" s="44"/>
      <c r="K110" s="44"/>
      <c r="L110" s="48"/>
      <c r="M110" s="234"/>
      <c r="N110" s="23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U110" s="20" t="s">
        <v>93</v>
      </c>
    </row>
    <row r="111" s="2" customFormat="1">
      <c r="A111" s="42"/>
      <c r="B111" s="43"/>
      <c r="C111" s="44"/>
      <c r="D111" s="238" t="s">
        <v>278</v>
      </c>
      <c r="E111" s="44"/>
      <c r="F111" s="270" t="s">
        <v>1573</v>
      </c>
      <c r="G111" s="44"/>
      <c r="H111" s="271">
        <v>242.08600000000001</v>
      </c>
      <c r="I111" s="44"/>
      <c r="J111" s="44"/>
      <c r="K111" s="44"/>
      <c r="L111" s="48"/>
      <c r="M111" s="234"/>
      <c r="N111" s="23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U111" s="20" t="s">
        <v>93</v>
      </c>
    </row>
    <row r="112" s="2" customFormat="1">
      <c r="A112" s="42"/>
      <c r="B112" s="43"/>
      <c r="C112" s="44"/>
      <c r="D112" s="238" t="s">
        <v>278</v>
      </c>
      <c r="E112" s="44"/>
      <c r="F112" s="283" t="s">
        <v>1574</v>
      </c>
      <c r="G112" s="44"/>
      <c r="H112" s="44"/>
      <c r="I112" s="44"/>
      <c r="J112" s="44"/>
      <c r="K112" s="44"/>
      <c r="L112" s="48"/>
      <c r="M112" s="234"/>
      <c r="N112" s="23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U112" s="20" t="s">
        <v>93</v>
      </c>
    </row>
    <row r="113" s="2" customFormat="1">
      <c r="A113" s="42"/>
      <c r="B113" s="43"/>
      <c r="C113" s="44"/>
      <c r="D113" s="238" t="s">
        <v>278</v>
      </c>
      <c r="E113" s="44"/>
      <c r="F113" s="284" t="s">
        <v>1575</v>
      </c>
      <c r="G113" s="44"/>
      <c r="H113" s="271">
        <v>0</v>
      </c>
      <c r="I113" s="44"/>
      <c r="J113" s="44"/>
      <c r="K113" s="44"/>
      <c r="L113" s="48"/>
      <c r="M113" s="234"/>
      <c r="N113" s="23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U113" s="20" t="s">
        <v>93</v>
      </c>
    </row>
    <row r="114" s="2" customFormat="1">
      <c r="A114" s="42"/>
      <c r="B114" s="43"/>
      <c r="C114" s="44"/>
      <c r="D114" s="238" t="s">
        <v>278</v>
      </c>
      <c r="E114" s="44"/>
      <c r="F114" s="284" t="s">
        <v>1576</v>
      </c>
      <c r="G114" s="44"/>
      <c r="H114" s="271">
        <v>0</v>
      </c>
      <c r="I114" s="44"/>
      <c r="J114" s="44"/>
      <c r="K114" s="44"/>
      <c r="L114" s="48"/>
      <c r="M114" s="234"/>
      <c r="N114" s="23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U114" s="20" t="s">
        <v>93</v>
      </c>
    </row>
    <row r="115" s="2" customFormat="1">
      <c r="A115" s="42"/>
      <c r="B115" s="43"/>
      <c r="C115" s="44"/>
      <c r="D115" s="238" t="s">
        <v>278</v>
      </c>
      <c r="E115" s="44"/>
      <c r="F115" s="284" t="s">
        <v>1577</v>
      </c>
      <c r="G115" s="44"/>
      <c r="H115" s="271">
        <v>178.81700000000001</v>
      </c>
      <c r="I115" s="44"/>
      <c r="J115" s="44"/>
      <c r="K115" s="44"/>
      <c r="L115" s="48"/>
      <c r="M115" s="234"/>
      <c r="N115" s="23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U115" s="20" t="s">
        <v>93</v>
      </c>
    </row>
    <row r="116" s="2" customFormat="1">
      <c r="A116" s="42"/>
      <c r="B116" s="43"/>
      <c r="C116" s="44"/>
      <c r="D116" s="238" t="s">
        <v>278</v>
      </c>
      <c r="E116" s="44"/>
      <c r="F116" s="284" t="s">
        <v>1578</v>
      </c>
      <c r="G116" s="44"/>
      <c r="H116" s="271">
        <v>81.180000000000007</v>
      </c>
      <c r="I116" s="44"/>
      <c r="J116" s="44"/>
      <c r="K116" s="44"/>
      <c r="L116" s="48"/>
      <c r="M116" s="234"/>
      <c r="N116" s="23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U116" s="20" t="s">
        <v>93</v>
      </c>
    </row>
    <row r="117" s="2" customFormat="1">
      <c r="A117" s="42"/>
      <c r="B117" s="43"/>
      <c r="C117" s="44"/>
      <c r="D117" s="238" t="s">
        <v>278</v>
      </c>
      <c r="E117" s="44"/>
      <c r="F117" s="284" t="s">
        <v>310</v>
      </c>
      <c r="G117" s="44"/>
      <c r="H117" s="271">
        <v>259.99700000000001</v>
      </c>
      <c r="I117" s="44"/>
      <c r="J117" s="44"/>
      <c r="K117" s="44"/>
      <c r="L117" s="48"/>
      <c r="M117" s="234"/>
      <c r="N117" s="23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U117" s="20" t="s">
        <v>93</v>
      </c>
    </row>
    <row r="118" s="2" customFormat="1">
      <c r="A118" s="42"/>
      <c r="B118" s="43"/>
      <c r="C118" s="44"/>
      <c r="D118" s="238" t="s">
        <v>278</v>
      </c>
      <c r="E118" s="44"/>
      <c r="F118" s="283" t="s">
        <v>1579</v>
      </c>
      <c r="G118" s="44"/>
      <c r="H118" s="44"/>
      <c r="I118" s="44"/>
      <c r="J118" s="44"/>
      <c r="K118" s="44"/>
      <c r="L118" s="48"/>
      <c r="M118" s="234"/>
      <c r="N118" s="23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U118" s="20" t="s">
        <v>93</v>
      </c>
    </row>
    <row r="119" s="2" customFormat="1">
      <c r="A119" s="42"/>
      <c r="B119" s="43"/>
      <c r="C119" s="44"/>
      <c r="D119" s="238" t="s">
        <v>278</v>
      </c>
      <c r="E119" s="44"/>
      <c r="F119" s="284" t="s">
        <v>1580</v>
      </c>
      <c r="G119" s="44"/>
      <c r="H119" s="271">
        <v>0</v>
      </c>
      <c r="I119" s="44"/>
      <c r="J119" s="44"/>
      <c r="K119" s="44"/>
      <c r="L119" s="48"/>
      <c r="M119" s="234"/>
      <c r="N119" s="23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U119" s="20" t="s">
        <v>93</v>
      </c>
    </row>
    <row r="120" s="2" customFormat="1">
      <c r="A120" s="42"/>
      <c r="B120" s="43"/>
      <c r="C120" s="44"/>
      <c r="D120" s="238" t="s">
        <v>278</v>
      </c>
      <c r="E120" s="44"/>
      <c r="F120" s="284" t="s">
        <v>1581</v>
      </c>
      <c r="G120" s="44"/>
      <c r="H120" s="271">
        <v>21.847999999999999</v>
      </c>
      <c r="I120" s="44"/>
      <c r="J120" s="44"/>
      <c r="K120" s="44"/>
      <c r="L120" s="48"/>
      <c r="M120" s="234"/>
      <c r="N120" s="23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U120" s="20" t="s">
        <v>93</v>
      </c>
    </row>
    <row r="121" s="2" customFormat="1">
      <c r="A121" s="42"/>
      <c r="B121" s="43"/>
      <c r="C121" s="44"/>
      <c r="D121" s="238" t="s">
        <v>278</v>
      </c>
      <c r="E121" s="44"/>
      <c r="F121" s="284" t="s">
        <v>310</v>
      </c>
      <c r="G121" s="44"/>
      <c r="H121" s="271">
        <v>21.847999999999999</v>
      </c>
      <c r="I121" s="44"/>
      <c r="J121" s="44"/>
      <c r="K121" s="44"/>
      <c r="L121" s="48"/>
      <c r="M121" s="234"/>
      <c r="N121" s="23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U121" s="20" t="s">
        <v>93</v>
      </c>
    </row>
    <row r="122" s="2" customFormat="1">
      <c r="A122" s="42"/>
      <c r="B122" s="43"/>
      <c r="C122" s="44"/>
      <c r="D122" s="238" t="s">
        <v>278</v>
      </c>
      <c r="E122" s="44"/>
      <c r="F122" s="283" t="s">
        <v>1582</v>
      </c>
      <c r="G122" s="44"/>
      <c r="H122" s="44"/>
      <c r="I122" s="44"/>
      <c r="J122" s="44"/>
      <c r="K122" s="44"/>
      <c r="L122" s="48"/>
      <c r="M122" s="234"/>
      <c r="N122" s="23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U122" s="20" t="s">
        <v>93</v>
      </c>
    </row>
    <row r="123" s="2" customFormat="1">
      <c r="A123" s="42"/>
      <c r="B123" s="43"/>
      <c r="C123" s="44"/>
      <c r="D123" s="238" t="s">
        <v>278</v>
      </c>
      <c r="E123" s="44"/>
      <c r="F123" s="284" t="s">
        <v>1583</v>
      </c>
      <c r="G123" s="44"/>
      <c r="H123" s="271">
        <v>9.7379999999999995</v>
      </c>
      <c r="I123" s="44"/>
      <c r="J123" s="44"/>
      <c r="K123" s="44"/>
      <c r="L123" s="48"/>
      <c r="M123" s="234"/>
      <c r="N123" s="23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U123" s="20" t="s">
        <v>93</v>
      </c>
    </row>
    <row r="124" s="2" customFormat="1">
      <c r="A124" s="42"/>
      <c r="B124" s="43"/>
      <c r="C124" s="44"/>
      <c r="D124" s="238" t="s">
        <v>278</v>
      </c>
      <c r="E124" s="44"/>
      <c r="F124" s="284" t="s">
        <v>1584</v>
      </c>
      <c r="G124" s="44"/>
      <c r="H124" s="271">
        <v>4.5289999999999999</v>
      </c>
      <c r="I124" s="44"/>
      <c r="J124" s="44"/>
      <c r="K124" s="44"/>
      <c r="L124" s="48"/>
      <c r="M124" s="234"/>
      <c r="N124" s="23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U124" s="20" t="s">
        <v>93</v>
      </c>
    </row>
    <row r="125" s="2" customFormat="1">
      <c r="A125" s="42"/>
      <c r="B125" s="43"/>
      <c r="C125" s="44"/>
      <c r="D125" s="238" t="s">
        <v>278</v>
      </c>
      <c r="E125" s="44"/>
      <c r="F125" s="284" t="s">
        <v>1585</v>
      </c>
      <c r="G125" s="44"/>
      <c r="H125" s="271">
        <v>4.8689999999999998</v>
      </c>
      <c r="I125" s="44"/>
      <c r="J125" s="44"/>
      <c r="K125" s="44"/>
      <c r="L125" s="48"/>
      <c r="M125" s="234"/>
      <c r="N125" s="23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U125" s="20" t="s">
        <v>93</v>
      </c>
    </row>
    <row r="126" s="2" customFormat="1">
      <c r="A126" s="42"/>
      <c r="B126" s="43"/>
      <c r="C126" s="44"/>
      <c r="D126" s="238" t="s">
        <v>278</v>
      </c>
      <c r="E126" s="44"/>
      <c r="F126" s="284" t="s">
        <v>1586</v>
      </c>
      <c r="G126" s="44"/>
      <c r="H126" s="271">
        <v>13.210000000000001</v>
      </c>
      <c r="I126" s="44"/>
      <c r="J126" s="44"/>
      <c r="K126" s="44"/>
      <c r="L126" s="48"/>
      <c r="M126" s="234"/>
      <c r="N126" s="23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U126" s="20" t="s">
        <v>93</v>
      </c>
    </row>
    <row r="127" s="2" customFormat="1">
      <c r="A127" s="42"/>
      <c r="B127" s="43"/>
      <c r="C127" s="44"/>
      <c r="D127" s="238" t="s">
        <v>278</v>
      </c>
      <c r="E127" s="44"/>
      <c r="F127" s="284" t="s">
        <v>310</v>
      </c>
      <c r="G127" s="44"/>
      <c r="H127" s="271">
        <v>32.345999999999997</v>
      </c>
      <c r="I127" s="44"/>
      <c r="J127" s="44"/>
      <c r="K127" s="44"/>
      <c r="L127" s="48"/>
      <c r="M127" s="234"/>
      <c r="N127" s="23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U127" s="20" t="s">
        <v>93</v>
      </c>
    </row>
    <row r="128" s="2" customFormat="1">
      <c r="A128" s="42"/>
      <c r="B128" s="43"/>
      <c r="C128" s="44"/>
      <c r="D128" s="238" t="s">
        <v>278</v>
      </c>
      <c r="E128" s="44"/>
      <c r="F128" s="283" t="s">
        <v>1587</v>
      </c>
      <c r="G128" s="44"/>
      <c r="H128" s="44"/>
      <c r="I128" s="44"/>
      <c r="J128" s="44"/>
      <c r="K128" s="44"/>
      <c r="L128" s="48"/>
      <c r="M128" s="234"/>
      <c r="N128" s="23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U128" s="20" t="s">
        <v>93</v>
      </c>
    </row>
    <row r="129" s="2" customFormat="1">
      <c r="A129" s="42"/>
      <c r="B129" s="43"/>
      <c r="C129" s="44"/>
      <c r="D129" s="238" t="s">
        <v>278</v>
      </c>
      <c r="E129" s="44"/>
      <c r="F129" s="284" t="s">
        <v>1588</v>
      </c>
      <c r="G129" s="44"/>
      <c r="H129" s="271">
        <v>5.7039999999999997</v>
      </c>
      <c r="I129" s="44"/>
      <c r="J129" s="44"/>
      <c r="K129" s="44"/>
      <c r="L129" s="48"/>
      <c r="M129" s="234"/>
      <c r="N129" s="23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U129" s="20" t="s">
        <v>93</v>
      </c>
    </row>
    <row r="130" s="2" customFormat="1">
      <c r="A130" s="42"/>
      <c r="B130" s="43"/>
      <c r="C130" s="44"/>
      <c r="D130" s="238" t="s">
        <v>278</v>
      </c>
      <c r="E130" s="44"/>
      <c r="F130" s="284" t="s">
        <v>1589</v>
      </c>
      <c r="G130" s="44"/>
      <c r="H130" s="271">
        <v>1.7090000000000001</v>
      </c>
      <c r="I130" s="44"/>
      <c r="J130" s="44"/>
      <c r="K130" s="44"/>
      <c r="L130" s="48"/>
      <c r="M130" s="234"/>
      <c r="N130" s="23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U130" s="20" t="s">
        <v>93</v>
      </c>
    </row>
    <row r="131" s="2" customFormat="1">
      <c r="A131" s="42"/>
      <c r="B131" s="43"/>
      <c r="C131" s="44"/>
      <c r="D131" s="238" t="s">
        <v>278</v>
      </c>
      <c r="E131" s="44"/>
      <c r="F131" s="284" t="s">
        <v>310</v>
      </c>
      <c r="G131" s="44"/>
      <c r="H131" s="271">
        <v>7.4130000000000003</v>
      </c>
      <c r="I131" s="44"/>
      <c r="J131" s="44"/>
      <c r="K131" s="44"/>
      <c r="L131" s="48"/>
      <c r="M131" s="234"/>
      <c r="N131" s="23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U131" s="20" t="s">
        <v>93</v>
      </c>
    </row>
    <row r="132" s="2" customFormat="1" ht="24.15" customHeight="1">
      <c r="A132" s="42"/>
      <c r="B132" s="43"/>
      <c r="C132" s="218" t="s">
        <v>93</v>
      </c>
      <c r="D132" s="218" t="s">
        <v>256</v>
      </c>
      <c r="E132" s="219" t="s">
        <v>756</v>
      </c>
      <c r="F132" s="220" t="s">
        <v>757</v>
      </c>
      <c r="G132" s="221" t="s">
        <v>314</v>
      </c>
      <c r="H132" s="222">
        <v>21.788</v>
      </c>
      <c r="I132" s="223"/>
      <c r="J132" s="224">
        <f>ROUND(I132*H132,2)</f>
        <v>0</v>
      </c>
      <c r="K132" s="220" t="s">
        <v>260</v>
      </c>
      <c r="L132" s="48"/>
      <c r="M132" s="225" t="s">
        <v>48</v>
      </c>
      <c r="N132" s="226" t="s">
        <v>56</v>
      </c>
      <c r="O132" s="88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9" t="s">
        <v>261</v>
      </c>
      <c r="AT132" s="229" t="s">
        <v>256</v>
      </c>
      <c r="AU132" s="229" t="s">
        <v>93</v>
      </c>
      <c r="AY132" s="20" t="s">
        <v>254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0" t="s">
        <v>23</v>
      </c>
      <c r="BK132" s="230">
        <f>ROUND(I132*H132,2)</f>
        <v>0</v>
      </c>
      <c r="BL132" s="20" t="s">
        <v>261</v>
      </c>
      <c r="BM132" s="229" t="s">
        <v>1590</v>
      </c>
    </row>
    <row r="133" s="2" customFormat="1">
      <c r="A133" s="42"/>
      <c r="B133" s="43"/>
      <c r="C133" s="44"/>
      <c r="D133" s="231" t="s">
        <v>263</v>
      </c>
      <c r="E133" s="44"/>
      <c r="F133" s="232" t="s">
        <v>759</v>
      </c>
      <c r="G133" s="44"/>
      <c r="H133" s="44"/>
      <c r="I133" s="233"/>
      <c r="J133" s="44"/>
      <c r="K133" s="44"/>
      <c r="L133" s="48"/>
      <c r="M133" s="234"/>
      <c r="N133" s="23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263</v>
      </c>
      <c r="AU133" s="20" t="s">
        <v>93</v>
      </c>
    </row>
    <row r="134" s="15" customFormat="1">
      <c r="A134" s="15"/>
      <c r="B134" s="259"/>
      <c r="C134" s="260"/>
      <c r="D134" s="238" t="s">
        <v>265</v>
      </c>
      <c r="E134" s="261" t="s">
        <v>48</v>
      </c>
      <c r="F134" s="262" t="s">
        <v>1575</v>
      </c>
      <c r="G134" s="260"/>
      <c r="H134" s="261" t="s">
        <v>48</v>
      </c>
      <c r="I134" s="263"/>
      <c r="J134" s="260"/>
      <c r="K134" s="260"/>
      <c r="L134" s="264"/>
      <c r="M134" s="265"/>
      <c r="N134" s="266"/>
      <c r="O134" s="266"/>
      <c r="P134" s="266"/>
      <c r="Q134" s="266"/>
      <c r="R134" s="266"/>
      <c r="S134" s="266"/>
      <c r="T134" s="26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8" t="s">
        <v>265</v>
      </c>
      <c r="AU134" s="268" t="s">
        <v>93</v>
      </c>
      <c r="AV134" s="15" t="s">
        <v>23</v>
      </c>
      <c r="AW134" s="15" t="s">
        <v>46</v>
      </c>
      <c r="AX134" s="15" t="s">
        <v>85</v>
      </c>
      <c r="AY134" s="268" t="s">
        <v>254</v>
      </c>
    </row>
    <row r="135" s="15" customFormat="1">
      <c r="A135" s="15"/>
      <c r="B135" s="259"/>
      <c r="C135" s="260"/>
      <c r="D135" s="238" t="s">
        <v>265</v>
      </c>
      <c r="E135" s="261" t="s">
        <v>48</v>
      </c>
      <c r="F135" s="262" t="s">
        <v>1576</v>
      </c>
      <c r="G135" s="260"/>
      <c r="H135" s="261" t="s">
        <v>48</v>
      </c>
      <c r="I135" s="263"/>
      <c r="J135" s="260"/>
      <c r="K135" s="260"/>
      <c r="L135" s="264"/>
      <c r="M135" s="265"/>
      <c r="N135" s="266"/>
      <c r="O135" s="266"/>
      <c r="P135" s="266"/>
      <c r="Q135" s="266"/>
      <c r="R135" s="266"/>
      <c r="S135" s="266"/>
      <c r="T135" s="26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8" t="s">
        <v>265</v>
      </c>
      <c r="AU135" s="268" t="s">
        <v>93</v>
      </c>
      <c r="AV135" s="15" t="s">
        <v>23</v>
      </c>
      <c r="AW135" s="15" t="s">
        <v>46</v>
      </c>
      <c r="AX135" s="15" t="s">
        <v>85</v>
      </c>
      <c r="AY135" s="268" t="s">
        <v>254</v>
      </c>
    </row>
    <row r="136" s="13" customFormat="1">
      <c r="A136" s="13"/>
      <c r="B136" s="236"/>
      <c r="C136" s="237"/>
      <c r="D136" s="238" t="s">
        <v>265</v>
      </c>
      <c r="E136" s="239" t="s">
        <v>48</v>
      </c>
      <c r="F136" s="240" t="s">
        <v>1577</v>
      </c>
      <c r="G136" s="237"/>
      <c r="H136" s="241">
        <v>178.81700000000001</v>
      </c>
      <c r="I136" s="242"/>
      <c r="J136" s="237"/>
      <c r="K136" s="237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265</v>
      </c>
      <c r="AU136" s="247" t="s">
        <v>93</v>
      </c>
      <c r="AV136" s="13" t="s">
        <v>93</v>
      </c>
      <c r="AW136" s="13" t="s">
        <v>46</v>
      </c>
      <c r="AX136" s="13" t="s">
        <v>85</v>
      </c>
      <c r="AY136" s="247" t="s">
        <v>254</v>
      </c>
    </row>
    <row r="137" s="13" customFormat="1">
      <c r="A137" s="13"/>
      <c r="B137" s="236"/>
      <c r="C137" s="237"/>
      <c r="D137" s="238" t="s">
        <v>265</v>
      </c>
      <c r="E137" s="239" t="s">
        <v>48</v>
      </c>
      <c r="F137" s="240" t="s">
        <v>1578</v>
      </c>
      <c r="G137" s="237"/>
      <c r="H137" s="241">
        <v>81.180000000000007</v>
      </c>
      <c r="I137" s="242"/>
      <c r="J137" s="237"/>
      <c r="K137" s="237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265</v>
      </c>
      <c r="AU137" s="247" t="s">
        <v>93</v>
      </c>
      <c r="AV137" s="13" t="s">
        <v>93</v>
      </c>
      <c r="AW137" s="13" t="s">
        <v>46</v>
      </c>
      <c r="AX137" s="13" t="s">
        <v>85</v>
      </c>
      <c r="AY137" s="247" t="s">
        <v>254</v>
      </c>
    </row>
    <row r="138" s="16" customFormat="1">
      <c r="A138" s="16"/>
      <c r="B138" s="272"/>
      <c r="C138" s="273"/>
      <c r="D138" s="238" t="s">
        <v>265</v>
      </c>
      <c r="E138" s="274" t="s">
        <v>1563</v>
      </c>
      <c r="F138" s="275" t="s">
        <v>310</v>
      </c>
      <c r="G138" s="273"/>
      <c r="H138" s="276">
        <v>259.99700000000001</v>
      </c>
      <c r="I138" s="277"/>
      <c r="J138" s="273"/>
      <c r="K138" s="273"/>
      <c r="L138" s="278"/>
      <c r="M138" s="279"/>
      <c r="N138" s="280"/>
      <c r="O138" s="280"/>
      <c r="P138" s="280"/>
      <c r="Q138" s="280"/>
      <c r="R138" s="280"/>
      <c r="S138" s="280"/>
      <c r="T138" s="281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82" t="s">
        <v>265</v>
      </c>
      <c r="AU138" s="282" t="s">
        <v>93</v>
      </c>
      <c r="AV138" s="16" t="s">
        <v>104</v>
      </c>
      <c r="AW138" s="16" t="s">
        <v>46</v>
      </c>
      <c r="AX138" s="16" t="s">
        <v>85</v>
      </c>
      <c r="AY138" s="282" t="s">
        <v>254</v>
      </c>
    </row>
    <row r="139" s="13" customFormat="1">
      <c r="A139" s="13"/>
      <c r="B139" s="236"/>
      <c r="C139" s="237"/>
      <c r="D139" s="238" t="s">
        <v>265</v>
      </c>
      <c r="E139" s="239" t="s">
        <v>48</v>
      </c>
      <c r="F139" s="240" t="s">
        <v>1583</v>
      </c>
      <c r="G139" s="237"/>
      <c r="H139" s="241">
        <v>9.7379999999999995</v>
      </c>
      <c r="I139" s="242"/>
      <c r="J139" s="237"/>
      <c r="K139" s="237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265</v>
      </c>
      <c r="AU139" s="247" t="s">
        <v>93</v>
      </c>
      <c r="AV139" s="13" t="s">
        <v>93</v>
      </c>
      <c r="AW139" s="13" t="s">
        <v>46</v>
      </c>
      <c r="AX139" s="13" t="s">
        <v>85</v>
      </c>
      <c r="AY139" s="247" t="s">
        <v>254</v>
      </c>
    </row>
    <row r="140" s="13" customFormat="1">
      <c r="A140" s="13"/>
      <c r="B140" s="236"/>
      <c r="C140" s="237"/>
      <c r="D140" s="238" t="s">
        <v>265</v>
      </c>
      <c r="E140" s="239" t="s">
        <v>48</v>
      </c>
      <c r="F140" s="240" t="s">
        <v>1584</v>
      </c>
      <c r="G140" s="237"/>
      <c r="H140" s="241">
        <v>4.5289999999999999</v>
      </c>
      <c r="I140" s="242"/>
      <c r="J140" s="237"/>
      <c r="K140" s="237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265</v>
      </c>
      <c r="AU140" s="247" t="s">
        <v>93</v>
      </c>
      <c r="AV140" s="13" t="s">
        <v>93</v>
      </c>
      <c r="AW140" s="13" t="s">
        <v>46</v>
      </c>
      <c r="AX140" s="13" t="s">
        <v>85</v>
      </c>
      <c r="AY140" s="247" t="s">
        <v>254</v>
      </c>
    </row>
    <row r="141" s="13" customFormat="1">
      <c r="A141" s="13"/>
      <c r="B141" s="236"/>
      <c r="C141" s="237"/>
      <c r="D141" s="238" t="s">
        <v>265</v>
      </c>
      <c r="E141" s="239" t="s">
        <v>48</v>
      </c>
      <c r="F141" s="240" t="s">
        <v>1585</v>
      </c>
      <c r="G141" s="237"/>
      <c r="H141" s="241">
        <v>4.8689999999999998</v>
      </c>
      <c r="I141" s="242"/>
      <c r="J141" s="237"/>
      <c r="K141" s="237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265</v>
      </c>
      <c r="AU141" s="247" t="s">
        <v>93</v>
      </c>
      <c r="AV141" s="13" t="s">
        <v>93</v>
      </c>
      <c r="AW141" s="13" t="s">
        <v>46</v>
      </c>
      <c r="AX141" s="13" t="s">
        <v>85</v>
      </c>
      <c r="AY141" s="247" t="s">
        <v>254</v>
      </c>
    </row>
    <row r="142" s="13" customFormat="1">
      <c r="A142" s="13"/>
      <c r="B142" s="236"/>
      <c r="C142" s="237"/>
      <c r="D142" s="238" t="s">
        <v>265</v>
      </c>
      <c r="E142" s="239" t="s">
        <v>48</v>
      </c>
      <c r="F142" s="240" t="s">
        <v>1586</v>
      </c>
      <c r="G142" s="237"/>
      <c r="H142" s="241">
        <v>13.210000000000001</v>
      </c>
      <c r="I142" s="242"/>
      <c r="J142" s="237"/>
      <c r="K142" s="237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265</v>
      </c>
      <c r="AU142" s="247" t="s">
        <v>93</v>
      </c>
      <c r="AV142" s="13" t="s">
        <v>93</v>
      </c>
      <c r="AW142" s="13" t="s">
        <v>46</v>
      </c>
      <c r="AX142" s="13" t="s">
        <v>85</v>
      </c>
      <c r="AY142" s="247" t="s">
        <v>254</v>
      </c>
    </row>
    <row r="143" s="16" customFormat="1">
      <c r="A143" s="16"/>
      <c r="B143" s="272"/>
      <c r="C143" s="273"/>
      <c r="D143" s="238" t="s">
        <v>265</v>
      </c>
      <c r="E143" s="274" t="s">
        <v>1557</v>
      </c>
      <c r="F143" s="275" t="s">
        <v>310</v>
      </c>
      <c r="G143" s="273"/>
      <c r="H143" s="276">
        <v>32.345999999999997</v>
      </c>
      <c r="I143" s="277"/>
      <c r="J143" s="273"/>
      <c r="K143" s="273"/>
      <c r="L143" s="278"/>
      <c r="M143" s="279"/>
      <c r="N143" s="280"/>
      <c r="O143" s="280"/>
      <c r="P143" s="280"/>
      <c r="Q143" s="280"/>
      <c r="R143" s="280"/>
      <c r="S143" s="280"/>
      <c r="T143" s="281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82" t="s">
        <v>265</v>
      </c>
      <c r="AU143" s="282" t="s">
        <v>93</v>
      </c>
      <c r="AV143" s="16" t="s">
        <v>104</v>
      </c>
      <c r="AW143" s="16" t="s">
        <v>46</v>
      </c>
      <c r="AX143" s="16" t="s">
        <v>85</v>
      </c>
      <c r="AY143" s="282" t="s">
        <v>254</v>
      </c>
    </row>
    <row r="144" s="15" customFormat="1">
      <c r="A144" s="15"/>
      <c r="B144" s="259"/>
      <c r="C144" s="260"/>
      <c r="D144" s="238" t="s">
        <v>265</v>
      </c>
      <c r="E144" s="261" t="s">
        <v>48</v>
      </c>
      <c r="F144" s="262" t="s">
        <v>1580</v>
      </c>
      <c r="G144" s="260"/>
      <c r="H144" s="261" t="s">
        <v>48</v>
      </c>
      <c r="I144" s="263"/>
      <c r="J144" s="260"/>
      <c r="K144" s="260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265</v>
      </c>
      <c r="AU144" s="268" t="s">
        <v>93</v>
      </c>
      <c r="AV144" s="15" t="s">
        <v>23</v>
      </c>
      <c r="AW144" s="15" t="s">
        <v>46</v>
      </c>
      <c r="AX144" s="15" t="s">
        <v>85</v>
      </c>
      <c r="AY144" s="268" t="s">
        <v>254</v>
      </c>
    </row>
    <row r="145" s="13" customFormat="1">
      <c r="A145" s="13"/>
      <c r="B145" s="236"/>
      <c r="C145" s="237"/>
      <c r="D145" s="238" t="s">
        <v>265</v>
      </c>
      <c r="E145" s="239" t="s">
        <v>48</v>
      </c>
      <c r="F145" s="240" t="s">
        <v>1581</v>
      </c>
      <c r="G145" s="237"/>
      <c r="H145" s="241">
        <v>21.847999999999999</v>
      </c>
      <c r="I145" s="242"/>
      <c r="J145" s="237"/>
      <c r="K145" s="237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265</v>
      </c>
      <c r="AU145" s="247" t="s">
        <v>93</v>
      </c>
      <c r="AV145" s="13" t="s">
        <v>93</v>
      </c>
      <c r="AW145" s="13" t="s">
        <v>46</v>
      </c>
      <c r="AX145" s="13" t="s">
        <v>85</v>
      </c>
      <c r="AY145" s="247" t="s">
        <v>254</v>
      </c>
    </row>
    <row r="146" s="16" customFormat="1">
      <c r="A146" s="16"/>
      <c r="B146" s="272"/>
      <c r="C146" s="273"/>
      <c r="D146" s="238" t="s">
        <v>265</v>
      </c>
      <c r="E146" s="274" t="s">
        <v>1561</v>
      </c>
      <c r="F146" s="275" t="s">
        <v>310</v>
      </c>
      <c r="G146" s="273"/>
      <c r="H146" s="276">
        <v>21.847999999999999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265</v>
      </c>
      <c r="AU146" s="282" t="s">
        <v>93</v>
      </c>
      <c r="AV146" s="16" t="s">
        <v>104</v>
      </c>
      <c r="AW146" s="16" t="s">
        <v>46</v>
      </c>
      <c r="AX146" s="16" t="s">
        <v>85</v>
      </c>
      <c r="AY146" s="282" t="s">
        <v>254</v>
      </c>
    </row>
    <row r="147" s="13" customFormat="1">
      <c r="A147" s="13"/>
      <c r="B147" s="236"/>
      <c r="C147" s="237"/>
      <c r="D147" s="238" t="s">
        <v>265</v>
      </c>
      <c r="E147" s="239" t="s">
        <v>48</v>
      </c>
      <c r="F147" s="240" t="s">
        <v>1588</v>
      </c>
      <c r="G147" s="237"/>
      <c r="H147" s="241">
        <v>5.7039999999999997</v>
      </c>
      <c r="I147" s="242"/>
      <c r="J147" s="237"/>
      <c r="K147" s="237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265</v>
      </c>
      <c r="AU147" s="247" t="s">
        <v>93</v>
      </c>
      <c r="AV147" s="13" t="s">
        <v>93</v>
      </c>
      <c r="AW147" s="13" t="s">
        <v>46</v>
      </c>
      <c r="AX147" s="13" t="s">
        <v>85</v>
      </c>
      <c r="AY147" s="247" t="s">
        <v>254</v>
      </c>
    </row>
    <row r="148" s="13" customFormat="1">
      <c r="A148" s="13"/>
      <c r="B148" s="236"/>
      <c r="C148" s="237"/>
      <c r="D148" s="238" t="s">
        <v>265</v>
      </c>
      <c r="E148" s="239" t="s">
        <v>48</v>
      </c>
      <c r="F148" s="240" t="s">
        <v>1589</v>
      </c>
      <c r="G148" s="237"/>
      <c r="H148" s="241">
        <v>1.7090000000000001</v>
      </c>
      <c r="I148" s="242"/>
      <c r="J148" s="237"/>
      <c r="K148" s="237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265</v>
      </c>
      <c r="AU148" s="247" t="s">
        <v>93</v>
      </c>
      <c r="AV148" s="13" t="s">
        <v>93</v>
      </c>
      <c r="AW148" s="13" t="s">
        <v>46</v>
      </c>
      <c r="AX148" s="13" t="s">
        <v>85</v>
      </c>
      <c r="AY148" s="247" t="s">
        <v>254</v>
      </c>
    </row>
    <row r="149" s="16" customFormat="1">
      <c r="A149" s="16"/>
      <c r="B149" s="272"/>
      <c r="C149" s="273"/>
      <c r="D149" s="238" t="s">
        <v>265</v>
      </c>
      <c r="E149" s="274" t="s">
        <v>1555</v>
      </c>
      <c r="F149" s="275" t="s">
        <v>310</v>
      </c>
      <c r="G149" s="273"/>
      <c r="H149" s="276">
        <v>7.4130000000000003</v>
      </c>
      <c r="I149" s="277"/>
      <c r="J149" s="273"/>
      <c r="K149" s="273"/>
      <c r="L149" s="278"/>
      <c r="M149" s="279"/>
      <c r="N149" s="280"/>
      <c r="O149" s="280"/>
      <c r="P149" s="280"/>
      <c r="Q149" s="280"/>
      <c r="R149" s="280"/>
      <c r="S149" s="280"/>
      <c r="T149" s="281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82" t="s">
        <v>265</v>
      </c>
      <c r="AU149" s="282" t="s">
        <v>93</v>
      </c>
      <c r="AV149" s="16" t="s">
        <v>104</v>
      </c>
      <c r="AW149" s="16" t="s">
        <v>46</v>
      </c>
      <c r="AX149" s="16" t="s">
        <v>85</v>
      </c>
      <c r="AY149" s="282" t="s">
        <v>254</v>
      </c>
    </row>
    <row r="150" s="14" customFormat="1">
      <c r="A150" s="14"/>
      <c r="B150" s="248"/>
      <c r="C150" s="249"/>
      <c r="D150" s="238" t="s">
        <v>265</v>
      </c>
      <c r="E150" s="250" t="s">
        <v>1591</v>
      </c>
      <c r="F150" s="251" t="s">
        <v>268</v>
      </c>
      <c r="G150" s="249"/>
      <c r="H150" s="252">
        <v>321.60399999999998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8" t="s">
        <v>265</v>
      </c>
      <c r="AU150" s="258" t="s">
        <v>93</v>
      </c>
      <c r="AV150" s="14" t="s">
        <v>261</v>
      </c>
      <c r="AW150" s="14" t="s">
        <v>46</v>
      </c>
      <c r="AX150" s="14" t="s">
        <v>85</v>
      </c>
      <c r="AY150" s="258" t="s">
        <v>254</v>
      </c>
    </row>
    <row r="151" s="13" customFormat="1">
      <c r="A151" s="13"/>
      <c r="B151" s="236"/>
      <c r="C151" s="237"/>
      <c r="D151" s="238" t="s">
        <v>265</v>
      </c>
      <c r="E151" s="239" t="s">
        <v>1559</v>
      </c>
      <c r="F151" s="240" t="s">
        <v>1573</v>
      </c>
      <c r="G151" s="237"/>
      <c r="H151" s="241">
        <v>242.08600000000001</v>
      </c>
      <c r="I151" s="242"/>
      <c r="J151" s="237"/>
      <c r="K151" s="237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265</v>
      </c>
      <c r="AU151" s="247" t="s">
        <v>93</v>
      </c>
      <c r="AV151" s="13" t="s">
        <v>93</v>
      </c>
      <c r="AW151" s="13" t="s">
        <v>46</v>
      </c>
      <c r="AX151" s="13" t="s">
        <v>85</v>
      </c>
      <c r="AY151" s="247" t="s">
        <v>254</v>
      </c>
    </row>
    <row r="152" s="14" customFormat="1">
      <c r="A152" s="14"/>
      <c r="B152" s="248"/>
      <c r="C152" s="249"/>
      <c r="D152" s="238" t="s">
        <v>265</v>
      </c>
      <c r="E152" s="250" t="s">
        <v>48</v>
      </c>
      <c r="F152" s="251" t="s">
        <v>268</v>
      </c>
      <c r="G152" s="249"/>
      <c r="H152" s="252">
        <v>242.08600000000001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8" t="s">
        <v>265</v>
      </c>
      <c r="AU152" s="258" t="s">
        <v>93</v>
      </c>
      <c r="AV152" s="14" t="s">
        <v>261</v>
      </c>
      <c r="AW152" s="14" t="s">
        <v>46</v>
      </c>
      <c r="AX152" s="14" t="s">
        <v>85</v>
      </c>
      <c r="AY152" s="258" t="s">
        <v>254</v>
      </c>
    </row>
    <row r="153" s="15" customFormat="1">
      <c r="A153" s="15"/>
      <c r="B153" s="259"/>
      <c r="C153" s="260"/>
      <c r="D153" s="238" t="s">
        <v>265</v>
      </c>
      <c r="E153" s="261" t="s">
        <v>48</v>
      </c>
      <c r="F153" s="262" t="s">
        <v>729</v>
      </c>
      <c r="G153" s="260"/>
      <c r="H153" s="261" t="s">
        <v>48</v>
      </c>
      <c r="I153" s="263"/>
      <c r="J153" s="260"/>
      <c r="K153" s="260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265</v>
      </c>
      <c r="AU153" s="268" t="s">
        <v>93</v>
      </c>
      <c r="AV153" s="15" t="s">
        <v>23</v>
      </c>
      <c r="AW153" s="15" t="s">
        <v>46</v>
      </c>
      <c r="AX153" s="15" t="s">
        <v>85</v>
      </c>
      <c r="AY153" s="268" t="s">
        <v>254</v>
      </c>
    </row>
    <row r="154" s="15" customFormat="1">
      <c r="A154" s="15"/>
      <c r="B154" s="259"/>
      <c r="C154" s="260"/>
      <c r="D154" s="238" t="s">
        <v>265</v>
      </c>
      <c r="E154" s="261" t="s">
        <v>48</v>
      </c>
      <c r="F154" s="262" t="s">
        <v>730</v>
      </c>
      <c r="G154" s="260"/>
      <c r="H154" s="261" t="s">
        <v>48</v>
      </c>
      <c r="I154" s="263"/>
      <c r="J154" s="260"/>
      <c r="K154" s="260"/>
      <c r="L154" s="264"/>
      <c r="M154" s="265"/>
      <c r="N154" s="266"/>
      <c r="O154" s="266"/>
      <c r="P154" s="266"/>
      <c r="Q154" s="266"/>
      <c r="R154" s="266"/>
      <c r="S154" s="266"/>
      <c r="T154" s="26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8" t="s">
        <v>265</v>
      </c>
      <c r="AU154" s="268" t="s">
        <v>93</v>
      </c>
      <c r="AV154" s="15" t="s">
        <v>23</v>
      </c>
      <c r="AW154" s="15" t="s">
        <v>46</v>
      </c>
      <c r="AX154" s="15" t="s">
        <v>85</v>
      </c>
      <c r="AY154" s="268" t="s">
        <v>254</v>
      </c>
    </row>
    <row r="155" s="13" customFormat="1">
      <c r="A155" s="13"/>
      <c r="B155" s="236"/>
      <c r="C155" s="237"/>
      <c r="D155" s="238" t="s">
        <v>265</v>
      </c>
      <c r="E155" s="239" t="s">
        <v>48</v>
      </c>
      <c r="F155" s="240" t="s">
        <v>1592</v>
      </c>
      <c r="G155" s="237"/>
      <c r="H155" s="241">
        <v>21.788</v>
      </c>
      <c r="I155" s="242"/>
      <c r="J155" s="237"/>
      <c r="K155" s="237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265</v>
      </c>
      <c r="AU155" s="247" t="s">
        <v>93</v>
      </c>
      <c r="AV155" s="13" t="s">
        <v>93</v>
      </c>
      <c r="AW155" s="13" t="s">
        <v>46</v>
      </c>
      <c r="AX155" s="13" t="s">
        <v>85</v>
      </c>
      <c r="AY155" s="247" t="s">
        <v>254</v>
      </c>
    </row>
    <row r="156" s="14" customFormat="1">
      <c r="A156" s="14"/>
      <c r="B156" s="248"/>
      <c r="C156" s="249"/>
      <c r="D156" s="238" t="s">
        <v>265</v>
      </c>
      <c r="E156" s="250" t="s">
        <v>1593</v>
      </c>
      <c r="F156" s="251" t="s">
        <v>268</v>
      </c>
      <c r="G156" s="249"/>
      <c r="H156" s="252">
        <v>21.788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8" t="s">
        <v>265</v>
      </c>
      <c r="AU156" s="258" t="s">
        <v>93</v>
      </c>
      <c r="AV156" s="14" t="s">
        <v>261</v>
      </c>
      <c r="AW156" s="14" t="s">
        <v>46</v>
      </c>
      <c r="AX156" s="14" t="s">
        <v>23</v>
      </c>
      <c r="AY156" s="258" t="s">
        <v>254</v>
      </c>
    </row>
    <row r="157" s="2" customFormat="1">
      <c r="A157" s="42"/>
      <c r="B157" s="43"/>
      <c r="C157" s="44"/>
      <c r="D157" s="238" t="s">
        <v>278</v>
      </c>
      <c r="E157" s="44"/>
      <c r="F157" s="269" t="s">
        <v>1574</v>
      </c>
      <c r="G157" s="44"/>
      <c r="H157" s="44"/>
      <c r="I157" s="44"/>
      <c r="J157" s="44"/>
      <c r="K157" s="44"/>
      <c r="L157" s="48"/>
      <c r="M157" s="234"/>
      <c r="N157" s="23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U157" s="20" t="s">
        <v>93</v>
      </c>
    </row>
    <row r="158" s="2" customFormat="1">
      <c r="A158" s="42"/>
      <c r="B158" s="43"/>
      <c r="C158" s="44"/>
      <c r="D158" s="238" t="s">
        <v>278</v>
      </c>
      <c r="E158" s="44"/>
      <c r="F158" s="270" t="s">
        <v>1575</v>
      </c>
      <c r="G158" s="44"/>
      <c r="H158" s="271">
        <v>0</v>
      </c>
      <c r="I158" s="44"/>
      <c r="J158" s="44"/>
      <c r="K158" s="44"/>
      <c r="L158" s="48"/>
      <c r="M158" s="234"/>
      <c r="N158" s="23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U158" s="20" t="s">
        <v>93</v>
      </c>
    </row>
    <row r="159" s="2" customFormat="1">
      <c r="A159" s="42"/>
      <c r="B159" s="43"/>
      <c r="C159" s="44"/>
      <c r="D159" s="238" t="s">
        <v>278</v>
      </c>
      <c r="E159" s="44"/>
      <c r="F159" s="270" t="s">
        <v>1576</v>
      </c>
      <c r="G159" s="44"/>
      <c r="H159" s="271">
        <v>0</v>
      </c>
      <c r="I159" s="44"/>
      <c r="J159" s="44"/>
      <c r="K159" s="44"/>
      <c r="L159" s="48"/>
      <c r="M159" s="234"/>
      <c r="N159" s="23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U159" s="20" t="s">
        <v>93</v>
      </c>
    </row>
    <row r="160" s="2" customFormat="1">
      <c r="A160" s="42"/>
      <c r="B160" s="43"/>
      <c r="C160" s="44"/>
      <c r="D160" s="238" t="s">
        <v>278</v>
      </c>
      <c r="E160" s="44"/>
      <c r="F160" s="270" t="s">
        <v>1577</v>
      </c>
      <c r="G160" s="44"/>
      <c r="H160" s="271">
        <v>178.81700000000001</v>
      </c>
      <c r="I160" s="44"/>
      <c r="J160" s="44"/>
      <c r="K160" s="44"/>
      <c r="L160" s="48"/>
      <c r="M160" s="234"/>
      <c r="N160" s="23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U160" s="20" t="s">
        <v>93</v>
      </c>
    </row>
    <row r="161" s="2" customFormat="1">
      <c r="A161" s="42"/>
      <c r="B161" s="43"/>
      <c r="C161" s="44"/>
      <c r="D161" s="238" t="s">
        <v>278</v>
      </c>
      <c r="E161" s="44"/>
      <c r="F161" s="270" t="s">
        <v>1578</v>
      </c>
      <c r="G161" s="44"/>
      <c r="H161" s="271">
        <v>81.180000000000007</v>
      </c>
      <c r="I161" s="44"/>
      <c r="J161" s="44"/>
      <c r="K161" s="44"/>
      <c r="L161" s="48"/>
      <c r="M161" s="234"/>
      <c r="N161" s="23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U161" s="20" t="s">
        <v>93</v>
      </c>
    </row>
    <row r="162" s="2" customFormat="1">
      <c r="A162" s="42"/>
      <c r="B162" s="43"/>
      <c r="C162" s="44"/>
      <c r="D162" s="238" t="s">
        <v>278</v>
      </c>
      <c r="E162" s="44"/>
      <c r="F162" s="270" t="s">
        <v>310</v>
      </c>
      <c r="G162" s="44"/>
      <c r="H162" s="271">
        <v>259.99700000000001</v>
      </c>
      <c r="I162" s="44"/>
      <c r="J162" s="44"/>
      <c r="K162" s="44"/>
      <c r="L162" s="48"/>
      <c r="M162" s="234"/>
      <c r="N162" s="23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U162" s="20" t="s">
        <v>93</v>
      </c>
    </row>
    <row r="163" s="2" customFormat="1">
      <c r="A163" s="42"/>
      <c r="B163" s="43"/>
      <c r="C163" s="44"/>
      <c r="D163" s="238" t="s">
        <v>278</v>
      </c>
      <c r="E163" s="44"/>
      <c r="F163" s="269" t="s">
        <v>1579</v>
      </c>
      <c r="G163" s="44"/>
      <c r="H163" s="44"/>
      <c r="I163" s="44"/>
      <c r="J163" s="44"/>
      <c r="K163" s="44"/>
      <c r="L163" s="48"/>
      <c r="M163" s="234"/>
      <c r="N163" s="23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U163" s="20" t="s">
        <v>93</v>
      </c>
    </row>
    <row r="164" s="2" customFormat="1">
      <c r="A164" s="42"/>
      <c r="B164" s="43"/>
      <c r="C164" s="44"/>
      <c r="D164" s="238" t="s">
        <v>278</v>
      </c>
      <c r="E164" s="44"/>
      <c r="F164" s="270" t="s">
        <v>1580</v>
      </c>
      <c r="G164" s="44"/>
      <c r="H164" s="271">
        <v>0</v>
      </c>
      <c r="I164" s="44"/>
      <c r="J164" s="44"/>
      <c r="K164" s="44"/>
      <c r="L164" s="48"/>
      <c r="M164" s="234"/>
      <c r="N164" s="23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U164" s="20" t="s">
        <v>93</v>
      </c>
    </row>
    <row r="165" s="2" customFormat="1">
      <c r="A165" s="42"/>
      <c r="B165" s="43"/>
      <c r="C165" s="44"/>
      <c r="D165" s="238" t="s">
        <v>278</v>
      </c>
      <c r="E165" s="44"/>
      <c r="F165" s="270" t="s">
        <v>1581</v>
      </c>
      <c r="G165" s="44"/>
      <c r="H165" s="271">
        <v>21.847999999999999</v>
      </c>
      <c r="I165" s="44"/>
      <c r="J165" s="44"/>
      <c r="K165" s="44"/>
      <c r="L165" s="48"/>
      <c r="M165" s="234"/>
      <c r="N165" s="23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U165" s="20" t="s">
        <v>93</v>
      </c>
    </row>
    <row r="166" s="2" customFormat="1">
      <c r="A166" s="42"/>
      <c r="B166" s="43"/>
      <c r="C166" s="44"/>
      <c r="D166" s="238" t="s">
        <v>278</v>
      </c>
      <c r="E166" s="44"/>
      <c r="F166" s="270" t="s">
        <v>310</v>
      </c>
      <c r="G166" s="44"/>
      <c r="H166" s="271">
        <v>21.847999999999999</v>
      </c>
      <c r="I166" s="44"/>
      <c r="J166" s="44"/>
      <c r="K166" s="44"/>
      <c r="L166" s="48"/>
      <c r="M166" s="234"/>
      <c r="N166" s="23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U166" s="20" t="s">
        <v>93</v>
      </c>
    </row>
    <row r="167" s="2" customFormat="1">
      <c r="A167" s="42"/>
      <c r="B167" s="43"/>
      <c r="C167" s="44"/>
      <c r="D167" s="238" t="s">
        <v>278</v>
      </c>
      <c r="E167" s="44"/>
      <c r="F167" s="269" t="s">
        <v>1582</v>
      </c>
      <c r="G167" s="44"/>
      <c r="H167" s="44"/>
      <c r="I167" s="44"/>
      <c r="J167" s="44"/>
      <c r="K167" s="44"/>
      <c r="L167" s="48"/>
      <c r="M167" s="234"/>
      <c r="N167" s="23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U167" s="20" t="s">
        <v>93</v>
      </c>
    </row>
    <row r="168" s="2" customFormat="1">
      <c r="A168" s="42"/>
      <c r="B168" s="43"/>
      <c r="C168" s="44"/>
      <c r="D168" s="238" t="s">
        <v>278</v>
      </c>
      <c r="E168" s="44"/>
      <c r="F168" s="270" t="s">
        <v>1583</v>
      </c>
      <c r="G168" s="44"/>
      <c r="H168" s="271">
        <v>9.7379999999999995</v>
      </c>
      <c r="I168" s="44"/>
      <c r="J168" s="44"/>
      <c r="K168" s="44"/>
      <c r="L168" s="48"/>
      <c r="M168" s="234"/>
      <c r="N168" s="23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U168" s="20" t="s">
        <v>93</v>
      </c>
    </row>
    <row r="169" s="2" customFormat="1">
      <c r="A169" s="42"/>
      <c r="B169" s="43"/>
      <c r="C169" s="44"/>
      <c r="D169" s="238" t="s">
        <v>278</v>
      </c>
      <c r="E169" s="44"/>
      <c r="F169" s="270" t="s">
        <v>1584</v>
      </c>
      <c r="G169" s="44"/>
      <c r="H169" s="271">
        <v>4.5289999999999999</v>
      </c>
      <c r="I169" s="44"/>
      <c r="J169" s="44"/>
      <c r="K169" s="44"/>
      <c r="L169" s="48"/>
      <c r="M169" s="234"/>
      <c r="N169" s="23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U169" s="20" t="s">
        <v>93</v>
      </c>
    </row>
    <row r="170" s="2" customFormat="1">
      <c r="A170" s="42"/>
      <c r="B170" s="43"/>
      <c r="C170" s="44"/>
      <c r="D170" s="238" t="s">
        <v>278</v>
      </c>
      <c r="E170" s="44"/>
      <c r="F170" s="270" t="s">
        <v>1585</v>
      </c>
      <c r="G170" s="44"/>
      <c r="H170" s="271">
        <v>4.8689999999999998</v>
      </c>
      <c r="I170" s="44"/>
      <c r="J170" s="44"/>
      <c r="K170" s="44"/>
      <c r="L170" s="48"/>
      <c r="M170" s="234"/>
      <c r="N170" s="23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U170" s="20" t="s">
        <v>93</v>
      </c>
    </row>
    <row r="171" s="2" customFormat="1">
      <c r="A171" s="42"/>
      <c r="B171" s="43"/>
      <c r="C171" s="44"/>
      <c r="D171" s="238" t="s">
        <v>278</v>
      </c>
      <c r="E171" s="44"/>
      <c r="F171" s="270" t="s">
        <v>1586</v>
      </c>
      <c r="G171" s="44"/>
      <c r="H171" s="271">
        <v>13.210000000000001</v>
      </c>
      <c r="I171" s="44"/>
      <c r="J171" s="44"/>
      <c r="K171" s="44"/>
      <c r="L171" s="48"/>
      <c r="M171" s="234"/>
      <c r="N171" s="23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U171" s="20" t="s">
        <v>93</v>
      </c>
    </row>
    <row r="172" s="2" customFormat="1">
      <c r="A172" s="42"/>
      <c r="B172" s="43"/>
      <c r="C172" s="44"/>
      <c r="D172" s="238" t="s">
        <v>278</v>
      </c>
      <c r="E172" s="44"/>
      <c r="F172" s="270" t="s">
        <v>310</v>
      </c>
      <c r="G172" s="44"/>
      <c r="H172" s="271">
        <v>32.345999999999997</v>
      </c>
      <c r="I172" s="44"/>
      <c r="J172" s="44"/>
      <c r="K172" s="44"/>
      <c r="L172" s="48"/>
      <c r="M172" s="234"/>
      <c r="N172" s="23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U172" s="20" t="s">
        <v>93</v>
      </c>
    </row>
    <row r="173" s="2" customFormat="1">
      <c r="A173" s="42"/>
      <c r="B173" s="43"/>
      <c r="C173" s="44"/>
      <c r="D173" s="238" t="s">
        <v>278</v>
      </c>
      <c r="E173" s="44"/>
      <c r="F173" s="269" t="s">
        <v>1587</v>
      </c>
      <c r="G173" s="44"/>
      <c r="H173" s="44"/>
      <c r="I173" s="44"/>
      <c r="J173" s="44"/>
      <c r="K173" s="44"/>
      <c r="L173" s="48"/>
      <c r="M173" s="234"/>
      <c r="N173" s="23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U173" s="20" t="s">
        <v>93</v>
      </c>
    </row>
    <row r="174" s="2" customFormat="1">
      <c r="A174" s="42"/>
      <c r="B174" s="43"/>
      <c r="C174" s="44"/>
      <c r="D174" s="238" t="s">
        <v>278</v>
      </c>
      <c r="E174" s="44"/>
      <c r="F174" s="270" t="s">
        <v>1588</v>
      </c>
      <c r="G174" s="44"/>
      <c r="H174" s="271">
        <v>5.7039999999999997</v>
      </c>
      <c r="I174" s="44"/>
      <c r="J174" s="44"/>
      <c r="K174" s="44"/>
      <c r="L174" s="48"/>
      <c r="M174" s="234"/>
      <c r="N174" s="23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U174" s="20" t="s">
        <v>93</v>
      </c>
    </row>
    <row r="175" s="2" customFormat="1">
      <c r="A175" s="42"/>
      <c r="B175" s="43"/>
      <c r="C175" s="44"/>
      <c r="D175" s="238" t="s">
        <v>278</v>
      </c>
      <c r="E175" s="44"/>
      <c r="F175" s="270" t="s">
        <v>1589</v>
      </c>
      <c r="G175" s="44"/>
      <c r="H175" s="271">
        <v>1.7090000000000001</v>
      </c>
      <c r="I175" s="44"/>
      <c r="J175" s="44"/>
      <c r="K175" s="44"/>
      <c r="L175" s="48"/>
      <c r="M175" s="234"/>
      <c r="N175" s="23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U175" s="20" t="s">
        <v>93</v>
      </c>
    </row>
    <row r="176" s="2" customFormat="1">
      <c r="A176" s="42"/>
      <c r="B176" s="43"/>
      <c r="C176" s="44"/>
      <c r="D176" s="238" t="s">
        <v>278</v>
      </c>
      <c r="E176" s="44"/>
      <c r="F176" s="270" t="s">
        <v>310</v>
      </c>
      <c r="G176" s="44"/>
      <c r="H176" s="271">
        <v>7.4130000000000003</v>
      </c>
      <c r="I176" s="44"/>
      <c r="J176" s="44"/>
      <c r="K176" s="44"/>
      <c r="L176" s="48"/>
      <c r="M176" s="234"/>
      <c r="N176" s="23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U176" s="20" t="s">
        <v>93</v>
      </c>
    </row>
    <row r="177" s="2" customFormat="1">
      <c r="A177" s="42"/>
      <c r="B177" s="43"/>
      <c r="C177" s="44"/>
      <c r="D177" s="238" t="s">
        <v>278</v>
      </c>
      <c r="E177" s="44"/>
      <c r="F177" s="269" t="s">
        <v>1572</v>
      </c>
      <c r="G177" s="44"/>
      <c r="H177" s="44"/>
      <c r="I177" s="44"/>
      <c r="J177" s="44"/>
      <c r="K177" s="44"/>
      <c r="L177" s="48"/>
      <c r="M177" s="234"/>
      <c r="N177" s="23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U177" s="20" t="s">
        <v>93</v>
      </c>
    </row>
    <row r="178" s="2" customFormat="1">
      <c r="A178" s="42"/>
      <c r="B178" s="43"/>
      <c r="C178" s="44"/>
      <c r="D178" s="238" t="s">
        <v>278</v>
      </c>
      <c r="E178" s="44"/>
      <c r="F178" s="270" t="s">
        <v>1573</v>
      </c>
      <c r="G178" s="44"/>
      <c r="H178" s="271">
        <v>242.08600000000001</v>
      </c>
      <c r="I178" s="44"/>
      <c r="J178" s="44"/>
      <c r="K178" s="44"/>
      <c r="L178" s="48"/>
      <c r="M178" s="234"/>
      <c r="N178" s="23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U178" s="20" t="s">
        <v>93</v>
      </c>
    </row>
    <row r="179" s="2" customFormat="1" ht="24.15" customHeight="1">
      <c r="A179" s="42"/>
      <c r="B179" s="43"/>
      <c r="C179" s="218" t="s">
        <v>104</v>
      </c>
      <c r="D179" s="218" t="s">
        <v>256</v>
      </c>
      <c r="E179" s="219" t="s">
        <v>762</v>
      </c>
      <c r="F179" s="220" t="s">
        <v>763</v>
      </c>
      <c r="G179" s="221" t="s">
        <v>314</v>
      </c>
      <c r="H179" s="222">
        <v>4.8419999999999996</v>
      </c>
      <c r="I179" s="223"/>
      <c r="J179" s="224">
        <f>ROUND(I179*H179,2)</f>
        <v>0</v>
      </c>
      <c r="K179" s="220" t="s">
        <v>260</v>
      </c>
      <c r="L179" s="48"/>
      <c r="M179" s="225" t="s">
        <v>48</v>
      </c>
      <c r="N179" s="226" t="s">
        <v>56</v>
      </c>
      <c r="O179" s="88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9" t="s">
        <v>261</v>
      </c>
      <c r="AT179" s="229" t="s">
        <v>256</v>
      </c>
      <c r="AU179" s="229" t="s">
        <v>93</v>
      </c>
      <c r="AY179" s="20" t="s">
        <v>254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0" t="s">
        <v>23</v>
      </c>
      <c r="BK179" s="230">
        <f>ROUND(I179*H179,2)</f>
        <v>0</v>
      </c>
      <c r="BL179" s="20" t="s">
        <v>261</v>
      </c>
      <c r="BM179" s="229" t="s">
        <v>1594</v>
      </c>
    </row>
    <row r="180" s="2" customFormat="1">
      <c r="A180" s="42"/>
      <c r="B180" s="43"/>
      <c r="C180" s="44"/>
      <c r="D180" s="231" t="s">
        <v>263</v>
      </c>
      <c r="E180" s="44"/>
      <c r="F180" s="232" t="s">
        <v>765</v>
      </c>
      <c r="G180" s="44"/>
      <c r="H180" s="44"/>
      <c r="I180" s="233"/>
      <c r="J180" s="44"/>
      <c r="K180" s="44"/>
      <c r="L180" s="48"/>
      <c r="M180" s="234"/>
      <c r="N180" s="23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263</v>
      </c>
      <c r="AU180" s="20" t="s">
        <v>93</v>
      </c>
    </row>
    <row r="181" s="15" customFormat="1">
      <c r="A181" s="15"/>
      <c r="B181" s="259"/>
      <c r="C181" s="260"/>
      <c r="D181" s="238" t="s">
        <v>265</v>
      </c>
      <c r="E181" s="261" t="s">
        <v>48</v>
      </c>
      <c r="F181" s="262" t="s">
        <v>729</v>
      </c>
      <c r="G181" s="260"/>
      <c r="H181" s="261" t="s">
        <v>48</v>
      </c>
      <c r="I181" s="263"/>
      <c r="J181" s="260"/>
      <c r="K181" s="260"/>
      <c r="L181" s="264"/>
      <c r="M181" s="265"/>
      <c r="N181" s="266"/>
      <c r="O181" s="266"/>
      <c r="P181" s="266"/>
      <c r="Q181" s="266"/>
      <c r="R181" s="266"/>
      <c r="S181" s="266"/>
      <c r="T181" s="26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8" t="s">
        <v>265</v>
      </c>
      <c r="AU181" s="268" t="s">
        <v>93</v>
      </c>
      <c r="AV181" s="15" t="s">
        <v>23</v>
      </c>
      <c r="AW181" s="15" t="s">
        <v>46</v>
      </c>
      <c r="AX181" s="15" t="s">
        <v>85</v>
      </c>
      <c r="AY181" s="268" t="s">
        <v>254</v>
      </c>
    </row>
    <row r="182" s="15" customFormat="1">
      <c r="A182" s="15"/>
      <c r="B182" s="259"/>
      <c r="C182" s="260"/>
      <c r="D182" s="238" t="s">
        <v>265</v>
      </c>
      <c r="E182" s="261" t="s">
        <v>48</v>
      </c>
      <c r="F182" s="262" t="s">
        <v>730</v>
      </c>
      <c r="G182" s="260"/>
      <c r="H182" s="261" t="s">
        <v>48</v>
      </c>
      <c r="I182" s="263"/>
      <c r="J182" s="260"/>
      <c r="K182" s="260"/>
      <c r="L182" s="264"/>
      <c r="M182" s="265"/>
      <c r="N182" s="266"/>
      <c r="O182" s="266"/>
      <c r="P182" s="266"/>
      <c r="Q182" s="266"/>
      <c r="R182" s="266"/>
      <c r="S182" s="266"/>
      <c r="T182" s="26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8" t="s">
        <v>265</v>
      </c>
      <c r="AU182" s="268" t="s">
        <v>93</v>
      </c>
      <c r="AV182" s="15" t="s">
        <v>23</v>
      </c>
      <c r="AW182" s="15" t="s">
        <v>46</v>
      </c>
      <c r="AX182" s="15" t="s">
        <v>85</v>
      </c>
      <c r="AY182" s="268" t="s">
        <v>254</v>
      </c>
    </row>
    <row r="183" s="13" customFormat="1">
      <c r="A183" s="13"/>
      <c r="B183" s="236"/>
      <c r="C183" s="237"/>
      <c r="D183" s="238" t="s">
        <v>265</v>
      </c>
      <c r="E183" s="239" t="s">
        <v>48</v>
      </c>
      <c r="F183" s="240" t="s">
        <v>1595</v>
      </c>
      <c r="G183" s="237"/>
      <c r="H183" s="241">
        <v>4.8419999999999996</v>
      </c>
      <c r="I183" s="242"/>
      <c r="J183" s="237"/>
      <c r="K183" s="237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265</v>
      </c>
      <c r="AU183" s="247" t="s">
        <v>93</v>
      </c>
      <c r="AV183" s="13" t="s">
        <v>93</v>
      </c>
      <c r="AW183" s="13" t="s">
        <v>46</v>
      </c>
      <c r="AX183" s="13" t="s">
        <v>85</v>
      </c>
      <c r="AY183" s="247" t="s">
        <v>254</v>
      </c>
    </row>
    <row r="184" s="14" customFormat="1">
      <c r="A184" s="14"/>
      <c r="B184" s="248"/>
      <c r="C184" s="249"/>
      <c r="D184" s="238" t="s">
        <v>265</v>
      </c>
      <c r="E184" s="250" t="s">
        <v>1596</v>
      </c>
      <c r="F184" s="251" t="s">
        <v>268</v>
      </c>
      <c r="G184" s="249"/>
      <c r="H184" s="252">
        <v>4.8419999999999996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8" t="s">
        <v>265</v>
      </c>
      <c r="AU184" s="258" t="s">
        <v>93</v>
      </c>
      <c r="AV184" s="14" t="s">
        <v>261</v>
      </c>
      <c r="AW184" s="14" t="s">
        <v>46</v>
      </c>
      <c r="AX184" s="14" t="s">
        <v>23</v>
      </c>
      <c r="AY184" s="258" t="s">
        <v>254</v>
      </c>
    </row>
    <row r="185" s="2" customFormat="1">
      <c r="A185" s="42"/>
      <c r="B185" s="43"/>
      <c r="C185" s="44"/>
      <c r="D185" s="238" t="s">
        <v>278</v>
      </c>
      <c r="E185" s="44"/>
      <c r="F185" s="269" t="s">
        <v>1572</v>
      </c>
      <c r="G185" s="44"/>
      <c r="H185" s="44"/>
      <c r="I185" s="44"/>
      <c r="J185" s="44"/>
      <c r="K185" s="44"/>
      <c r="L185" s="48"/>
      <c r="M185" s="234"/>
      <c r="N185" s="23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U185" s="20" t="s">
        <v>93</v>
      </c>
    </row>
    <row r="186" s="2" customFormat="1">
      <c r="A186" s="42"/>
      <c r="B186" s="43"/>
      <c r="C186" s="44"/>
      <c r="D186" s="238" t="s">
        <v>278</v>
      </c>
      <c r="E186" s="44"/>
      <c r="F186" s="270" t="s">
        <v>1573</v>
      </c>
      <c r="G186" s="44"/>
      <c r="H186" s="271">
        <v>242.08600000000001</v>
      </c>
      <c r="I186" s="44"/>
      <c r="J186" s="44"/>
      <c r="K186" s="44"/>
      <c r="L186" s="48"/>
      <c r="M186" s="234"/>
      <c r="N186" s="23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U186" s="20" t="s">
        <v>93</v>
      </c>
    </row>
    <row r="187" s="2" customFormat="1">
      <c r="A187" s="42"/>
      <c r="B187" s="43"/>
      <c r="C187" s="44"/>
      <c r="D187" s="238" t="s">
        <v>278</v>
      </c>
      <c r="E187" s="44"/>
      <c r="F187" s="283" t="s">
        <v>1574</v>
      </c>
      <c r="G187" s="44"/>
      <c r="H187" s="44"/>
      <c r="I187" s="44"/>
      <c r="J187" s="44"/>
      <c r="K187" s="44"/>
      <c r="L187" s="48"/>
      <c r="M187" s="234"/>
      <c r="N187" s="23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U187" s="20" t="s">
        <v>93</v>
      </c>
    </row>
    <row r="188" s="2" customFormat="1">
      <c r="A188" s="42"/>
      <c r="B188" s="43"/>
      <c r="C188" s="44"/>
      <c r="D188" s="238" t="s">
        <v>278</v>
      </c>
      <c r="E188" s="44"/>
      <c r="F188" s="284" t="s">
        <v>1575</v>
      </c>
      <c r="G188" s="44"/>
      <c r="H188" s="271">
        <v>0</v>
      </c>
      <c r="I188" s="44"/>
      <c r="J188" s="44"/>
      <c r="K188" s="44"/>
      <c r="L188" s="48"/>
      <c r="M188" s="234"/>
      <c r="N188" s="23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U188" s="20" t="s">
        <v>93</v>
      </c>
    </row>
    <row r="189" s="2" customFormat="1">
      <c r="A189" s="42"/>
      <c r="B189" s="43"/>
      <c r="C189" s="44"/>
      <c r="D189" s="238" t="s">
        <v>278</v>
      </c>
      <c r="E189" s="44"/>
      <c r="F189" s="284" t="s">
        <v>1576</v>
      </c>
      <c r="G189" s="44"/>
      <c r="H189" s="271">
        <v>0</v>
      </c>
      <c r="I189" s="44"/>
      <c r="J189" s="44"/>
      <c r="K189" s="44"/>
      <c r="L189" s="48"/>
      <c r="M189" s="234"/>
      <c r="N189" s="23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U189" s="20" t="s">
        <v>93</v>
      </c>
    </row>
    <row r="190" s="2" customFormat="1">
      <c r="A190" s="42"/>
      <c r="B190" s="43"/>
      <c r="C190" s="44"/>
      <c r="D190" s="238" t="s">
        <v>278</v>
      </c>
      <c r="E190" s="44"/>
      <c r="F190" s="284" t="s">
        <v>1577</v>
      </c>
      <c r="G190" s="44"/>
      <c r="H190" s="271">
        <v>178.81700000000001</v>
      </c>
      <c r="I190" s="44"/>
      <c r="J190" s="44"/>
      <c r="K190" s="44"/>
      <c r="L190" s="48"/>
      <c r="M190" s="234"/>
      <c r="N190" s="23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U190" s="20" t="s">
        <v>93</v>
      </c>
    </row>
    <row r="191" s="2" customFormat="1">
      <c r="A191" s="42"/>
      <c r="B191" s="43"/>
      <c r="C191" s="44"/>
      <c r="D191" s="238" t="s">
        <v>278</v>
      </c>
      <c r="E191" s="44"/>
      <c r="F191" s="284" t="s">
        <v>1578</v>
      </c>
      <c r="G191" s="44"/>
      <c r="H191" s="271">
        <v>81.180000000000007</v>
      </c>
      <c r="I191" s="44"/>
      <c r="J191" s="44"/>
      <c r="K191" s="44"/>
      <c r="L191" s="48"/>
      <c r="M191" s="234"/>
      <c r="N191" s="23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U191" s="20" t="s">
        <v>93</v>
      </c>
    </row>
    <row r="192" s="2" customFormat="1">
      <c r="A192" s="42"/>
      <c r="B192" s="43"/>
      <c r="C192" s="44"/>
      <c r="D192" s="238" t="s">
        <v>278</v>
      </c>
      <c r="E192" s="44"/>
      <c r="F192" s="284" t="s">
        <v>310</v>
      </c>
      <c r="G192" s="44"/>
      <c r="H192" s="271">
        <v>259.99700000000001</v>
      </c>
      <c r="I192" s="44"/>
      <c r="J192" s="44"/>
      <c r="K192" s="44"/>
      <c r="L192" s="48"/>
      <c r="M192" s="234"/>
      <c r="N192" s="23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U192" s="20" t="s">
        <v>93</v>
      </c>
    </row>
    <row r="193" s="2" customFormat="1">
      <c r="A193" s="42"/>
      <c r="B193" s="43"/>
      <c r="C193" s="44"/>
      <c r="D193" s="238" t="s">
        <v>278</v>
      </c>
      <c r="E193" s="44"/>
      <c r="F193" s="283" t="s">
        <v>1579</v>
      </c>
      <c r="G193" s="44"/>
      <c r="H193" s="44"/>
      <c r="I193" s="44"/>
      <c r="J193" s="44"/>
      <c r="K193" s="44"/>
      <c r="L193" s="48"/>
      <c r="M193" s="234"/>
      <c r="N193" s="23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U193" s="20" t="s">
        <v>93</v>
      </c>
    </row>
    <row r="194" s="2" customFormat="1">
      <c r="A194" s="42"/>
      <c r="B194" s="43"/>
      <c r="C194" s="44"/>
      <c r="D194" s="238" t="s">
        <v>278</v>
      </c>
      <c r="E194" s="44"/>
      <c r="F194" s="284" t="s">
        <v>1580</v>
      </c>
      <c r="G194" s="44"/>
      <c r="H194" s="271">
        <v>0</v>
      </c>
      <c r="I194" s="44"/>
      <c r="J194" s="44"/>
      <c r="K194" s="44"/>
      <c r="L194" s="48"/>
      <c r="M194" s="234"/>
      <c r="N194" s="23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U194" s="20" t="s">
        <v>93</v>
      </c>
    </row>
    <row r="195" s="2" customFormat="1">
      <c r="A195" s="42"/>
      <c r="B195" s="43"/>
      <c r="C195" s="44"/>
      <c r="D195" s="238" t="s">
        <v>278</v>
      </c>
      <c r="E195" s="44"/>
      <c r="F195" s="284" t="s">
        <v>1581</v>
      </c>
      <c r="G195" s="44"/>
      <c r="H195" s="271">
        <v>21.847999999999999</v>
      </c>
      <c r="I195" s="44"/>
      <c r="J195" s="44"/>
      <c r="K195" s="44"/>
      <c r="L195" s="48"/>
      <c r="M195" s="234"/>
      <c r="N195" s="23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U195" s="20" t="s">
        <v>93</v>
      </c>
    </row>
    <row r="196" s="2" customFormat="1">
      <c r="A196" s="42"/>
      <c r="B196" s="43"/>
      <c r="C196" s="44"/>
      <c r="D196" s="238" t="s">
        <v>278</v>
      </c>
      <c r="E196" s="44"/>
      <c r="F196" s="284" t="s">
        <v>310</v>
      </c>
      <c r="G196" s="44"/>
      <c r="H196" s="271">
        <v>21.847999999999999</v>
      </c>
      <c r="I196" s="44"/>
      <c r="J196" s="44"/>
      <c r="K196" s="44"/>
      <c r="L196" s="48"/>
      <c r="M196" s="234"/>
      <c r="N196" s="23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U196" s="20" t="s">
        <v>93</v>
      </c>
    </row>
    <row r="197" s="2" customFormat="1">
      <c r="A197" s="42"/>
      <c r="B197" s="43"/>
      <c r="C197" s="44"/>
      <c r="D197" s="238" t="s">
        <v>278</v>
      </c>
      <c r="E197" s="44"/>
      <c r="F197" s="283" t="s">
        <v>1582</v>
      </c>
      <c r="G197" s="44"/>
      <c r="H197" s="44"/>
      <c r="I197" s="44"/>
      <c r="J197" s="44"/>
      <c r="K197" s="44"/>
      <c r="L197" s="48"/>
      <c r="M197" s="234"/>
      <c r="N197" s="23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U197" s="20" t="s">
        <v>93</v>
      </c>
    </row>
    <row r="198" s="2" customFormat="1">
      <c r="A198" s="42"/>
      <c r="B198" s="43"/>
      <c r="C198" s="44"/>
      <c r="D198" s="238" t="s">
        <v>278</v>
      </c>
      <c r="E198" s="44"/>
      <c r="F198" s="284" t="s">
        <v>1583</v>
      </c>
      <c r="G198" s="44"/>
      <c r="H198" s="271">
        <v>9.7379999999999995</v>
      </c>
      <c r="I198" s="44"/>
      <c r="J198" s="44"/>
      <c r="K198" s="44"/>
      <c r="L198" s="48"/>
      <c r="M198" s="234"/>
      <c r="N198" s="23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U198" s="20" t="s">
        <v>93</v>
      </c>
    </row>
    <row r="199" s="2" customFormat="1">
      <c r="A199" s="42"/>
      <c r="B199" s="43"/>
      <c r="C199" s="44"/>
      <c r="D199" s="238" t="s">
        <v>278</v>
      </c>
      <c r="E199" s="44"/>
      <c r="F199" s="284" t="s">
        <v>1584</v>
      </c>
      <c r="G199" s="44"/>
      <c r="H199" s="271">
        <v>4.5289999999999999</v>
      </c>
      <c r="I199" s="44"/>
      <c r="J199" s="44"/>
      <c r="K199" s="44"/>
      <c r="L199" s="48"/>
      <c r="M199" s="234"/>
      <c r="N199" s="23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U199" s="20" t="s">
        <v>93</v>
      </c>
    </row>
    <row r="200" s="2" customFormat="1">
      <c r="A200" s="42"/>
      <c r="B200" s="43"/>
      <c r="C200" s="44"/>
      <c r="D200" s="238" t="s">
        <v>278</v>
      </c>
      <c r="E200" s="44"/>
      <c r="F200" s="284" t="s">
        <v>1585</v>
      </c>
      <c r="G200" s="44"/>
      <c r="H200" s="271">
        <v>4.8689999999999998</v>
      </c>
      <c r="I200" s="44"/>
      <c r="J200" s="44"/>
      <c r="K200" s="44"/>
      <c r="L200" s="48"/>
      <c r="M200" s="234"/>
      <c r="N200" s="23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U200" s="20" t="s">
        <v>93</v>
      </c>
    </row>
    <row r="201" s="2" customFormat="1">
      <c r="A201" s="42"/>
      <c r="B201" s="43"/>
      <c r="C201" s="44"/>
      <c r="D201" s="238" t="s">
        <v>278</v>
      </c>
      <c r="E201" s="44"/>
      <c r="F201" s="284" t="s">
        <v>1586</v>
      </c>
      <c r="G201" s="44"/>
      <c r="H201" s="271">
        <v>13.210000000000001</v>
      </c>
      <c r="I201" s="44"/>
      <c r="J201" s="44"/>
      <c r="K201" s="44"/>
      <c r="L201" s="48"/>
      <c r="M201" s="234"/>
      <c r="N201" s="23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U201" s="20" t="s">
        <v>93</v>
      </c>
    </row>
    <row r="202" s="2" customFormat="1">
      <c r="A202" s="42"/>
      <c r="B202" s="43"/>
      <c r="C202" s="44"/>
      <c r="D202" s="238" t="s">
        <v>278</v>
      </c>
      <c r="E202" s="44"/>
      <c r="F202" s="284" t="s">
        <v>310</v>
      </c>
      <c r="G202" s="44"/>
      <c r="H202" s="271">
        <v>32.345999999999997</v>
      </c>
      <c r="I202" s="44"/>
      <c r="J202" s="44"/>
      <c r="K202" s="44"/>
      <c r="L202" s="48"/>
      <c r="M202" s="234"/>
      <c r="N202" s="23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U202" s="20" t="s">
        <v>93</v>
      </c>
    </row>
    <row r="203" s="2" customFormat="1">
      <c r="A203" s="42"/>
      <c r="B203" s="43"/>
      <c r="C203" s="44"/>
      <c r="D203" s="238" t="s">
        <v>278</v>
      </c>
      <c r="E203" s="44"/>
      <c r="F203" s="283" t="s">
        <v>1587</v>
      </c>
      <c r="G203" s="44"/>
      <c r="H203" s="44"/>
      <c r="I203" s="44"/>
      <c r="J203" s="44"/>
      <c r="K203" s="44"/>
      <c r="L203" s="48"/>
      <c r="M203" s="234"/>
      <c r="N203" s="23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U203" s="20" t="s">
        <v>93</v>
      </c>
    </row>
    <row r="204" s="2" customFormat="1">
      <c r="A204" s="42"/>
      <c r="B204" s="43"/>
      <c r="C204" s="44"/>
      <c r="D204" s="238" t="s">
        <v>278</v>
      </c>
      <c r="E204" s="44"/>
      <c r="F204" s="284" t="s">
        <v>1588</v>
      </c>
      <c r="G204" s="44"/>
      <c r="H204" s="271">
        <v>5.7039999999999997</v>
      </c>
      <c r="I204" s="44"/>
      <c r="J204" s="44"/>
      <c r="K204" s="44"/>
      <c r="L204" s="48"/>
      <c r="M204" s="234"/>
      <c r="N204" s="23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U204" s="20" t="s">
        <v>93</v>
      </c>
    </row>
    <row r="205" s="2" customFormat="1">
      <c r="A205" s="42"/>
      <c r="B205" s="43"/>
      <c r="C205" s="44"/>
      <c r="D205" s="238" t="s">
        <v>278</v>
      </c>
      <c r="E205" s="44"/>
      <c r="F205" s="284" t="s">
        <v>1589</v>
      </c>
      <c r="G205" s="44"/>
      <c r="H205" s="271">
        <v>1.7090000000000001</v>
      </c>
      <c r="I205" s="44"/>
      <c r="J205" s="44"/>
      <c r="K205" s="44"/>
      <c r="L205" s="48"/>
      <c r="M205" s="234"/>
      <c r="N205" s="23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U205" s="20" t="s">
        <v>93</v>
      </c>
    </row>
    <row r="206" s="2" customFormat="1">
      <c r="A206" s="42"/>
      <c r="B206" s="43"/>
      <c r="C206" s="44"/>
      <c r="D206" s="238" t="s">
        <v>278</v>
      </c>
      <c r="E206" s="44"/>
      <c r="F206" s="284" t="s">
        <v>310</v>
      </c>
      <c r="G206" s="44"/>
      <c r="H206" s="271">
        <v>7.4130000000000003</v>
      </c>
      <c r="I206" s="44"/>
      <c r="J206" s="44"/>
      <c r="K206" s="44"/>
      <c r="L206" s="48"/>
      <c r="M206" s="234"/>
      <c r="N206" s="23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U206" s="20" t="s">
        <v>93</v>
      </c>
    </row>
    <row r="207" s="2" customFormat="1" ht="24.15" customHeight="1">
      <c r="A207" s="42"/>
      <c r="B207" s="43"/>
      <c r="C207" s="218" t="s">
        <v>261</v>
      </c>
      <c r="D207" s="218" t="s">
        <v>256</v>
      </c>
      <c r="E207" s="219" t="s">
        <v>767</v>
      </c>
      <c r="F207" s="220" t="s">
        <v>768</v>
      </c>
      <c r="G207" s="221" t="s">
        <v>314</v>
      </c>
      <c r="H207" s="222">
        <v>43.575000000000003</v>
      </c>
      <c r="I207" s="223"/>
      <c r="J207" s="224">
        <f>ROUND(I207*H207,2)</f>
        <v>0</v>
      </c>
      <c r="K207" s="220" t="s">
        <v>260</v>
      </c>
      <c r="L207" s="48"/>
      <c r="M207" s="225" t="s">
        <v>48</v>
      </c>
      <c r="N207" s="226" t="s">
        <v>56</v>
      </c>
      <c r="O207" s="88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29" t="s">
        <v>261</v>
      </c>
      <c r="AT207" s="229" t="s">
        <v>256</v>
      </c>
      <c r="AU207" s="229" t="s">
        <v>93</v>
      </c>
      <c r="AY207" s="20" t="s">
        <v>254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20" t="s">
        <v>23</v>
      </c>
      <c r="BK207" s="230">
        <f>ROUND(I207*H207,2)</f>
        <v>0</v>
      </c>
      <c r="BL207" s="20" t="s">
        <v>261</v>
      </c>
      <c r="BM207" s="229" t="s">
        <v>1597</v>
      </c>
    </row>
    <row r="208" s="2" customFormat="1">
      <c r="A208" s="42"/>
      <c r="B208" s="43"/>
      <c r="C208" s="44"/>
      <c r="D208" s="231" t="s">
        <v>263</v>
      </c>
      <c r="E208" s="44"/>
      <c r="F208" s="232" t="s">
        <v>770</v>
      </c>
      <c r="G208" s="44"/>
      <c r="H208" s="44"/>
      <c r="I208" s="233"/>
      <c r="J208" s="44"/>
      <c r="K208" s="44"/>
      <c r="L208" s="48"/>
      <c r="M208" s="234"/>
      <c r="N208" s="23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263</v>
      </c>
      <c r="AU208" s="20" t="s">
        <v>93</v>
      </c>
    </row>
    <row r="209" s="15" customFormat="1">
      <c r="A209" s="15"/>
      <c r="B209" s="259"/>
      <c r="C209" s="260"/>
      <c r="D209" s="238" t="s">
        <v>265</v>
      </c>
      <c r="E209" s="261" t="s">
        <v>48</v>
      </c>
      <c r="F209" s="262" t="s">
        <v>729</v>
      </c>
      <c r="G209" s="260"/>
      <c r="H209" s="261" t="s">
        <v>48</v>
      </c>
      <c r="I209" s="263"/>
      <c r="J209" s="260"/>
      <c r="K209" s="260"/>
      <c r="L209" s="264"/>
      <c r="M209" s="265"/>
      <c r="N209" s="266"/>
      <c r="O209" s="266"/>
      <c r="P209" s="266"/>
      <c r="Q209" s="266"/>
      <c r="R209" s="266"/>
      <c r="S209" s="266"/>
      <c r="T209" s="26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8" t="s">
        <v>265</v>
      </c>
      <c r="AU209" s="268" t="s">
        <v>93</v>
      </c>
      <c r="AV209" s="15" t="s">
        <v>23</v>
      </c>
      <c r="AW209" s="15" t="s">
        <v>46</v>
      </c>
      <c r="AX209" s="15" t="s">
        <v>85</v>
      </c>
      <c r="AY209" s="268" t="s">
        <v>254</v>
      </c>
    </row>
    <row r="210" s="15" customFormat="1">
      <c r="A210" s="15"/>
      <c r="B210" s="259"/>
      <c r="C210" s="260"/>
      <c r="D210" s="238" t="s">
        <v>265</v>
      </c>
      <c r="E210" s="261" t="s">
        <v>48</v>
      </c>
      <c r="F210" s="262" t="s">
        <v>730</v>
      </c>
      <c r="G210" s="260"/>
      <c r="H210" s="261" t="s">
        <v>48</v>
      </c>
      <c r="I210" s="263"/>
      <c r="J210" s="260"/>
      <c r="K210" s="260"/>
      <c r="L210" s="264"/>
      <c r="M210" s="265"/>
      <c r="N210" s="266"/>
      <c r="O210" s="266"/>
      <c r="P210" s="266"/>
      <c r="Q210" s="266"/>
      <c r="R210" s="266"/>
      <c r="S210" s="266"/>
      <c r="T210" s="26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8" t="s">
        <v>265</v>
      </c>
      <c r="AU210" s="268" t="s">
        <v>93</v>
      </c>
      <c r="AV210" s="15" t="s">
        <v>23</v>
      </c>
      <c r="AW210" s="15" t="s">
        <v>46</v>
      </c>
      <c r="AX210" s="15" t="s">
        <v>85</v>
      </c>
      <c r="AY210" s="268" t="s">
        <v>254</v>
      </c>
    </row>
    <row r="211" s="13" customFormat="1">
      <c r="A211" s="13"/>
      <c r="B211" s="236"/>
      <c r="C211" s="237"/>
      <c r="D211" s="238" t="s">
        <v>265</v>
      </c>
      <c r="E211" s="239" t="s">
        <v>48</v>
      </c>
      <c r="F211" s="240" t="s">
        <v>1598</v>
      </c>
      <c r="G211" s="237"/>
      <c r="H211" s="241">
        <v>43.575000000000003</v>
      </c>
      <c r="I211" s="242"/>
      <c r="J211" s="237"/>
      <c r="K211" s="237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265</v>
      </c>
      <c r="AU211" s="247" t="s">
        <v>93</v>
      </c>
      <c r="AV211" s="13" t="s">
        <v>93</v>
      </c>
      <c r="AW211" s="13" t="s">
        <v>46</v>
      </c>
      <c r="AX211" s="13" t="s">
        <v>85</v>
      </c>
      <c r="AY211" s="247" t="s">
        <v>254</v>
      </c>
    </row>
    <row r="212" s="14" customFormat="1">
      <c r="A212" s="14"/>
      <c r="B212" s="248"/>
      <c r="C212" s="249"/>
      <c r="D212" s="238" t="s">
        <v>265</v>
      </c>
      <c r="E212" s="250" t="s">
        <v>1599</v>
      </c>
      <c r="F212" s="251" t="s">
        <v>268</v>
      </c>
      <c r="G212" s="249"/>
      <c r="H212" s="252">
        <v>43.575000000000003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8" t="s">
        <v>265</v>
      </c>
      <c r="AU212" s="258" t="s">
        <v>93</v>
      </c>
      <c r="AV212" s="14" t="s">
        <v>261</v>
      </c>
      <c r="AW212" s="14" t="s">
        <v>46</v>
      </c>
      <c r="AX212" s="14" t="s">
        <v>23</v>
      </c>
      <c r="AY212" s="258" t="s">
        <v>254</v>
      </c>
    </row>
    <row r="213" s="2" customFormat="1">
      <c r="A213" s="42"/>
      <c r="B213" s="43"/>
      <c r="C213" s="44"/>
      <c r="D213" s="238" t="s">
        <v>278</v>
      </c>
      <c r="E213" s="44"/>
      <c r="F213" s="269" t="s">
        <v>1572</v>
      </c>
      <c r="G213" s="44"/>
      <c r="H213" s="44"/>
      <c r="I213" s="44"/>
      <c r="J213" s="44"/>
      <c r="K213" s="44"/>
      <c r="L213" s="48"/>
      <c r="M213" s="234"/>
      <c r="N213" s="23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U213" s="20" t="s">
        <v>93</v>
      </c>
    </row>
    <row r="214" s="2" customFormat="1">
      <c r="A214" s="42"/>
      <c r="B214" s="43"/>
      <c r="C214" s="44"/>
      <c r="D214" s="238" t="s">
        <v>278</v>
      </c>
      <c r="E214" s="44"/>
      <c r="F214" s="270" t="s">
        <v>1573</v>
      </c>
      <c r="G214" s="44"/>
      <c r="H214" s="271">
        <v>242.08600000000001</v>
      </c>
      <c r="I214" s="44"/>
      <c r="J214" s="44"/>
      <c r="K214" s="44"/>
      <c r="L214" s="48"/>
      <c r="M214" s="234"/>
      <c r="N214" s="23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U214" s="20" t="s">
        <v>93</v>
      </c>
    </row>
    <row r="215" s="2" customFormat="1">
      <c r="A215" s="42"/>
      <c r="B215" s="43"/>
      <c r="C215" s="44"/>
      <c r="D215" s="238" t="s">
        <v>278</v>
      </c>
      <c r="E215" s="44"/>
      <c r="F215" s="283" t="s">
        <v>1574</v>
      </c>
      <c r="G215" s="44"/>
      <c r="H215" s="44"/>
      <c r="I215" s="44"/>
      <c r="J215" s="44"/>
      <c r="K215" s="44"/>
      <c r="L215" s="48"/>
      <c r="M215" s="234"/>
      <c r="N215" s="23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U215" s="20" t="s">
        <v>93</v>
      </c>
    </row>
    <row r="216" s="2" customFormat="1">
      <c r="A216" s="42"/>
      <c r="B216" s="43"/>
      <c r="C216" s="44"/>
      <c r="D216" s="238" t="s">
        <v>278</v>
      </c>
      <c r="E216" s="44"/>
      <c r="F216" s="284" t="s">
        <v>1575</v>
      </c>
      <c r="G216" s="44"/>
      <c r="H216" s="271">
        <v>0</v>
      </c>
      <c r="I216" s="44"/>
      <c r="J216" s="44"/>
      <c r="K216" s="44"/>
      <c r="L216" s="48"/>
      <c r="M216" s="234"/>
      <c r="N216" s="23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U216" s="20" t="s">
        <v>93</v>
      </c>
    </row>
    <row r="217" s="2" customFormat="1">
      <c r="A217" s="42"/>
      <c r="B217" s="43"/>
      <c r="C217" s="44"/>
      <c r="D217" s="238" t="s">
        <v>278</v>
      </c>
      <c r="E217" s="44"/>
      <c r="F217" s="284" t="s">
        <v>1576</v>
      </c>
      <c r="G217" s="44"/>
      <c r="H217" s="271">
        <v>0</v>
      </c>
      <c r="I217" s="44"/>
      <c r="J217" s="44"/>
      <c r="K217" s="44"/>
      <c r="L217" s="48"/>
      <c r="M217" s="234"/>
      <c r="N217" s="23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U217" s="20" t="s">
        <v>93</v>
      </c>
    </row>
    <row r="218" s="2" customFormat="1">
      <c r="A218" s="42"/>
      <c r="B218" s="43"/>
      <c r="C218" s="44"/>
      <c r="D218" s="238" t="s">
        <v>278</v>
      </c>
      <c r="E218" s="44"/>
      <c r="F218" s="284" t="s">
        <v>1577</v>
      </c>
      <c r="G218" s="44"/>
      <c r="H218" s="271">
        <v>178.81700000000001</v>
      </c>
      <c r="I218" s="44"/>
      <c r="J218" s="44"/>
      <c r="K218" s="44"/>
      <c r="L218" s="48"/>
      <c r="M218" s="234"/>
      <c r="N218" s="23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U218" s="20" t="s">
        <v>93</v>
      </c>
    </row>
    <row r="219" s="2" customFormat="1">
      <c r="A219" s="42"/>
      <c r="B219" s="43"/>
      <c r="C219" s="44"/>
      <c r="D219" s="238" t="s">
        <v>278</v>
      </c>
      <c r="E219" s="44"/>
      <c r="F219" s="284" t="s">
        <v>1578</v>
      </c>
      <c r="G219" s="44"/>
      <c r="H219" s="271">
        <v>81.180000000000007</v>
      </c>
      <c r="I219" s="44"/>
      <c r="J219" s="44"/>
      <c r="K219" s="44"/>
      <c r="L219" s="48"/>
      <c r="M219" s="234"/>
      <c r="N219" s="23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U219" s="20" t="s">
        <v>93</v>
      </c>
    </row>
    <row r="220" s="2" customFormat="1">
      <c r="A220" s="42"/>
      <c r="B220" s="43"/>
      <c r="C220" s="44"/>
      <c r="D220" s="238" t="s">
        <v>278</v>
      </c>
      <c r="E220" s="44"/>
      <c r="F220" s="284" t="s">
        <v>310</v>
      </c>
      <c r="G220" s="44"/>
      <c r="H220" s="271">
        <v>259.99700000000001</v>
      </c>
      <c r="I220" s="44"/>
      <c r="J220" s="44"/>
      <c r="K220" s="44"/>
      <c r="L220" s="48"/>
      <c r="M220" s="234"/>
      <c r="N220" s="23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U220" s="20" t="s">
        <v>93</v>
      </c>
    </row>
    <row r="221" s="2" customFormat="1">
      <c r="A221" s="42"/>
      <c r="B221" s="43"/>
      <c r="C221" s="44"/>
      <c r="D221" s="238" t="s">
        <v>278</v>
      </c>
      <c r="E221" s="44"/>
      <c r="F221" s="283" t="s">
        <v>1579</v>
      </c>
      <c r="G221" s="44"/>
      <c r="H221" s="44"/>
      <c r="I221" s="44"/>
      <c r="J221" s="44"/>
      <c r="K221" s="44"/>
      <c r="L221" s="48"/>
      <c r="M221" s="234"/>
      <c r="N221" s="23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U221" s="20" t="s">
        <v>93</v>
      </c>
    </row>
    <row r="222" s="2" customFormat="1">
      <c r="A222" s="42"/>
      <c r="B222" s="43"/>
      <c r="C222" s="44"/>
      <c r="D222" s="238" t="s">
        <v>278</v>
      </c>
      <c r="E222" s="44"/>
      <c r="F222" s="284" t="s">
        <v>1580</v>
      </c>
      <c r="G222" s="44"/>
      <c r="H222" s="271">
        <v>0</v>
      </c>
      <c r="I222" s="44"/>
      <c r="J222" s="44"/>
      <c r="K222" s="44"/>
      <c r="L222" s="48"/>
      <c r="M222" s="234"/>
      <c r="N222" s="23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U222" s="20" t="s">
        <v>93</v>
      </c>
    </row>
    <row r="223" s="2" customFormat="1">
      <c r="A223" s="42"/>
      <c r="B223" s="43"/>
      <c r="C223" s="44"/>
      <c r="D223" s="238" t="s">
        <v>278</v>
      </c>
      <c r="E223" s="44"/>
      <c r="F223" s="284" t="s">
        <v>1581</v>
      </c>
      <c r="G223" s="44"/>
      <c r="H223" s="271">
        <v>21.847999999999999</v>
      </c>
      <c r="I223" s="44"/>
      <c r="J223" s="44"/>
      <c r="K223" s="44"/>
      <c r="L223" s="48"/>
      <c r="M223" s="234"/>
      <c r="N223" s="23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U223" s="20" t="s">
        <v>93</v>
      </c>
    </row>
    <row r="224" s="2" customFormat="1">
      <c r="A224" s="42"/>
      <c r="B224" s="43"/>
      <c r="C224" s="44"/>
      <c r="D224" s="238" t="s">
        <v>278</v>
      </c>
      <c r="E224" s="44"/>
      <c r="F224" s="284" t="s">
        <v>310</v>
      </c>
      <c r="G224" s="44"/>
      <c r="H224" s="271">
        <v>21.847999999999999</v>
      </c>
      <c r="I224" s="44"/>
      <c r="J224" s="44"/>
      <c r="K224" s="44"/>
      <c r="L224" s="48"/>
      <c r="M224" s="234"/>
      <c r="N224" s="23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U224" s="20" t="s">
        <v>93</v>
      </c>
    </row>
    <row r="225" s="2" customFormat="1">
      <c r="A225" s="42"/>
      <c r="B225" s="43"/>
      <c r="C225" s="44"/>
      <c r="D225" s="238" t="s">
        <v>278</v>
      </c>
      <c r="E225" s="44"/>
      <c r="F225" s="283" t="s">
        <v>1582</v>
      </c>
      <c r="G225" s="44"/>
      <c r="H225" s="44"/>
      <c r="I225" s="44"/>
      <c r="J225" s="44"/>
      <c r="K225" s="44"/>
      <c r="L225" s="48"/>
      <c r="M225" s="234"/>
      <c r="N225" s="23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U225" s="20" t="s">
        <v>93</v>
      </c>
    </row>
    <row r="226" s="2" customFormat="1">
      <c r="A226" s="42"/>
      <c r="B226" s="43"/>
      <c r="C226" s="44"/>
      <c r="D226" s="238" t="s">
        <v>278</v>
      </c>
      <c r="E226" s="44"/>
      <c r="F226" s="284" t="s">
        <v>1583</v>
      </c>
      <c r="G226" s="44"/>
      <c r="H226" s="271">
        <v>9.7379999999999995</v>
      </c>
      <c r="I226" s="44"/>
      <c r="J226" s="44"/>
      <c r="K226" s="44"/>
      <c r="L226" s="48"/>
      <c r="M226" s="234"/>
      <c r="N226" s="23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U226" s="20" t="s">
        <v>93</v>
      </c>
    </row>
    <row r="227" s="2" customFormat="1">
      <c r="A227" s="42"/>
      <c r="B227" s="43"/>
      <c r="C227" s="44"/>
      <c r="D227" s="238" t="s">
        <v>278</v>
      </c>
      <c r="E227" s="44"/>
      <c r="F227" s="284" t="s">
        <v>1584</v>
      </c>
      <c r="G227" s="44"/>
      <c r="H227" s="271">
        <v>4.5289999999999999</v>
      </c>
      <c r="I227" s="44"/>
      <c r="J227" s="44"/>
      <c r="K227" s="44"/>
      <c r="L227" s="48"/>
      <c r="M227" s="234"/>
      <c r="N227" s="23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U227" s="20" t="s">
        <v>93</v>
      </c>
    </row>
    <row r="228" s="2" customFormat="1">
      <c r="A228" s="42"/>
      <c r="B228" s="43"/>
      <c r="C228" s="44"/>
      <c r="D228" s="238" t="s">
        <v>278</v>
      </c>
      <c r="E228" s="44"/>
      <c r="F228" s="284" t="s">
        <v>1585</v>
      </c>
      <c r="G228" s="44"/>
      <c r="H228" s="271">
        <v>4.8689999999999998</v>
      </c>
      <c r="I228" s="44"/>
      <c r="J228" s="44"/>
      <c r="K228" s="44"/>
      <c r="L228" s="48"/>
      <c r="M228" s="234"/>
      <c r="N228" s="23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U228" s="20" t="s">
        <v>93</v>
      </c>
    </row>
    <row r="229" s="2" customFormat="1">
      <c r="A229" s="42"/>
      <c r="B229" s="43"/>
      <c r="C229" s="44"/>
      <c r="D229" s="238" t="s">
        <v>278</v>
      </c>
      <c r="E229" s="44"/>
      <c r="F229" s="284" t="s">
        <v>1586</v>
      </c>
      <c r="G229" s="44"/>
      <c r="H229" s="271">
        <v>13.210000000000001</v>
      </c>
      <c r="I229" s="44"/>
      <c r="J229" s="44"/>
      <c r="K229" s="44"/>
      <c r="L229" s="48"/>
      <c r="M229" s="234"/>
      <c r="N229" s="23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U229" s="20" t="s">
        <v>93</v>
      </c>
    </row>
    <row r="230" s="2" customFormat="1">
      <c r="A230" s="42"/>
      <c r="B230" s="43"/>
      <c r="C230" s="44"/>
      <c r="D230" s="238" t="s">
        <v>278</v>
      </c>
      <c r="E230" s="44"/>
      <c r="F230" s="284" t="s">
        <v>310</v>
      </c>
      <c r="G230" s="44"/>
      <c r="H230" s="271">
        <v>32.345999999999997</v>
      </c>
      <c r="I230" s="44"/>
      <c r="J230" s="44"/>
      <c r="K230" s="44"/>
      <c r="L230" s="48"/>
      <c r="M230" s="234"/>
      <c r="N230" s="23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U230" s="20" t="s">
        <v>93</v>
      </c>
    </row>
    <row r="231" s="2" customFormat="1">
      <c r="A231" s="42"/>
      <c r="B231" s="43"/>
      <c r="C231" s="44"/>
      <c r="D231" s="238" t="s">
        <v>278</v>
      </c>
      <c r="E231" s="44"/>
      <c r="F231" s="283" t="s">
        <v>1587</v>
      </c>
      <c r="G231" s="44"/>
      <c r="H231" s="44"/>
      <c r="I231" s="44"/>
      <c r="J231" s="44"/>
      <c r="K231" s="44"/>
      <c r="L231" s="48"/>
      <c r="M231" s="234"/>
      <c r="N231" s="23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U231" s="20" t="s">
        <v>93</v>
      </c>
    </row>
    <row r="232" s="2" customFormat="1">
      <c r="A232" s="42"/>
      <c r="B232" s="43"/>
      <c r="C232" s="44"/>
      <c r="D232" s="238" t="s">
        <v>278</v>
      </c>
      <c r="E232" s="44"/>
      <c r="F232" s="284" t="s">
        <v>1588</v>
      </c>
      <c r="G232" s="44"/>
      <c r="H232" s="271">
        <v>5.7039999999999997</v>
      </c>
      <c r="I232" s="44"/>
      <c r="J232" s="44"/>
      <c r="K232" s="44"/>
      <c r="L232" s="48"/>
      <c r="M232" s="234"/>
      <c r="N232" s="23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U232" s="20" t="s">
        <v>93</v>
      </c>
    </row>
    <row r="233" s="2" customFormat="1">
      <c r="A233" s="42"/>
      <c r="B233" s="43"/>
      <c r="C233" s="44"/>
      <c r="D233" s="238" t="s">
        <v>278</v>
      </c>
      <c r="E233" s="44"/>
      <c r="F233" s="284" t="s">
        <v>1589</v>
      </c>
      <c r="G233" s="44"/>
      <c r="H233" s="271">
        <v>1.7090000000000001</v>
      </c>
      <c r="I233" s="44"/>
      <c r="J233" s="44"/>
      <c r="K233" s="44"/>
      <c r="L233" s="48"/>
      <c r="M233" s="234"/>
      <c r="N233" s="23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U233" s="20" t="s">
        <v>93</v>
      </c>
    </row>
    <row r="234" s="2" customFormat="1">
      <c r="A234" s="42"/>
      <c r="B234" s="43"/>
      <c r="C234" s="44"/>
      <c r="D234" s="238" t="s">
        <v>278</v>
      </c>
      <c r="E234" s="44"/>
      <c r="F234" s="284" t="s">
        <v>310</v>
      </c>
      <c r="G234" s="44"/>
      <c r="H234" s="271">
        <v>7.4130000000000003</v>
      </c>
      <c r="I234" s="44"/>
      <c r="J234" s="44"/>
      <c r="K234" s="44"/>
      <c r="L234" s="48"/>
      <c r="M234" s="234"/>
      <c r="N234" s="23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U234" s="20" t="s">
        <v>93</v>
      </c>
    </row>
    <row r="235" s="2" customFormat="1" ht="24.15" customHeight="1">
      <c r="A235" s="42"/>
      <c r="B235" s="43"/>
      <c r="C235" s="218" t="s">
        <v>287</v>
      </c>
      <c r="D235" s="218" t="s">
        <v>256</v>
      </c>
      <c r="E235" s="219" t="s">
        <v>772</v>
      </c>
      <c r="F235" s="220" t="s">
        <v>773</v>
      </c>
      <c r="G235" s="221" t="s">
        <v>314</v>
      </c>
      <c r="H235" s="222">
        <v>16.946000000000002</v>
      </c>
      <c r="I235" s="223"/>
      <c r="J235" s="224">
        <f>ROUND(I235*H235,2)</f>
        <v>0</v>
      </c>
      <c r="K235" s="220" t="s">
        <v>260</v>
      </c>
      <c r="L235" s="48"/>
      <c r="M235" s="225" t="s">
        <v>48</v>
      </c>
      <c r="N235" s="226" t="s">
        <v>56</v>
      </c>
      <c r="O235" s="88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29" t="s">
        <v>261</v>
      </c>
      <c r="AT235" s="229" t="s">
        <v>256</v>
      </c>
      <c r="AU235" s="229" t="s">
        <v>93</v>
      </c>
      <c r="AY235" s="20" t="s">
        <v>254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20" t="s">
        <v>23</v>
      </c>
      <c r="BK235" s="230">
        <f>ROUND(I235*H235,2)</f>
        <v>0</v>
      </c>
      <c r="BL235" s="20" t="s">
        <v>261</v>
      </c>
      <c r="BM235" s="229" t="s">
        <v>1600</v>
      </c>
    </row>
    <row r="236" s="2" customFormat="1">
      <c r="A236" s="42"/>
      <c r="B236" s="43"/>
      <c r="C236" s="44"/>
      <c r="D236" s="231" t="s">
        <v>263</v>
      </c>
      <c r="E236" s="44"/>
      <c r="F236" s="232" t="s">
        <v>775</v>
      </c>
      <c r="G236" s="44"/>
      <c r="H236" s="44"/>
      <c r="I236" s="233"/>
      <c r="J236" s="44"/>
      <c r="K236" s="44"/>
      <c r="L236" s="48"/>
      <c r="M236" s="234"/>
      <c r="N236" s="23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263</v>
      </c>
      <c r="AU236" s="20" t="s">
        <v>93</v>
      </c>
    </row>
    <row r="237" s="15" customFormat="1">
      <c r="A237" s="15"/>
      <c r="B237" s="259"/>
      <c r="C237" s="260"/>
      <c r="D237" s="238" t="s">
        <v>265</v>
      </c>
      <c r="E237" s="261" t="s">
        <v>48</v>
      </c>
      <c r="F237" s="262" t="s">
        <v>729</v>
      </c>
      <c r="G237" s="260"/>
      <c r="H237" s="261" t="s">
        <v>48</v>
      </c>
      <c r="I237" s="263"/>
      <c r="J237" s="260"/>
      <c r="K237" s="260"/>
      <c r="L237" s="264"/>
      <c r="M237" s="265"/>
      <c r="N237" s="266"/>
      <c r="O237" s="266"/>
      <c r="P237" s="266"/>
      <c r="Q237" s="266"/>
      <c r="R237" s="266"/>
      <c r="S237" s="266"/>
      <c r="T237" s="26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8" t="s">
        <v>265</v>
      </c>
      <c r="AU237" s="268" t="s">
        <v>93</v>
      </c>
      <c r="AV237" s="15" t="s">
        <v>23</v>
      </c>
      <c r="AW237" s="15" t="s">
        <v>46</v>
      </c>
      <c r="AX237" s="15" t="s">
        <v>85</v>
      </c>
      <c r="AY237" s="268" t="s">
        <v>254</v>
      </c>
    </row>
    <row r="238" s="15" customFormat="1">
      <c r="A238" s="15"/>
      <c r="B238" s="259"/>
      <c r="C238" s="260"/>
      <c r="D238" s="238" t="s">
        <v>265</v>
      </c>
      <c r="E238" s="261" t="s">
        <v>48</v>
      </c>
      <c r="F238" s="262" t="s">
        <v>730</v>
      </c>
      <c r="G238" s="260"/>
      <c r="H238" s="261" t="s">
        <v>48</v>
      </c>
      <c r="I238" s="263"/>
      <c r="J238" s="260"/>
      <c r="K238" s="260"/>
      <c r="L238" s="264"/>
      <c r="M238" s="265"/>
      <c r="N238" s="266"/>
      <c r="O238" s="266"/>
      <c r="P238" s="266"/>
      <c r="Q238" s="266"/>
      <c r="R238" s="266"/>
      <c r="S238" s="266"/>
      <c r="T238" s="26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8" t="s">
        <v>265</v>
      </c>
      <c r="AU238" s="268" t="s">
        <v>93</v>
      </c>
      <c r="AV238" s="15" t="s">
        <v>23</v>
      </c>
      <c r="AW238" s="15" t="s">
        <v>46</v>
      </c>
      <c r="AX238" s="15" t="s">
        <v>85</v>
      </c>
      <c r="AY238" s="268" t="s">
        <v>254</v>
      </c>
    </row>
    <row r="239" s="13" customFormat="1">
      <c r="A239" s="13"/>
      <c r="B239" s="236"/>
      <c r="C239" s="237"/>
      <c r="D239" s="238" t="s">
        <v>265</v>
      </c>
      <c r="E239" s="239" t="s">
        <v>48</v>
      </c>
      <c r="F239" s="240" t="s">
        <v>1601</v>
      </c>
      <c r="G239" s="237"/>
      <c r="H239" s="241">
        <v>16.946000000000002</v>
      </c>
      <c r="I239" s="242"/>
      <c r="J239" s="237"/>
      <c r="K239" s="237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265</v>
      </c>
      <c r="AU239" s="247" t="s">
        <v>93</v>
      </c>
      <c r="AV239" s="13" t="s">
        <v>93</v>
      </c>
      <c r="AW239" s="13" t="s">
        <v>46</v>
      </c>
      <c r="AX239" s="13" t="s">
        <v>85</v>
      </c>
      <c r="AY239" s="247" t="s">
        <v>254</v>
      </c>
    </row>
    <row r="240" s="14" customFormat="1">
      <c r="A240" s="14"/>
      <c r="B240" s="248"/>
      <c r="C240" s="249"/>
      <c r="D240" s="238" t="s">
        <v>265</v>
      </c>
      <c r="E240" s="250" t="s">
        <v>1602</v>
      </c>
      <c r="F240" s="251" t="s">
        <v>268</v>
      </c>
      <c r="G240" s="249"/>
      <c r="H240" s="252">
        <v>16.946000000000002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8" t="s">
        <v>265</v>
      </c>
      <c r="AU240" s="258" t="s">
        <v>93</v>
      </c>
      <c r="AV240" s="14" t="s">
        <v>261</v>
      </c>
      <c r="AW240" s="14" t="s">
        <v>46</v>
      </c>
      <c r="AX240" s="14" t="s">
        <v>23</v>
      </c>
      <c r="AY240" s="258" t="s">
        <v>254</v>
      </c>
    </row>
    <row r="241" s="2" customFormat="1">
      <c r="A241" s="42"/>
      <c r="B241" s="43"/>
      <c r="C241" s="44"/>
      <c r="D241" s="238" t="s">
        <v>278</v>
      </c>
      <c r="E241" s="44"/>
      <c r="F241" s="269" t="s">
        <v>1572</v>
      </c>
      <c r="G241" s="44"/>
      <c r="H241" s="44"/>
      <c r="I241" s="44"/>
      <c r="J241" s="44"/>
      <c r="K241" s="44"/>
      <c r="L241" s="48"/>
      <c r="M241" s="234"/>
      <c r="N241" s="23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U241" s="20" t="s">
        <v>93</v>
      </c>
    </row>
    <row r="242" s="2" customFormat="1">
      <c r="A242" s="42"/>
      <c r="B242" s="43"/>
      <c r="C242" s="44"/>
      <c r="D242" s="238" t="s">
        <v>278</v>
      </c>
      <c r="E242" s="44"/>
      <c r="F242" s="270" t="s">
        <v>1573</v>
      </c>
      <c r="G242" s="44"/>
      <c r="H242" s="271">
        <v>242.08600000000001</v>
      </c>
      <c r="I242" s="44"/>
      <c r="J242" s="44"/>
      <c r="K242" s="44"/>
      <c r="L242" s="48"/>
      <c r="M242" s="234"/>
      <c r="N242" s="23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U242" s="20" t="s">
        <v>93</v>
      </c>
    </row>
    <row r="243" s="2" customFormat="1">
      <c r="A243" s="42"/>
      <c r="B243" s="43"/>
      <c r="C243" s="44"/>
      <c r="D243" s="238" t="s">
        <v>278</v>
      </c>
      <c r="E243" s="44"/>
      <c r="F243" s="283" t="s">
        <v>1574</v>
      </c>
      <c r="G243" s="44"/>
      <c r="H243" s="44"/>
      <c r="I243" s="44"/>
      <c r="J243" s="44"/>
      <c r="K243" s="44"/>
      <c r="L243" s="48"/>
      <c r="M243" s="234"/>
      <c r="N243" s="23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U243" s="20" t="s">
        <v>93</v>
      </c>
    </row>
    <row r="244" s="2" customFormat="1">
      <c r="A244" s="42"/>
      <c r="B244" s="43"/>
      <c r="C244" s="44"/>
      <c r="D244" s="238" t="s">
        <v>278</v>
      </c>
      <c r="E244" s="44"/>
      <c r="F244" s="284" t="s">
        <v>1575</v>
      </c>
      <c r="G244" s="44"/>
      <c r="H244" s="271">
        <v>0</v>
      </c>
      <c r="I244" s="44"/>
      <c r="J244" s="44"/>
      <c r="K244" s="44"/>
      <c r="L244" s="48"/>
      <c r="M244" s="234"/>
      <c r="N244" s="23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U244" s="20" t="s">
        <v>93</v>
      </c>
    </row>
    <row r="245" s="2" customFormat="1">
      <c r="A245" s="42"/>
      <c r="B245" s="43"/>
      <c r="C245" s="44"/>
      <c r="D245" s="238" t="s">
        <v>278</v>
      </c>
      <c r="E245" s="44"/>
      <c r="F245" s="284" t="s">
        <v>1576</v>
      </c>
      <c r="G245" s="44"/>
      <c r="H245" s="271">
        <v>0</v>
      </c>
      <c r="I245" s="44"/>
      <c r="J245" s="44"/>
      <c r="K245" s="44"/>
      <c r="L245" s="48"/>
      <c r="M245" s="234"/>
      <c r="N245" s="23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U245" s="20" t="s">
        <v>93</v>
      </c>
    </row>
    <row r="246" s="2" customFormat="1">
      <c r="A246" s="42"/>
      <c r="B246" s="43"/>
      <c r="C246" s="44"/>
      <c r="D246" s="238" t="s">
        <v>278</v>
      </c>
      <c r="E246" s="44"/>
      <c r="F246" s="284" t="s">
        <v>1577</v>
      </c>
      <c r="G246" s="44"/>
      <c r="H246" s="271">
        <v>178.81700000000001</v>
      </c>
      <c r="I246" s="44"/>
      <c r="J246" s="44"/>
      <c r="K246" s="44"/>
      <c r="L246" s="48"/>
      <c r="M246" s="234"/>
      <c r="N246" s="23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U246" s="20" t="s">
        <v>93</v>
      </c>
    </row>
    <row r="247" s="2" customFormat="1">
      <c r="A247" s="42"/>
      <c r="B247" s="43"/>
      <c r="C247" s="44"/>
      <c r="D247" s="238" t="s">
        <v>278</v>
      </c>
      <c r="E247" s="44"/>
      <c r="F247" s="284" t="s">
        <v>1578</v>
      </c>
      <c r="G247" s="44"/>
      <c r="H247" s="271">
        <v>81.180000000000007</v>
      </c>
      <c r="I247" s="44"/>
      <c r="J247" s="44"/>
      <c r="K247" s="44"/>
      <c r="L247" s="48"/>
      <c r="M247" s="234"/>
      <c r="N247" s="23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U247" s="20" t="s">
        <v>93</v>
      </c>
    </row>
    <row r="248" s="2" customFormat="1">
      <c r="A248" s="42"/>
      <c r="B248" s="43"/>
      <c r="C248" s="44"/>
      <c r="D248" s="238" t="s">
        <v>278</v>
      </c>
      <c r="E248" s="44"/>
      <c r="F248" s="284" t="s">
        <v>310</v>
      </c>
      <c r="G248" s="44"/>
      <c r="H248" s="271">
        <v>259.99700000000001</v>
      </c>
      <c r="I248" s="44"/>
      <c r="J248" s="44"/>
      <c r="K248" s="44"/>
      <c r="L248" s="48"/>
      <c r="M248" s="234"/>
      <c r="N248" s="23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U248" s="20" t="s">
        <v>93</v>
      </c>
    </row>
    <row r="249" s="2" customFormat="1">
      <c r="A249" s="42"/>
      <c r="B249" s="43"/>
      <c r="C249" s="44"/>
      <c r="D249" s="238" t="s">
        <v>278</v>
      </c>
      <c r="E249" s="44"/>
      <c r="F249" s="283" t="s">
        <v>1579</v>
      </c>
      <c r="G249" s="44"/>
      <c r="H249" s="44"/>
      <c r="I249" s="44"/>
      <c r="J249" s="44"/>
      <c r="K249" s="44"/>
      <c r="L249" s="48"/>
      <c r="M249" s="234"/>
      <c r="N249" s="23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U249" s="20" t="s">
        <v>93</v>
      </c>
    </row>
    <row r="250" s="2" customFormat="1">
      <c r="A250" s="42"/>
      <c r="B250" s="43"/>
      <c r="C250" s="44"/>
      <c r="D250" s="238" t="s">
        <v>278</v>
      </c>
      <c r="E250" s="44"/>
      <c r="F250" s="284" t="s">
        <v>1580</v>
      </c>
      <c r="G250" s="44"/>
      <c r="H250" s="271">
        <v>0</v>
      </c>
      <c r="I250" s="44"/>
      <c r="J250" s="44"/>
      <c r="K250" s="44"/>
      <c r="L250" s="48"/>
      <c r="M250" s="234"/>
      <c r="N250" s="23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U250" s="20" t="s">
        <v>93</v>
      </c>
    </row>
    <row r="251" s="2" customFormat="1">
      <c r="A251" s="42"/>
      <c r="B251" s="43"/>
      <c r="C251" s="44"/>
      <c r="D251" s="238" t="s">
        <v>278</v>
      </c>
      <c r="E251" s="44"/>
      <c r="F251" s="284" t="s">
        <v>1581</v>
      </c>
      <c r="G251" s="44"/>
      <c r="H251" s="271">
        <v>21.847999999999999</v>
      </c>
      <c r="I251" s="44"/>
      <c r="J251" s="44"/>
      <c r="K251" s="44"/>
      <c r="L251" s="48"/>
      <c r="M251" s="234"/>
      <c r="N251" s="23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U251" s="20" t="s">
        <v>93</v>
      </c>
    </row>
    <row r="252" s="2" customFormat="1">
      <c r="A252" s="42"/>
      <c r="B252" s="43"/>
      <c r="C252" s="44"/>
      <c r="D252" s="238" t="s">
        <v>278</v>
      </c>
      <c r="E252" s="44"/>
      <c r="F252" s="284" t="s">
        <v>310</v>
      </c>
      <c r="G252" s="44"/>
      <c r="H252" s="271">
        <v>21.847999999999999</v>
      </c>
      <c r="I252" s="44"/>
      <c r="J252" s="44"/>
      <c r="K252" s="44"/>
      <c r="L252" s="48"/>
      <c r="M252" s="234"/>
      <c r="N252" s="23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U252" s="20" t="s">
        <v>93</v>
      </c>
    </row>
    <row r="253" s="2" customFormat="1">
      <c r="A253" s="42"/>
      <c r="B253" s="43"/>
      <c r="C253" s="44"/>
      <c r="D253" s="238" t="s">
        <v>278</v>
      </c>
      <c r="E253" s="44"/>
      <c r="F253" s="283" t="s">
        <v>1582</v>
      </c>
      <c r="G253" s="44"/>
      <c r="H253" s="44"/>
      <c r="I253" s="44"/>
      <c r="J253" s="44"/>
      <c r="K253" s="44"/>
      <c r="L253" s="48"/>
      <c r="M253" s="234"/>
      <c r="N253" s="23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U253" s="20" t="s">
        <v>93</v>
      </c>
    </row>
    <row r="254" s="2" customFormat="1">
      <c r="A254" s="42"/>
      <c r="B254" s="43"/>
      <c r="C254" s="44"/>
      <c r="D254" s="238" t="s">
        <v>278</v>
      </c>
      <c r="E254" s="44"/>
      <c r="F254" s="284" t="s">
        <v>1583</v>
      </c>
      <c r="G254" s="44"/>
      <c r="H254" s="271">
        <v>9.7379999999999995</v>
      </c>
      <c r="I254" s="44"/>
      <c r="J254" s="44"/>
      <c r="K254" s="44"/>
      <c r="L254" s="48"/>
      <c r="M254" s="234"/>
      <c r="N254" s="23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U254" s="20" t="s">
        <v>93</v>
      </c>
    </row>
    <row r="255" s="2" customFormat="1">
      <c r="A255" s="42"/>
      <c r="B255" s="43"/>
      <c r="C255" s="44"/>
      <c r="D255" s="238" t="s">
        <v>278</v>
      </c>
      <c r="E255" s="44"/>
      <c r="F255" s="284" t="s">
        <v>1584</v>
      </c>
      <c r="G255" s="44"/>
      <c r="H255" s="271">
        <v>4.5289999999999999</v>
      </c>
      <c r="I255" s="44"/>
      <c r="J255" s="44"/>
      <c r="K255" s="44"/>
      <c r="L255" s="48"/>
      <c r="M255" s="234"/>
      <c r="N255" s="23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U255" s="20" t="s">
        <v>93</v>
      </c>
    </row>
    <row r="256" s="2" customFormat="1">
      <c r="A256" s="42"/>
      <c r="B256" s="43"/>
      <c r="C256" s="44"/>
      <c r="D256" s="238" t="s">
        <v>278</v>
      </c>
      <c r="E256" s="44"/>
      <c r="F256" s="284" t="s">
        <v>1585</v>
      </c>
      <c r="G256" s="44"/>
      <c r="H256" s="271">
        <v>4.8689999999999998</v>
      </c>
      <c r="I256" s="44"/>
      <c r="J256" s="44"/>
      <c r="K256" s="44"/>
      <c r="L256" s="48"/>
      <c r="M256" s="234"/>
      <c r="N256" s="23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U256" s="20" t="s">
        <v>93</v>
      </c>
    </row>
    <row r="257" s="2" customFormat="1">
      <c r="A257" s="42"/>
      <c r="B257" s="43"/>
      <c r="C257" s="44"/>
      <c r="D257" s="238" t="s">
        <v>278</v>
      </c>
      <c r="E257" s="44"/>
      <c r="F257" s="284" t="s">
        <v>1586</v>
      </c>
      <c r="G257" s="44"/>
      <c r="H257" s="271">
        <v>13.210000000000001</v>
      </c>
      <c r="I257" s="44"/>
      <c r="J257" s="44"/>
      <c r="K257" s="44"/>
      <c r="L257" s="48"/>
      <c r="M257" s="234"/>
      <c r="N257" s="23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U257" s="20" t="s">
        <v>93</v>
      </c>
    </row>
    <row r="258" s="2" customFormat="1">
      <c r="A258" s="42"/>
      <c r="B258" s="43"/>
      <c r="C258" s="44"/>
      <c r="D258" s="238" t="s">
        <v>278</v>
      </c>
      <c r="E258" s="44"/>
      <c r="F258" s="284" t="s">
        <v>310</v>
      </c>
      <c r="G258" s="44"/>
      <c r="H258" s="271">
        <v>32.345999999999997</v>
      </c>
      <c r="I258" s="44"/>
      <c r="J258" s="44"/>
      <c r="K258" s="44"/>
      <c r="L258" s="48"/>
      <c r="M258" s="234"/>
      <c r="N258" s="23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U258" s="20" t="s">
        <v>93</v>
      </c>
    </row>
    <row r="259" s="2" customFormat="1">
      <c r="A259" s="42"/>
      <c r="B259" s="43"/>
      <c r="C259" s="44"/>
      <c r="D259" s="238" t="s">
        <v>278</v>
      </c>
      <c r="E259" s="44"/>
      <c r="F259" s="283" t="s">
        <v>1587</v>
      </c>
      <c r="G259" s="44"/>
      <c r="H259" s="44"/>
      <c r="I259" s="44"/>
      <c r="J259" s="44"/>
      <c r="K259" s="44"/>
      <c r="L259" s="48"/>
      <c r="M259" s="234"/>
      <c r="N259" s="23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U259" s="20" t="s">
        <v>93</v>
      </c>
    </row>
    <row r="260" s="2" customFormat="1">
      <c r="A260" s="42"/>
      <c r="B260" s="43"/>
      <c r="C260" s="44"/>
      <c r="D260" s="238" t="s">
        <v>278</v>
      </c>
      <c r="E260" s="44"/>
      <c r="F260" s="284" t="s">
        <v>1588</v>
      </c>
      <c r="G260" s="44"/>
      <c r="H260" s="271">
        <v>5.7039999999999997</v>
      </c>
      <c r="I260" s="44"/>
      <c r="J260" s="44"/>
      <c r="K260" s="44"/>
      <c r="L260" s="48"/>
      <c r="M260" s="234"/>
      <c r="N260" s="23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U260" s="20" t="s">
        <v>93</v>
      </c>
    </row>
    <row r="261" s="2" customFormat="1">
      <c r="A261" s="42"/>
      <c r="B261" s="43"/>
      <c r="C261" s="44"/>
      <c r="D261" s="238" t="s">
        <v>278</v>
      </c>
      <c r="E261" s="44"/>
      <c r="F261" s="284" t="s">
        <v>1589</v>
      </c>
      <c r="G261" s="44"/>
      <c r="H261" s="271">
        <v>1.7090000000000001</v>
      </c>
      <c r="I261" s="44"/>
      <c r="J261" s="44"/>
      <c r="K261" s="44"/>
      <c r="L261" s="48"/>
      <c r="M261" s="234"/>
      <c r="N261" s="23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U261" s="20" t="s">
        <v>93</v>
      </c>
    </row>
    <row r="262" s="2" customFormat="1">
      <c r="A262" s="42"/>
      <c r="B262" s="43"/>
      <c r="C262" s="44"/>
      <c r="D262" s="238" t="s">
        <v>278</v>
      </c>
      <c r="E262" s="44"/>
      <c r="F262" s="284" t="s">
        <v>310</v>
      </c>
      <c r="G262" s="44"/>
      <c r="H262" s="271">
        <v>7.4130000000000003</v>
      </c>
      <c r="I262" s="44"/>
      <c r="J262" s="44"/>
      <c r="K262" s="44"/>
      <c r="L262" s="48"/>
      <c r="M262" s="234"/>
      <c r="N262" s="23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U262" s="20" t="s">
        <v>93</v>
      </c>
    </row>
    <row r="263" s="2" customFormat="1" ht="24.15" customHeight="1">
      <c r="A263" s="42"/>
      <c r="B263" s="43"/>
      <c r="C263" s="218" t="s">
        <v>292</v>
      </c>
      <c r="D263" s="218" t="s">
        <v>256</v>
      </c>
      <c r="E263" s="219" t="s">
        <v>778</v>
      </c>
      <c r="F263" s="220" t="s">
        <v>779</v>
      </c>
      <c r="G263" s="221" t="s">
        <v>314</v>
      </c>
      <c r="H263" s="222">
        <v>152.51400000000001</v>
      </c>
      <c r="I263" s="223"/>
      <c r="J263" s="224">
        <f>ROUND(I263*H263,2)</f>
        <v>0</v>
      </c>
      <c r="K263" s="220" t="s">
        <v>260</v>
      </c>
      <c r="L263" s="48"/>
      <c r="M263" s="225" t="s">
        <v>48</v>
      </c>
      <c r="N263" s="226" t="s">
        <v>56</v>
      </c>
      <c r="O263" s="88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29" t="s">
        <v>261</v>
      </c>
      <c r="AT263" s="229" t="s">
        <v>256</v>
      </c>
      <c r="AU263" s="229" t="s">
        <v>93</v>
      </c>
      <c r="AY263" s="20" t="s">
        <v>254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20" t="s">
        <v>23</v>
      </c>
      <c r="BK263" s="230">
        <f>ROUND(I263*H263,2)</f>
        <v>0</v>
      </c>
      <c r="BL263" s="20" t="s">
        <v>261</v>
      </c>
      <c r="BM263" s="229" t="s">
        <v>1603</v>
      </c>
    </row>
    <row r="264" s="2" customFormat="1">
      <c r="A264" s="42"/>
      <c r="B264" s="43"/>
      <c r="C264" s="44"/>
      <c r="D264" s="231" t="s">
        <v>263</v>
      </c>
      <c r="E264" s="44"/>
      <c r="F264" s="232" t="s">
        <v>781</v>
      </c>
      <c r="G264" s="44"/>
      <c r="H264" s="44"/>
      <c r="I264" s="233"/>
      <c r="J264" s="44"/>
      <c r="K264" s="44"/>
      <c r="L264" s="48"/>
      <c r="M264" s="234"/>
      <c r="N264" s="23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263</v>
      </c>
      <c r="AU264" s="20" t="s">
        <v>93</v>
      </c>
    </row>
    <row r="265" s="15" customFormat="1">
      <c r="A265" s="15"/>
      <c r="B265" s="259"/>
      <c r="C265" s="260"/>
      <c r="D265" s="238" t="s">
        <v>265</v>
      </c>
      <c r="E265" s="261" t="s">
        <v>48</v>
      </c>
      <c r="F265" s="262" t="s">
        <v>729</v>
      </c>
      <c r="G265" s="260"/>
      <c r="H265" s="261" t="s">
        <v>48</v>
      </c>
      <c r="I265" s="263"/>
      <c r="J265" s="260"/>
      <c r="K265" s="260"/>
      <c r="L265" s="264"/>
      <c r="M265" s="265"/>
      <c r="N265" s="266"/>
      <c r="O265" s="266"/>
      <c r="P265" s="266"/>
      <c r="Q265" s="266"/>
      <c r="R265" s="266"/>
      <c r="S265" s="266"/>
      <c r="T265" s="26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8" t="s">
        <v>265</v>
      </c>
      <c r="AU265" s="268" t="s">
        <v>93</v>
      </c>
      <c r="AV265" s="15" t="s">
        <v>23</v>
      </c>
      <c r="AW265" s="15" t="s">
        <v>46</v>
      </c>
      <c r="AX265" s="15" t="s">
        <v>85</v>
      </c>
      <c r="AY265" s="268" t="s">
        <v>254</v>
      </c>
    </row>
    <row r="266" s="15" customFormat="1">
      <c r="A266" s="15"/>
      <c r="B266" s="259"/>
      <c r="C266" s="260"/>
      <c r="D266" s="238" t="s">
        <v>265</v>
      </c>
      <c r="E266" s="261" t="s">
        <v>48</v>
      </c>
      <c r="F266" s="262" t="s">
        <v>730</v>
      </c>
      <c r="G266" s="260"/>
      <c r="H266" s="261" t="s">
        <v>48</v>
      </c>
      <c r="I266" s="263"/>
      <c r="J266" s="260"/>
      <c r="K266" s="260"/>
      <c r="L266" s="264"/>
      <c r="M266" s="265"/>
      <c r="N266" s="266"/>
      <c r="O266" s="266"/>
      <c r="P266" s="266"/>
      <c r="Q266" s="266"/>
      <c r="R266" s="266"/>
      <c r="S266" s="266"/>
      <c r="T266" s="26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8" t="s">
        <v>265</v>
      </c>
      <c r="AU266" s="268" t="s">
        <v>93</v>
      </c>
      <c r="AV266" s="15" t="s">
        <v>23</v>
      </c>
      <c r="AW266" s="15" t="s">
        <v>46</v>
      </c>
      <c r="AX266" s="15" t="s">
        <v>85</v>
      </c>
      <c r="AY266" s="268" t="s">
        <v>254</v>
      </c>
    </row>
    <row r="267" s="13" customFormat="1">
      <c r="A267" s="13"/>
      <c r="B267" s="236"/>
      <c r="C267" s="237"/>
      <c r="D267" s="238" t="s">
        <v>265</v>
      </c>
      <c r="E267" s="239" t="s">
        <v>48</v>
      </c>
      <c r="F267" s="240" t="s">
        <v>1604</v>
      </c>
      <c r="G267" s="237"/>
      <c r="H267" s="241">
        <v>152.51400000000001</v>
      </c>
      <c r="I267" s="242"/>
      <c r="J267" s="237"/>
      <c r="K267" s="237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265</v>
      </c>
      <c r="AU267" s="247" t="s">
        <v>93</v>
      </c>
      <c r="AV267" s="13" t="s">
        <v>93</v>
      </c>
      <c r="AW267" s="13" t="s">
        <v>46</v>
      </c>
      <c r="AX267" s="13" t="s">
        <v>85</v>
      </c>
      <c r="AY267" s="247" t="s">
        <v>254</v>
      </c>
    </row>
    <row r="268" s="14" customFormat="1">
      <c r="A268" s="14"/>
      <c r="B268" s="248"/>
      <c r="C268" s="249"/>
      <c r="D268" s="238" t="s">
        <v>265</v>
      </c>
      <c r="E268" s="250" t="s">
        <v>1605</v>
      </c>
      <c r="F268" s="251" t="s">
        <v>268</v>
      </c>
      <c r="G268" s="249"/>
      <c r="H268" s="252">
        <v>152.51400000000001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8" t="s">
        <v>265</v>
      </c>
      <c r="AU268" s="258" t="s">
        <v>93</v>
      </c>
      <c r="AV268" s="14" t="s">
        <v>261</v>
      </c>
      <c r="AW268" s="14" t="s">
        <v>46</v>
      </c>
      <c r="AX268" s="14" t="s">
        <v>23</v>
      </c>
      <c r="AY268" s="258" t="s">
        <v>254</v>
      </c>
    </row>
    <row r="269" s="2" customFormat="1">
      <c r="A269" s="42"/>
      <c r="B269" s="43"/>
      <c r="C269" s="44"/>
      <c r="D269" s="238" t="s">
        <v>278</v>
      </c>
      <c r="E269" s="44"/>
      <c r="F269" s="269" t="s">
        <v>1572</v>
      </c>
      <c r="G269" s="44"/>
      <c r="H269" s="44"/>
      <c r="I269" s="44"/>
      <c r="J269" s="44"/>
      <c r="K269" s="44"/>
      <c r="L269" s="48"/>
      <c r="M269" s="234"/>
      <c r="N269" s="23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U269" s="20" t="s">
        <v>93</v>
      </c>
    </row>
    <row r="270" s="2" customFormat="1">
      <c r="A270" s="42"/>
      <c r="B270" s="43"/>
      <c r="C270" s="44"/>
      <c r="D270" s="238" t="s">
        <v>278</v>
      </c>
      <c r="E270" s="44"/>
      <c r="F270" s="270" t="s">
        <v>1573</v>
      </c>
      <c r="G270" s="44"/>
      <c r="H270" s="271">
        <v>242.08600000000001</v>
      </c>
      <c r="I270" s="44"/>
      <c r="J270" s="44"/>
      <c r="K270" s="44"/>
      <c r="L270" s="48"/>
      <c r="M270" s="234"/>
      <c r="N270" s="23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U270" s="20" t="s">
        <v>93</v>
      </c>
    </row>
    <row r="271" s="2" customFormat="1">
      <c r="A271" s="42"/>
      <c r="B271" s="43"/>
      <c r="C271" s="44"/>
      <c r="D271" s="238" t="s">
        <v>278</v>
      </c>
      <c r="E271" s="44"/>
      <c r="F271" s="283" t="s">
        <v>1574</v>
      </c>
      <c r="G271" s="44"/>
      <c r="H271" s="44"/>
      <c r="I271" s="44"/>
      <c r="J271" s="44"/>
      <c r="K271" s="44"/>
      <c r="L271" s="48"/>
      <c r="M271" s="234"/>
      <c r="N271" s="23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U271" s="20" t="s">
        <v>93</v>
      </c>
    </row>
    <row r="272" s="2" customFormat="1">
      <c r="A272" s="42"/>
      <c r="B272" s="43"/>
      <c r="C272" s="44"/>
      <c r="D272" s="238" t="s">
        <v>278</v>
      </c>
      <c r="E272" s="44"/>
      <c r="F272" s="284" t="s">
        <v>1575</v>
      </c>
      <c r="G272" s="44"/>
      <c r="H272" s="271">
        <v>0</v>
      </c>
      <c r="I272" s="44"/>
      <c r="J272" s="44"/>
      <c r="K272" s="44"/>
      <c r="L272" s="48"/>
      <c r="M272" s="234"/>
      <c r="N272" s="23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U272" s="20" t="s">
        <v>93</v>
      </c>
    </row>
    <row r="273" s="2" customFormat="1">
      <c r="A273" s="42"/>
      <c r="B273" s="43"/>
      <c r="C273" s="44"/>
      <c r="D273" s="238" t="s">
        <v>278</v>
      </c>
      <c r="E273" s="44"/>
      <c r="F273" s="284" t="s">
        <v>1576</v>
      </c>
      <c r="G273" s="44"/>
      <c r="H273" s="271">
        <v>0</v>
      </c>
      <c r="I273" s="44"/>
      <c r="J273" s="44"/>
      <c r="K273" s="44"/>
      <c r="L273" s="48"/>
      <c r="M273" s="234"/>
      <c r="N273" s="23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U273" s="20" t="s">
        <v>93</v>
      </c>
    </row>
    <row r="274" s="2" customFormat="1">
      <c r="A274" s="42"/>
      <c r="B274" s="43"/>
      <c r="C274" s="44"/>
      <c r="D274" s="238" t="s">
        <v>278</v>
      </c>
      <c r="E274" s="44"/>
      <c r="F274" s="284" t="s">
        <v>1577</v>
      </c>
      <c r="G274" s="44"/>
      <c r="H274" s="271">
        <v>178.81700000000001</v>
      </c>
      <c r="I274" s="44"/>
      <c r="J274" s="44"/>
      <c r="K274" s="44"/>
      <c r="L274" s="48"/>
      <c r="M274" s="234"/>
      <c r="N274" s="23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U274" s="20" t="s">
        <v>93</v>
      </c>
    </row>
    <row r="275" s="2" customFormat="1">
      <c r="A275" s="42"/>
      <c r="B275" s="43"/>
      <c r="C275" s="44"/>
      <c r="D275" s="238" t="s">
        <v>278</v>
      </c>
      <c r="E275" s="44"/>
      <c r="F275" s="284" t="s">
        <v>1578</v>
      </c>
      <c r="G275" s="44"/>
      <c r="H275" s="271">
        <v>81.180000000000007</v>
      </c>
      <c r="I275" s="44"/>
      <c r="J275" s="44"/>
      <c r="K275" s="44"/>
      <c r="L275" s="48"/>
      <c r="M275" s="234"/>
      <c r="N275" s="23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U275" s="20" t="s">
        <v>93</v>
      </c>
    </row>
    <row r="276" s="2" customFormat="1">
      <c r="A276" s="42"/>
      <c r="B276" s="43"/>
      <c r="C276" s="44"/>
      <c r="D276" s="238" t="s">
        <v>278</v>
      </c>
      <c r="E276" s="44"/>
      <c r="F276" s="284" t="s">
        <v>310</v>
      </c>
      <c r="G276" s="44"/>
      <c r="H276" s="271">
        <v>259.99700000000001</v>
      </c>
      <c r="I276" s="44"/>
      <c r="J276" s="44"/>
      <c r="K276" s="44"/>
      <c r="L276" s="48"/>
      <c r="M276" s="234"/>
      <c r="N276" s="23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U276" s="20" t="s">
        <v>93</v>
      </c>
    </row>
    <row r="277" s="2" customFormat="1">
      <c r="A277" s="42"/>
      <c r="B277" s="43"/>
      <c r="C277" s="44"/>
      <c r="D277" s="238" t="s">
        <v>278</v>
      </c>
      <c r="E277" s="44"/>
      <c r="F277" s="283" t="s">
        <v>1579</v>
      </c>
      <c r="G277" s="44"/>
      <c r="H277" s="44"/>
      <c r="I277" s="44"/>
      <c r="J277" s="44"/>
      <c r="K277" s="44"/>
      <c r="L277" s="48"/>
      <c r="M277" s="234"/>
      <c r="N277" s="23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U277" s="20" t="s">
        <v>93</v>
      </c>
    </row>
    <row r="278" s="2" customFormat="1">
      <c r="A278" s="42"/>
      <c r="B278" s="43"/>
      <c r="C278" s="44"/>
      <c r="D278" s="238" t="s">
        <v>278</v>
      </c>
      <c r="E278" s="44"/>
      <c r="F278" s="284" t="s">
        <v>1580</v>
      </c>
      <c r="G278" s="44"/>
      <c r="H278" s="271">
        <v>0</v>
      </c>
      <c r="I278" s="44"/>
      <c r="J278" s="44"/>
      <c r="K278" s="44"/>
      <c r="L278" s="48"/>
      <c r="M278" s="234"/>
      <c r="N278" s="235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U278" s="20" t="s">
        <v>93</v>
      </c>
    </row>
    <row r="279" s="2" customFormat="1">
      <c r="A279" s="42"/>
      <c r="B279" s="43"/>
      <c r="C279" s="44"/>
      <c r="D279" s="238" t="s">
        <v>278</v>
      </c>
      <c r="E279" s="44"/>
      <c r="F279" s="284" t="s">
        <v>1581</v>
      </c>
      <c r="G279" s="44"/>
      <c r="H279" s="271">
        <v>21.847999999999999</v>
      </c>
      <c r="I279" s="44"/>
      <c r="J279" s="44"/>
      <c r="K279" s="44"/>
      <c r="L279" s="48"/>
      <c r="M279" s="234"/>
      <c r="N279" s="23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U279" s="20" t="s">
        <v>93</v>
      </c>
    </row>
    <row r="280" s="2" customFormat="1">
      <c r="A280" s="42"/>
      <c r="B280" s="43"/>
      <c r="C280" s="44"/>
      <c r="D280" s="238" t="s">
        <v>278</v>
      </c>
      <c r="E280" s="44"/>
      <c r="F280" s="284" t="s">
        <v>310</v>
      </c>
      <c r="G280" s="44"/>
      <c r="H280" s="271">
        <v>21.847999999999999</v>
      </c>
      <c r="I280" s="44"/>
      <c r="J280" s="44"/>
      <c r="K280" s="44"/>
      <c r="L280" s="48"/>
      <c r="M280" s="234"/>
      <c r="N280" s="23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U280" s="20" t="s">
        <v>93</v>
      </c>
    </row>
    <row r="281" s="2" customFormat="1">
      <c r="A281" s="42"/>
      <c r="B281" s="43"/>
      <c r="C281" s="44"/>
      <c r="D281" s="238" t="s">
        <v>278</v>
      </c>
      <c r="E281" s="44"/>
      <c r="F281" s="283" t="s">
        <v>1582</v>
      </c>
      <c r="G281" s="44"/>
      <c r="H281" s="44"/>
      <c r="I281" s="44"/>
      <c r="J281" s="44"/>
      <c r="K281" s="44"/>
      <c r="L281" s="48"/>
      <c r="M281" s="234"/>
      <c r="N281" s="23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U281" s="20" t="s">
        <v>93</v>
      </c>
    </row>
    <row r="282" s="2" customFormat="1">
      <c r="A282" s="42"/>
      <c r="B282" s="43"/>
      <c r="C282" s="44"/>
      <c r="D282" s="238" t="s">
        <v>278</v>
      </c>
      <c r="E282" s="44"/>
      <c r="F282" s="284" t="s">
        <v>1583</v>
      </c>
      <c r="G282" s="44"/>
      <c r="H282" s="271">
        <v>9.7379999999999995</v>
      </c>
      <c r="I282" s="44"/>
      <c r="J282" s="44"/>
      <c r="K282" s="44"/>
      <c r="L282" s="48"/>
      <c r="M282" s="234"/>
      <c r="N282" s="23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U282" s="20" t="s">
        <v>93</v>
      </c>
    </row>
    <row r="283" s="2" customFormat="1">
      <c r="A283" s="42"/>
      <c r="B283" s="43"/>
      <c r="C283" s="44"/>
      <c r="D283" s="238" t="s">
        <v>278</v>
      </c>
      <c r="E283" s="44"/>
      <c r="F283" s="284" t="s">
        <v>1584</v>
      </c>
      <c r="G283" s="44"/>
      <c r="H283" s="271">
        <v>4.5289999999999999</v>
      </c>
      <c r="I283" s="44"/>
      <c r="J283" s="44"/>
      <c r="K283" s="44"/>
      <c r="L283" s="48"/>
      <c r="M283" s="234"/>
      <c r="N283" s="23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U283" s="20" t="s">
        <v>93</v>
      </c>
    </row>
    <row r="284" s="2" customFormat="1">
      <c r="A284" s="42"/>
      <c r="B284" s="43"/>
      <c r="C284" s="44"/>
      <c r="D284" s="238" t="s">
        <v>278</v>
      </c>
      <c r="E284" s="44"/>
      <c r="F284" s="284" t="s">
        <v>1585</v>
      </c>
      <c r="G284" s="44"/>
      <c r="H284" s="271">
        <v>4.8689999999999998</v>
      </c>
      <c r="I284" s="44"/>
      <c r="J284" s="44"/>
      <c r="K284" s="44"/>
      <c r="L284" s="48"/>
      <c r="M284" s="234"/>
      <c r="N284" s="23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U284" s="20" t="s">
        <v>93</v>
      </c>
    </row>
    <row r="285" s="2" customFormat="1">
      <c r="A285" s="42"/>
      <c r="B285" s="43"/>
      <c r="C285" s="44"/>
      <c r="D285" s="238" t="s">
        <v>278</v>
      </c>
      <c r="E285" s="44"/>
      <c r="F285" s="284" t="s">
        <v>1586</v>
      </c>
      <c r="G285" s="44"/>
      <c r="H285" s="271">
        <v>13.210000000000001</v>
      </c>
      <c r="I285" s="44"/>
      <c r="J285" s="44"/>
      <c r="K285" s="44"/>
      <c r="L285" s="48"/>
      <c r="M285" s="234"/>
      <c r="N285" s="23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U285" s="20" t="s">
        <v>93</v>
      </c>
    </row>
    <row r="286" s="2" customFormat="1">
      <c r="A286" s="42"/>
      <c r="B286" s="43"/>
      <c r="C286" s="44"/>
      <c r="D286" s="238" t="s">
        <v>278</v>
      </c>
      <c r="E286" s="44"/>
      <c r="F286" s="284" t="s">
        <v>310</v>
      </c>
      <c r="G286" s="44"/>
      <c r="H286" s="271">
        <v>32.345999999999997</v>
      </c>
      <c r="I286" s="44"/>
      <c r="J286" s="44"/>
      <c r="K286" s="44"/>
      <c r="L286" s="48"/>
      <c r="M286" s="234"/>
      <c r="N286" s="23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U286" s="20" t="s">
        <v>93</v>
      </c>
    </row>
    <row r="287" s="2" customFormat="1">
      <c r="A287" s="42"/>
      <c r="B287" s="43"/>
      <c r="C287" s="44"/>
      <c r="D287" s="238" t="s">
        <v>278</v>
      </c>
      <c r="E287" s="44"/>
      <c r="F287" s="283" t="s">
        <v>1587</v>
      </c>
      <c r="G287" s="44"/>
      <c r="H287" s="44"/>
      <c r="I287" s="44"/>
      <c r="J287" s="44"/>
      <c r="K287" s="44"/>
      <c r="L287" s="48"/>
      <c r="M287" s="234"/>
      <c r="N287" s="23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U287" s="20" t="s">
        <v>93</v>
      </c>
    </row>
    <row r="288" s="2" customFormat="1">
      <c r="A288" s="42"/>
      <c r="B288" s="43"/>
      <c r="C288" s="44"/>
      <c r="D288" s="238" t="s">
        <v>278</v>
      </c>
      <c r="E288" s="44"/>
      <c r="F288" s="284" t="s">
        <v>1588</v>
      </c>
      <c r="G288" s="44"/>
      <c r="H288" s="271">
        <v>5.7039999999999997</v>
      </c>
      <c r="I288" s="44"/>
      <c r="J288" s="44"/>
      <c r="K288" s="44"/>
      <c r="L288" s="48"/>
      <c r="M288" s="234"/>
      <c r="N288" s="23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U288" s="20" t="s">
        <v>93</v>
      </c>
    </row>
    <row r="289" s="2" customFormat="1">
      <c r="A289" s="42"/>
      <c r="B289" s="43"/>
      <c r="C289" s="44"/>
      <c r="D289" s="238" t="s">
        <v>278</v>
      </c>
      <c r="E289" s="44"/>
      <c r="F289" s="284" t="s">
        <v>1589</v>
      </c>
      <c r="G289" s="44"/>
      <c r="H289" s="271">
        <v>1.7090000000000001</v>
      </c>
      <c r="I289" s="44"/>
      <c r="J289" s="44"/>
      <c r="K289" s="44"/>
      <c r="L289" s="48"/>
      <c r="M289" s="234"/>
      <c r="N289" s="23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U289" s="20" t="s">
        <v>93</v>
      </c>
    </row>
    <row r="290" s="2" customFormat="1">
      <c r="A290" s="42"/>
      <c r="B290" s="43"/>
      <c r="C290" s="44"/>
      <c r="D290" s="238" t="s">
        <v>278</v>
      </c>
      <c r="E290" s="44"/>
      <c r="F290" s="284" t="s">
        <v>310</v>
      </c>
      <c r="G290" s="44"/>
      <c r="H290" s="271">
        <v>7.4130000000000003</v>
      </c>
      <c r="I290" s="44"/>
      <c r="J290" s="44"/>
      <c r="K290" s="44"/>
      <c r="L290" s="48"/>
      <c r="M290" s="234"/>
      <c r="N290" s="23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U290" s="20" t="s">
        <v>93</v>
      </c>
    </row>
    <row r="291" s="2" customFormat="1" ht="24.15" customHeight="1">
      <c r="A291" s="42"/>
      <c r="B291" s="43"/>
      <c r="C291" s="218" t="s">
        <v>298</v>
      </c>
      <c r="D291" s="218" t="s">
        <v>256</v>
      </c>
      <c r="E291" s="219" t="s">
        <v>1606</v>
      </c>
      <c r="F291" s="220" t="s">
        <v>1607</v>
      </c>
      <c r="G291" s="221" t="s">
        <v>259</v>
      </c>
      <c r="H291" s="222">
        <v>25.704000000000001</v>
      </c>
      <c r="I291" s="223"/>
      <c r="J291" s="224">
        <f>ROUND(I291*H291,2)</f>
        <v>0</v>
      </c>
      <c r="K291" s="220" t="s">
        <v>260</v>
      </c>
      <c r="L291" s="48"/>
      <c r="M291" s="225" t="s">
        <v>48</v>
      </c>
      <c r="N291" s="226" t="s">
        <v>56</v>
      </c>
      <c r="O291" s="88"/>
      <c r="P291" s="227">
        <f>O291*H291</f>
        <v>0</v>
      </c>
      <c r="Q291" s="227">
        <v>0.00059000000000000003</v>
      </c>
      <c r="R291" s="227">
        <f>Q291*H291</f>
        <v>0.015165360000000001</v>
      </c>
      <c r="S291" s="227">
        <v>0</v>
      </c>
      <c r="T291" s="22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29" t="s">
        <v>261</v>
      </c>
      <c r="AT291" s="229" t="s">
        <v>256</v>
      </c>
      <c r="AU291" s="229" t="s">
        <v>93</v>
      </c>
      <c r="AY291" s="20" t="s">
        <v>254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20" t="s">
        <v>23</v>
      </c>
      <c r="BK291" s="230">
        <f>ROUND(I291*H291,2)</f>
        <v>0</v>
      </c>
      <c r="BL291" s="20" t="s">
        <v>261</v>
      </c>
      <c r="BM291" s="229" t="s">
        <v>1608</v>
      </c>
    </row>
    <row r="292" s="2" customFormat="1">
      <c r="A292" s="42"/>
      <c r="B292" s="43"/>
      <c r="C292" s="44"/>
      <c r="D292" s="231" t="s">
        <v>263</v>
      </c>
      <c r="E292" s="44"/>
      <c r="F292" s="232" t="s">
        <v>1609</v>
      </c>
      <c r="G292" s="44"/>
      <c r="H292" s="44"/>
      <c r="I292" s="233"/>
      <c r="J292" s="44"/>
      <c r="K292" s="44"/>
      <c r="L292" s="48"/>
      <c r="M292" s="234"/>
      <c r="N292" s="23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263</v>
      </c>
      <c r="AU292" s="20" t="s">
        <v>93</v>
      </c>
    </row>
    <row r="293" s="13" customFormat="1">
      <c r="A293" s="13"/>
      <c r="B293" s="236"/>
      <c r="C293" s="237"/>
      <c r="D293" s="238" t="s">
        <v>265</v>
      </c>
      <c r="E293" s="239" t="s">
        <v>48</v>
      </c>
      <c r="F293" s="240" t="s">
        <v>1610</v>
      </c>
      <c r="G293" s="237"/>
      <c r="H293" s="241">
        <v>25.704000000000001</v>
      </c>
      <c r="I293" s="242"/>
      <c r="J293" s="237"/>
      <c r="K293" s="237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265</v>
      </c>
      <c r="AU293" s="247" t="s">
        <v>93</v>
      </c>
      <c r="AV293" s="13" t="s">
        <v>93</v>
      </c>
      <c r="AW293" s="13" t="s">
        <v>46</v>
      </c>
      <c r="AX293" s="13" t="s">
        <v>23</v>
      </c>
      <c r="AY293" s="247" t="s">
        <v>254</v>
      </c>
    </row>
    <row r="294" s="2" customFormat="1" ht="24.15" customHeight="1">
      <c r="A294" s="42"/>
      <c r="B294" s="43"/>
      <c r="C294" s="218" t="s">
        <v>303</v>
      </c>
      <c r="D294" s="218" t="s">
        <v>256</v>
      </c>
      <c r="E294" s="219" t="s">
        <v>1611</v>
      </c>
      <c r="F294" s="220" t="s">
        <v>1612</v>
      </c>
      <c r="G294" s="221" t="s">
        <v>259</v>
      </c>
      <c r="H294" s="222">
        <v>164.726</v>
      </c>
      <c r="I294" s="223"/>
      <c r="J294" s="224">
        <f>ROUND(I294*H294,2)</f>
        <v>0</v>
      </c>
      <c r="K294" s="220" t="s">
        <v>260</v>
      </c>
      <c r="L294" s="48"/>
      <c r="M294" s="225" t="s">
        <v>48</v>
      </c>
      <c r="N294" s="226" t="s">
        <v>56</v>
      </c>
      <c r="O294" s="88"/>
      <c r="P294" s="227">
        <f>O294*H294</f>
        <v>0</v>
      </c>
      <c r="Q294" s="227">
        <v>0.00064000000000000005</v>
      </c>
      <c r="R294" s="227">
        <f>Q294*H294</f>
        <v>0.10542464000000001</v>
      </c>
      <c r="S294" s="227">
        <v>0</v>
      </c>
      <c r="T294" s="22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29" t="s">
        <v>261</v>
      </c>
      <c r="AT294" s="229" t="s">
        <v>256</v>
      </c>
      <c r="AU294" s="229" t="s">
        <v>93</v>
      </c>
      <c r="AY294" s="20" t="s">
        <v>254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20" t="s">
        <v>23</v>
      </c>
      <c r="BK294" s="230">
        <f>ROUND(I294*H294,2)</f>
        <v>0</v>
      </c>
      <c r="BL294" s="20" t="s">
        <v>261</v>
      </c>
      <c r="BM294" s="229" t="s">
        <v>1613</v>
      </c>
    </row>
    <row r="295" s="2" customFormat="1">
      <c r="A295" s="42"/>
      <c r="B295" s="43"/>
      <c r="C295" s="44"/>
      <c r="D295" s="231" t="s">
        <v>263</v>
      </c>
      <c r="E295" s="44"/>
      <c r="F295" s="232" t="s">
        <v>1614</v>
      </c>
      <c r="G295" s="44"/>
      <c r="H295" s="44"/>
      <c r="I295" s="233"/>
      <c r="J295" s="44"/>
      <c r="K295" s="44"/>
      <c r="L295" s="48"/>
      <c r="M295" s="234"/>
      <c r="N295" s="23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263</v>
      </c>
      <c r="AU295" s="20" t="s">
        <v>93</v>
      </c>
    </row>
    <row r="296" s="13" customFormat="1">
      <c r="A296" s="13"/>
      <c r="B296" s="236"/>
      <c r="C296" s="237"/>
      <c r="D296" s="238" t="s">
        <v>265</v>
      </c>
      <c r="E296" s="239" t="s">
        <v>48</v>
      </c>
      <c r="F296" s="240" t="s">
        <v>1615</v>
      </c>
      <c r="G296" s="237"/>
      <c r="H296" s="241">
        <v>164.726</v>
      </c>
      <c r="I296" s="242"/>
      <c r="J296" s="237"/>
      <c r="K296" s="237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265</v>
      </c>
      <c r="AU296" s="247" t="s">
        <v>93</v>
      </c>
      <c r="AV296" s="13" t="s">
        <v>93</v>
      </c>
      <c r="AW296" s="13" t="s">
        <v>46</v>
      </c>
      <c r="AX296" s="13" t="s">
        <v>23</v>
      </c>
      <c r="AY296" s="247" t="s">
        <v>254</v>
      </c>
    </row>
    <row r="297" s="2" customFormat="1" ht="24.15" customHeight="1">
      <c r="A297" s="42"/>
      <c r="B297" s="43"/>
      <c r="C297" s="218" t="s">
        <v>311</v>
      </c>
      <c r="D297" s="218" t="s">
        <v>256</v>
      </c>
      <c r="E297" s="219" t="s">
        <v>1616</v>
      </c>
      <c r="F297" s="220" t="s">
        <v>1617</v>
      </c>
      <c r="G297" s="221" t="s">
        <v>259</v>
      </c>
      <c r="H297" s="222">
        <v>25.704000000000001</v>
      </c>
      <c r="I297" s="223"/>
      <c r="J297" s="224">
        <f>ROUND(I297*H297,2)</f>
        <v>0</v>
      </c>
      <c r="K297" s="220" t="s">
        <v>260</v>
      </c>
      <c r="L297" s="48"/>
      <c r="M297" s="225" t="s">
        <v>48</v>
      </c>
      <c r="N297" s="226" t="s">
        <v>56</v>
      </c>
      <c r="O297" s="88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29" t="s">
        <v>261</v>
      </c>
      <c r="AT297" s="229" t="s">
        <v>256</v>
      </c>
      <c r="AU297" s="229" t="s">
        <v>93</v>
      </c>
      <c r="AY297" s="20" t="s">
        <v>254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20" t="s">
        <v>23</v>
      </c>
      <c r="BK297" s="230">
        <f>ROUND(I297*H297,2)</f>
        <v>0</v>
      </c>
      <c r="BL297" s="20" t="s">
        <v>261</v>
      </c>
      <c r="BM297" s="229" t="s">
        <v>1618</v>
      </c>
    </row>
    <row r="298" s="2" customFormat="1">
      <c r="A298" s="42"/>
      <c r="B298" s="43"/>
      <c r="C298" s="44"/>
      <c r="D298" s="231" t="s">
        <v>263</v>
      </c>
      <c r="E298" s="44"/>
      <c r="F298" s="232" t="s">
        <v>1619</v>
      </c>
      <c r="G298" s="44"/>
      <c r="H298" s="44"/>
      <c r="I298" s="233"/>
      <c r="J298" s="44"/>
      <c r="K298" s="44"/>
      <c r="L298" s="48"/>
      <c r="M298" s="234"/>
      <c r="N298" s="23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263</v>
      </c>
      <c r="AU298" s="20" t="s">
        <v>93</v>
      </c>
    </row>
    <row r="299" s="13" customFormat="1">
      <c r="A299" s="13"/>
      <c r="B299" s="236"/>
      <c r="C299" s="237"/>
      <c r="D299" s="238" t="s">
        <v>265</v>
      </c>
      <c r="E299" s="239" t="s">
        <v>48</v>
      </c>
      <c r="F299" s="240" t="s">
        <v>1610</v>
      </c>
      <c r="G299" s="237"/>
      <c r="H299" s="241">
        <v>25.704000000000001</v>
      </c>
      <c r="I299" s="242"/>
      <c r="J299" s="237"/>
      <c r="K299" s="237"/>
      <c r="L299" s="243"/>
      <c r="M299" s="244"/>
      <c r="N299" s="245"/>
      <c r="O299" s="245"/>
      <c r="P299" s="245"/>
      <c r="Q299" s="245"/>
      <c r="R299" s="245"/>
      <c r="S299" s="245"/>
      <c r="T299" s="24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7" t="s">
        <v>265</v>
      </c>
      <c r="AU299" s="247" t="s">
        <v>93</v>
      </c>
      <c r="AV299" s="13" t="s">
        <v>93</v>
      </c>
      <c r="AW299" s="13" t="s">
        <v>46</v>
      </c>
      <c r="AX299" s="13" t="s">
        <v>23</v>
      </c>
      <c r="AY299" s="247" t="s">
        <v>254</v>
      </c>
    </row>
    <row r="300" s="2" customFormat="1" ht="24.15" customHeight="1">
      <c r="A300" s="42"/>
      <c r="B300" s="43"/>
      <c r="C300" s="218" t="s">
        <v>28</v>
      </c>
      <c r="D300" s="218" t="s">
        <v>256</v>
      </c>
      <c r="E300" s="219" t="s">
        <v>1620</v>
      </c>
      <c r="F300" s="220" t="s">
        <v>1621</v>
      </c>
      <c r="G300" s="221" t="s">
        <v>259</v>
      </c>
      <c r="H300" s="222">
        <v>164.726</v>
      </c>
      <c r="I300" s="223"/>
      <c r="J300" s="224">
        <f>ROUND(I300*H300,2)</f>
        <v>0</v>
      </c>
      <c r="K300" s="220" t="s">
        <v>260</v>
      </c>
      <c r="L300" s="48"/>
      <c r="M300" s="225" t="s">
        <v>48</v>
      </c>
      <c r="N300" s="226" t="s">
        <v>56</v>
      </c>
      <c r="O300" s="88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29" t="s">
        <v>261</v>
      </c>
      <c r="AT300" s="229" t="s">
        <v>256</v>
      </c>
      <c r="AU300" s="229" t="s">
        <v>93</v>
      </c>
      <c r="AY300" s="20" t="s">
        <v>254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20" t="s">
        <v>23</v>
      </c>
      <c r="BK300" s="230">
        <f>ROUND(I300*H300,2)</f>
        <v>0</v>
      </c>
      <c r="BL300" s="20" t="s">
        <v>261</v>
      </c>
      <c r="BM300" s="229" t="s">
        <v>1622</v>
      </c>
    </row>
    <row r="301" s="2" customFormat="1">
      <c r="A301" s="42"/>
      <c r="B301" s="43"/>
      <c r="C301" s="44"/>
      <c r="D301" s="231" t="s">
        <v>263</v>
      </c>
      <c r="E301" s="44"/>
      <c r="F301" s="232" t="s">
        <v>1623</v>
      </c>
      <c r="G301" s="44"/>
      <c r="H301" s="44"/>
      <c r="I301" s="233"/>
      <c r="J301" s="44"/>
      <c r="K301" s="44"/>
      <c r="L301" s="48"/>
      <c r="M301" s="234"/>
      <c r="N301" s="23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263</v>
      </c>
      <c r="AU301" s="20" t="s">
        <v>93</v>
      </c>
    </row>
    <row r="302" s="13" customFormat="1">
      <c r="A302" s="13"/>
      <c r="B302" s="236"/>
      <c r="C302" s="237"/>
      <c r="D302" s="238" t="s">
        <v>265</v>
      </c>
      <c r="E302" s="239" t="s">
        <v>48</v>
      </c>
      <c r="F302" s="240" t="s">
        <v>1615</v>
      </c>
      <c r="G302" s="237"/>
      <c r="H302" s="241">
        <v>164.726</v>
      </c>
      <c r="I302" s="242"/>
      <c r="J302" s="237"/>
      <c r="K302" s="237"/>
      <c r="L302" s="243"/>
      <c r="M302" s="244"/>
      <c r="N302" s="245"/>
      <c r="O302" s="245"/>
      <c r="P302" s="245"/>
      <c r="Q302" s="245"/>
      <c r="R302" s="245"/>
      <c r="S302" s="245"/>
      <c r="T302" s="24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7" t="s">
        <v>265</v>
      </c>
      <c r="AU302" s="247" t="s">
        <v>93</v>
      </c>
      <c r="AV302" s="13" t="s">
        <v>93</v>
      </c>
      <c r="AW302" s="13" t="s">
        <v>46</v>
      </c>
      <c r="AX302" s="13" t="s">
        <v>23</v>
      </c>
      <c r="AY302" s="247" t="s">
        <v>254</v>
      </c>
    </row>
    <row r="303" s="2" customFormat="1" ht="37.8" customHeight="1">
      <c r="A303" s="42"/>
      <c r="B303" s="43"/>
      <c r="C303" s="218" t="s">
        <v>338</v>
      </c>
      <c r="D303" s="218" t="s">
        <v>256</v>
      </c>
      <c r="E303" s="219" t="s">
        <v>318</v>
      </c>
      <c r="F303" s="220" t="s">
        <v>319</v>
      </c>
      <c r="G303" s="221" t="s">
        <v>314</v>
      </c>
      <c r="H303" s="222">
        <v>245.88200000000001</v>
      </c>
      <c r="I303" s="223"/>
      <c r="J303" s="224">
        <f>ROUND(I303*H303,2)</f>
        <v>0</v>
      </c>
      <c r="K303" s="220" t="s">
        <v>260</v>
      </c>
      <c r="L303" s="48"/>
      <c r="M303" s="225" t="s">
        <v>48</v>
      </c>
      <c r="N303" s="226" t="s">
        <v>56</v>
      </c>
      <c r="O303" s="88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29" t="s">
        <v>261</v>
      </c>
      <c r="AT303" s="229" t="s">
        <v>256</v>
      </c>
      <c r="AU303" s="229" t="s">
        <v>93</v>
      </c>
      <c r="AY303" s="20" t="s">
        <v>254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20" t="s">
        <v>23</v>
      </c>
      <c r="BK303" s="230">
        <f>ROUND(I303*H303,2)</f>
        <v>0</v>
      </c>
      <c r="BL303" s="20" t="s">
        <v>261</v>
      </c>
      <c r="BM303" s="229" t="s">
        <v>1624</v>
      </c>
    </row>
    <row r="304" s="2" customFormat="1">
      <c r="A304" s="42"/>
      <c r="B304" s="43"/>
      <c r="C304" s="44"/>
      <c r="D304" s="231" t="s">
        <v>263</v>
      </c>
      <c r="E304" s="44"/>
      <c r="F304" s="232" t="s">
        <v>321</v>
      </c>
      <c r="G304" s="44"/>
      <c r="H304" s="44"/>
      <c r="I304" s="233"/>
      <c r="J304" s="44"/>
      <c r="K304" s="44"/>
      <c r="L304" s="48"/>
      <c r="M304" s="234"/>
      <c r="N304" s="23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0" t="s">
        <v>263</v>
      </c>
      <c r="AU304" s="20" t="s">
        <v>93</v>
      </c>
    </row>
    <row r="305" s="13" customFormat="1">
      <c r="A305" s="13"/>
      <c r="B305" s="236"/>
      <c r="C305" s="237"/>
      <c r="D305" s="238" t="s">
        <v>265</v>
      </c>
      <c r="E305" s="239" t="s">
        <v>48</v>
      </c>
      <c r="F305" s="240" t="s">
        <v>1554</v>
      </c>
      <c r="G305" s="237"/>
      <c r="H305" s="241">
        <v>9.1099999999999994</v>
      </c>
      <c r="I305" s="242"/>
      <c r="J305" s="237"/>
      <c r="K305" s="237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265</v>
      </c>
      <c r="AU305" s="247" t="s">
        <v>93</v>
      </c>
      <c r="AV305" s="13" t="s">
        <v>93</v>
      </c>
      <c r="AW305" s="13" t="s">
        <v>46</v>
      </c>
      <c r="AX305" s="13" t="s">
        <v>85</v>
      </c>
      <c r="AY305" s="247" t="s">
        <v>254</v>
      </c>
    </row>
    <row r="306" s="13" customFormat="1">
      <c r="A306" s="13"/>
      <c r="B306" s="236"/>
      <c r="C306" s="237"/>
      <c r="D306" s="238" t="s">
        <v>265</v>
      </c>
      <c r="E306" s="239" t="s">
        <v>48</v>
      </c>
      <c r="F306" s="240" t="s">
        <v>681</v>
      </c>
      <c r="G306" s="237"/>
      <c r="H306" s="241">
        <v>142.39599999999999</v>
      </c>
      <c r="I306" s="242"/>
      <c r="J306" s="237"/>
      <c r="K306" s="237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265</v>
      </c>
      <c r="AU306" s="247" t="s">
        <v>93</v>
      </c>
      <c r="AV306" s="13" t="s">
        <v>93</v>
      </c>
      <c r="AW306" s="13" t="s">
        <v>46</v>
      </c>
      <c r="AX306" s="13" t="s">
        <v>85</v>
      </c>
      <c r="AY306" s="247" t="s">
        <v>254</v>
      </c>
    </row>
    <row r="307" s="13" customFormat="1">
      <c r="A307" s="13"/>
      <c r="B307" s="236"/>
      <c r="C307" s="237"/>
      <c r="D307" s="238" t="s">
        <v>265</v>
      </c>
      <c r="E307" s="239" t="s">
        <v>48</v>
      </c>
      <c r="F307" s="240" t="s">
        <v>651</v>
      </c>
      <c r="G307" s="237"/>
      <c r="H307" s="241">
        <v>94.376000000000005</v>
      </c>
      <c r="I307" s="242"/>
      <c r="J307" s="237"/>
      <c r="K307" s="237"/>
      <c r="L307" s="243"/>
      <c r="M307" s="244"/>
      <c r="N307" s="245"/>
      <c r="O307" s="245"/>
      <c r="P307" s="245"/>
      <c r="Q307" s="245"/>
      <c r="R307" s="245"/>
      <c r="S307" s="245"/>
      <c r="T307" s="24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7" t="s">
        <v>265</v>
      </c>
      <c r="AU307" s="247" t="s">
        <v>93</v>
      </c>
      <c r="AV307" s="13" t="s">
        <v>93</v>
      </c>
      <c r="AW307" s="13" t="s">
        <v>46</v>
      </c>
      <c r="AX307" s="13" t="s">
        <v>85</v>
      </c>
      <c r="AY307" s="247" t="s">
        <v>254</v>
      </c>
    </row>
    <row r="308" s="14" customFormat="1">
      <c r="A308" s="14"/>
      <c r="B308" s="248"/>
      <c r="C308" s="249"/>
      <c r="D308" s="238" t="s">
        <v>265</v>
      </c>
      <c r="E308" s="250" t="s">
        <v>647</v>
      </c>
      <c r="F308" s="251" t="s">
        <v>268</v>
      </c>
      <c r="G308" s="249"/>
      <c r="H308" s="252">
        <v>245.88200000000001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8" t="s">
        <v>265</v>
      </c>
      <c r="AU308" s="258" t="s">
        <v>93</v>
      </c>
      <c r="AV308" s="14" t="s">
        <v>261</v>
      </c>
      <c r="AW308" s="14" t="s">
        <v>46</v>
      </c>
      <c r="AX308" s="14" t="s">
        <v>23</v>
      </c>
      <c r="AY308" s="258" t="s">
        <v>254</v>
      </c>
    </row>
    <row r="309" s="2" customFormat="1">
      <c r="A309" s="42"/>
      <c r="B309" s="43"/>
      <c r="C309" s="44"/>
      <c r="D309" s="238" t="s">
        <v>278</v>
      </c>
      <c r="E309" s="44"/>
      <c r="F309" s="269" t="s">
        <v>1625</v>
      </c>
      <c r="G309" s="44"/>
      <c r="H309" s="44"/>
      <c r="I309" s="44"/>
      <c r="J309" s="44"/>
      <c r="K309" s="44"/>
      <c r="L309" s="48"/>
      <c r="M309" s="234"/>
      <c r="N309" s="23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U309" s="20" t="s">
        <v>93</v>
      </c>
    </row>
    <row r="310" s="2" customFormat="1">
      <c r="A310" s="42"/>
      <c r="B310" s="43"/>
      <c r="C310" s="44"/>
      <c r="D310" s="238" t="s">
        <v>278</v>
      </c>
      <c r="E310" s="44"/>
      <c r="F310" s="270" t="s">
        <v>834</v>
      </c>
      <c r="G310" s="44"/>
      <c r="H310" s="271">
        <v>0</v>
      </c>
      <c r="I310" s="44"/>
      <c r="J310" s="44"/>
      <c r="K310" s="44"/>
      <c r="L310" s="48"/>
      <c r="M310" s="234"/>
      <c r="N310" s="23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U310" s="20" t="s">
        <v>93</v>
      </c>
    </row>
    <row r="311" s="2" customFormat="1">
      <c r="A311" s="42"/>
      <c r="B311" s="43"/>
      <c r="C311" s="44"/>
      <c r="D311" s="238" t="s">
        <v>278</v>
      </c>
      <c r="E311" s="44"/>
      <c r="F311" s="270" t="s">
        <v>1626</v>
      </c>
      <c r="G311" s="44"/>
      <c r="H311" s="271">
        <v>0</v>
      </c>
      <c r="I311" s="44"/>
      <c r="J311" s="44"/>
      <c r="K311" s="44"/>
      <c r="L311" s="48"/>
      <c r="M311" s="234"/>
      <c r="N311" s="23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U311" s="20" t="s">
        <v>93</v>
      </c>
    </row>
    <row r="312" s="2" customFormat="1">
      <c r="A312" s="42"/>
      <c r="B312" s="43"/>
      <c r="C312" s="44"/>
      <c r="D312" s="238" t="s">
        <v>278</v>
      </c>
      <c r="E312" s="44"/>
      <c r="F312" s="270" t="s">
        <v>1627</v>
      </c>
      <c r="G312" s="44"/>
      <c r="H312" s="271">
        <v>7.5490000000000004</v>
      </c>
      <c r="I312" s="44"/>
      <c r="J312" s="44"/>
      <c r="K312" s="44"/>
      <c r="L312" s="48"/>
      <c r="M312" s="234"/>
      <c r="N312" s="23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U312" s="20" t="s">
        <v>93</v>
      </c>
    </row>
    <row r="313" s="2" customFormat="1">
      <c r="A313" s="42"/>
      <c r="B313" s="43"/>
      <c r="C313" s="44"/>
      <c r="D313" s="238" t="s">
        <v>278</v>
      </c>
      <c r="E313" s="44"/>
      <c r="F313" s="270" t="s">
        <v>1628</v>
      </c>
      <c r="G313" s="44"/>
      <c r="H313" s="271">
        <v>0</v>
      </c>
      <c r="I313" s="44"/>
      <c r="J313" s="44"/>
      <c r="K313" s="44"/>
      <c r="L313" s="48"/>
      <c r="M313" s="234"/>
      <c r="N313" s="23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U313" s="20" t="s">
        <v>93</v>
      </c>
    </row>
    <row r="314" s="2" customFormat="1">
      <c r="A314" s="42"/>
      <c r="B314" s="43"/>
      <c r="C314" s="44"/>
      <c r="D314" s="238" t="s">
        <v>278</v>
      </c>
      <c r="E314" s="44"/>
      <c r="F314" s="270" t="s">
        <v>1629</v>
      </c>
      <c r="G314" s="44"/>
      <c r="H314" s="271">
        <v>1.5609999999999999</v>
      </c>
      <c r="I314" s="44"/>
      <c r="J314" s="44"/>
      <c r="K314" s="44"/>
      <c r="L314" s="48"/>
      <c r="M314" s="234"/>
      <c r="N314" s="23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U314" s="20" t="s">
        <v>93</v>
      </c>
    </row>
    <row r="315" s="2" customFormat="1">
      <c r="A315" s="42"/>
      <c r="B315" s="43"/>
      <c r="C315" s="44"/>
      <c r="D315" s="238" t="s">
        <v>278</v>
      </c>
      <c r="E315" s="44"/>
      <c r="F315" s="270" t="s">
        <v>268</v>
      </c>
      <c r="G315" s="44"/>
      <c r="H315" s="271">
        <v>9.1099999999999994</v>
      </c>
      <c r="I315" s="44"/>
      <c r="J315" s="44"/>
      <c r="K315" s="44"/>
      <c r="L315" s="48"/>
      <c r="M315" s="234"/>
      <c r="N315" s="23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U315" s="20" t="s">
        <v>93</v>
      </c>
    </row>
    <row r="316" s="2" customFormat="1">
      <c r="A316" s="42"/>
      <c r="B316" s="43"/>
      <c r="C316" s="44"/>
      <c r="D316" s="238" t="s">
        <v>278</v>
      </c>
      <c r="E316" s="44"/>
      <c r="F316" s="269" t="s">
        <v>850</v>
      </c>
      <c r="G316" s="44"/>
      <c r="H316" s="44"/>
      <c r="I316" s="44"/>
      <c r="J316" s="44"/>
      <c r="K316" s="44"/>
      <c r="L316" s="48"/>
      <c r="M316" s="234"/>
      <c r="N316" s="23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U316" s="20" t="s">
        <v>93</v>
      </c>
    </row>
    <row r="317" s="2" customFormat="1">
      <c r="A317" s="42"/>
      <c r="B317" s="43"/>
      <c r="C317" s="44"/>
      <c r="D317" s="238" t="s">
        <v>278</v>
      </c>
      <c r="E317" s="44"/>
      <c r="F317" s="270" t="s">
        <v>851</v>
      </c>
      <c r="G317" s="44"/>
      <c r="H317" s="271">
        <v>0</v>
      </c>
      <c r="I317" s="44"/>
      <c r="J317" s="44"/>
      <c r="K317" s="44"/>
      <c r="L317" s="48"/>
      <c r="M317" s="234"/>
      <c r="N317" s="23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U317" s="20" t="s">
        <v>93</v>
      </c>
    </row>
    <row r="318" s="2" customFormat="1">
      <c r="A318" s="42"/>
      <c r="B318" s="43"/>
      <c r="C318" s="44"/>
      <c r="D318" s="238" t="s">
        <v>278</v>
      </c>
      <c r="E318" s="44"/>
      <c r="F318" s="270" t="s">
        <v>1559</v>
      </c>
      <c r="G318" s="44"/>
      <c r="H318" s="271">
        <v>242.08600000000001</v>
      </c>
      <c r="I318" s="44"/>
      <c r="J318" s="44"/>
      <c r="K318" s="44"/>
      <c r="L318" s="48"/>
      <c r="M318" s="234"/>
      <c r="N318" s="23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U318" s="20" t="s">
        <v>93</v>
      </c>
    </row>
    <row r="319" s="2" customFormat="1">
      <c r="A319" s="42"/>
      <c r="B319" s="43"/>
      <c r="C319" s="44"/>
      <c r="D319" s="238" t="s">
        <v>278</v>
      </c>
      <c r="E319" s="44"/>
      <c r="F319" s="270" t="s">
        <v>1630</v>
      </c>
      <c r="G319" s="44"/>
      <c r="H319" s="271">
        <v>39.759</v>
      </c>
      <c r="I319" s="44"/>
      <c r="J319" s="44"/>
      <c r="K319" s="44"/>
      <c r="L319" s="48"/>
      <c r="M319" s="234"/>
      <c r="N319" s="23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U319" s="20" t="s">
        <v>93</v>
      </c>
    </row>
    <row r="320" s="2" customFormat="1">
      <c r="A320" s="42"/>
      <c r="B320" s="43"/>
      <c r="C320" s="44"/>
      <c r="D320" s="238" t="s">
        <v>278</v>
      </c>
      <c r="E320" s="44"/>
      <c r="F320" s="270" t="s">
        <v>1631</v>
      </c>
      <c r="G320" s="44"/>
      <c r="H320" s="271">
        <v>-9.1099999999999994</v>
      </c>
      <c r="I320" s="44"/>
      <c r="J320" s="44"/>
      <c r="K320" s="44"/>
      <c r="L320" s="48"/>
      <c r="M320" s="234"/>
      <c r="N320" s="23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U320" s="20" t="s">
        <v>93</v>
      </c>
    </row>
    <row r="321" s="2" customFormat="1">
      <c r="A321" s="42"/>
      <c r="B321" s="43"/>
      <c r="C321" s="44"/>
      <c r="D321" s="238" t="s">
        <v>278</v>
      </c>
      <c r="E321" s="44"/>
      <c r="F321" s="270" t="s">
        <v>1632</v>
      </c>
      <c r="G321" s="44"/>
      <c r="H321" s="271">
        <v>-9.1099999999999994</v>
      </c>
      <c r="I321" s="44"/>
      <c r="J321" s="44"/>
      <c r="K321" s="44"/>
      <c r="L321" s="48"/>
      <c r="M321" s="234"/>
      <c r="N321" s="23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U321" s="20" t="s">
        <v>93</v>
      </c>
    </row>
    <row r="322" s="2" customFormat="1">
      <c r="A322" s="42"/>
      <c r="B322" s="43"/>
      <c r="C322" s="44"/>
      <c r="D322" s="238" t="s">
        <v>278</v>
      </c>
      <c r="E322" s="44"/>
      <c r="F322" s="270" t="s">
        <v>865</v>
      </c>
      <c r="G322" s="44"/>
      <c r="H322" s="271">
        <v>-94.376000000000005</v>
      </c>
      <c r="I322" s="44"/>
      <c r="J322" s="44"/>
      <c r="K322" s="44"/>
      <c r="L322" s="48"/>
      <c r="M322" s="234"/>
      <c r="N322" s="23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U322" s="20" t="s">
        <v>93</v>
      </c>
    </row>
    <row r="323" s="2" customFormat="1">
      <c r="A323" s="42"/>
      <c r="B323" s="43"/>
      <c r="C323" s="44"/>
      <c r="D323" s="238" t="s">
        <v>278</v>
      </c>
      <c r="E323" s="44"/>
      <c r="F323" s="270" t="s">
        <v>1633</v>
      </c>
      <c r="G323" s="44"/>
      <c r="H323" s="271">
        <v>-23.693999999999999</v>
      </c>
      <c r="I323" s="44"/>
      <c r="J323" s="44"/>
      <c r="K323" s="44"/>
      <c r="L323" s="48"/>
      <c r="M323" s="234"/>
      <c r="N323" s="23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U323" s="20" t="s">
        <v>93</v>
      </c>
    </row>
    <row r="324" s="2" customFormat="1">
      <c r="A324" s="42"/>
      <c r="B324" s="43"/>
      <c r="C324" s="44"/>
      <c r="D324" s="238" t="s">
        <v>278</v>
      </c>
      <c r="E324" s="44"/>
      <c r="F324" s="270" t="s">
        <v>1634</v>
      </c>
      <c r="G324" s="44"/>
      <c r="H324" s="271">
        <v>-1.8020000000000001</v>
      </c>
      <c r="I324" s="44"/>
      <c r="J324" s="44"/>
      <c r="K324" s="44"/>
      <c r="L324" s="48"/>
      <c r="M324" s="234"/>
      <c r="N324" s="23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U324" s="20" t="s">
        <v>93</v>
      </c>
    </row>
    <row r="325" s="2" customFormat="1">
      <c r="A325" s="42"/>
      <c r="B325" s="43"/>
      <c r="C325" s="44"/>
      <c r="D325" s="238" t="s">
        <v>278</v>
      </c>
      <c r="E325" s="44"/>
      <c r="F325" s="270" t="s">
        <v>1635</v>
      </c>
      <c r="G325" s="44"/>
      <c r="H325" s="271">
        <v>-1.357</v>
      </c>
      <c r="I325" s="44"/>
      <c r="J325" s="44"/>
      <c r="K325" s="44"/>
      <c r="L325" s="48"/>
      <c r="M325" s="234"/>
      <c r="N325" s="23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U325" s="20" t="s">
        <v>93</v>
      </c>
    </row>
    <row r="326" s="2" customFormat="1">
      <c r="A326" s="42"/>
      <c r="B326" s="43"/>
      <c r="C326" s="44"/>
      <c r="D326" s="238" t="s">
        <v>278</v>
      </c>
      <c r="E326" s="44"/>
      <c r="F326" s="270" t="s">
        <v>268</v>
      </c>
      <c r="G326" s="44"/>
      <c r="H326" s="271">
        <v>142.39599999999999</v>
      </c>
      <c r="I326" s="44"/>
      <c r="J326" s="44"/>
      <c r="K326" s="44"/>
      <c r="L326" s="48"/>
      <c r="M326" s="234"/>
      <c r="N326" s="23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U326" s="20" t="s">
        <v>93</v>
      </c>
    </row>
    <row r="327" s="2" customFormat="1">
      <c r="A327" s="42"/>
      <c r="B327" s="43"/>
      <c r="C327" s="44"/>
      <c r="D327" s="238" t="s">
        <v>278</v>
      </c>
      <c r="E327" s="44"/>
      <c r="F327" s="283" t="s">
        <v>1572</v>
      </c>
      <c r="G327" s="44"/>
      <c r="H327" s="44"/>
      <c r="I327" s="44"/>
      <c r="J327" s="44"/>
      <c r="K327" s="44"/>
      <c r="L327" s="48"/>
      <c r="M327" s="234"/>
      <c r="N327" s="23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U327" s="20" t="s">
        <v>93</v>
      </c>
    </row>
    <row r="328" s="2" customFormat="1">
      <c r="A328" s="42"/>
      <c r="B328" s="43"/>
      <c r="C328" s="44"/>
      <c r="D328" s="238" t="s">
        <v>278</v>
      </c>
      <c r="E328" s="44"/>
      <c r="F328" s="284" t="s">
        <v>1573</v>
      </c>
      <c r="G328" s="44"/>
      <c r="H328" s="271">
        <v>242.08600000000001</v>
      </c>
      <c r="I328" s="44"/>
      <c r="J328" s="44"/>
      <c r="K328" s="44"/>
      <c r="L328" s="48"/>
      <c r="M328" s="234"/>
      <c r="N328" s="23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U328" s="20" t="s">
        <v>93</v>
      </c>
    </row>
    <row r="329" s="2" customFormat="1">
      <c r="A329" s="42"/>
      <c r="B329" s="43"/>
      <c r="C329" s="44"/>
      <c r="D329" s="238" t="s">
        <v>278</v>
      </c>
      <c r="E329" s="44"/>
      <c r="F329" s="301" t="s">
        <v>1574</v>
      </c>
      <c r="G329" s="44"/>
      <c r="H329" s="44"/>
      <c r="I329" s="44"/>
      <c r="J329" s="44"/>
      <c r="K329" s="44"/>
      <c r="L329" s="48"/>
      <c r="M329" s="234"/>
      <c r="N329" s="23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U329" s="20" t="s">
        <v>93</v>
      </c>
    </row>
    <row r="330" s="2" customFormat="1">
      <c r="A330" s="42"/>
      <c r="B330" s="43"/>
      <c r="C330" s="44"/>
      <c r="D330" s="238" t="s">
        <v>278</v>
      </c>
      <c r="E330" s="44"/>
      <c r="F330" s="302" t="s">
        <v>1575</v>
      </c>
      <c r="G330" s="44"/>
      <c r="H330" s="271">
        <v>0</v>
      </c>
      <c r="I330" s="44"/>
      <c r="J330" s="44"/>
      <c r="K330" s="44"/>
      <c r="L330" s="48"/>
      <c r="M330" s="234"/>
      <c r="N330" s="23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U330" s="20" t="s">
        <v>93</v>
      </c>
    </row>
    <row r="331" s="2" customFormat="1">
      <c r="A331" s="42"/>
      <c r="B331" s="43"/>
      <c r="C331" s="44"/>
      <c r="D331" s="238" t="s">
        <v>278</v>
      </c>
      <c r="E331" s="44"/>
      <c r="F331" s="302" t="s">
        <v>1576</v>
      </c>
      <c r="G331" s="44"/>
      <c r="H331" s="271">
        <v>0</v>
      </c>
      <c r="I331" s="44"/>
      <c r="J331" s="44"/>
      <c r="K331" s="44"/>
      <c r="L331" s="48"/>
      <c r="M331" s="234"/>
      <c r="N331" s="23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U331" s="20" t="s">
        <v>93</v>
      </c>
    </row>
    <row r="332" s="2" customFormat="1">
      <c r="A332" s="42"/>
      <c r="B332" s="43"/>
      <c r="C332" s="44"/>
      <c r="D332" s="238" t="s">
        <v>278</v>
      </c>
      <c r="E332" s="44"/>
      <c r="F332" s="302" t="s">
        <v>1577</v>
      </c>
      <c r="G332" s="44"/>
      <c r="H332" s="271">
        <v>178.81700000000001</v>
      </c>
      <c r="I332" s="44"/>
      <c r="J332" s="44"/>
      <c r="K332" s="44"/>
      <c r="L332" s="48"/>
      <c r="M332" s="234"/>
      <c r="N332" s="23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U332" s="20" t="s">
        <v>93</v>
      </c>
    </row>
    <row r="333" s="2" customFormat="1">
      <c r="A333" s="42"/>
      <c r="B333" s="43"/>
      <c r="C333" s="44"/>
      <c r="D333" s="238" t="s">
        <v>278</v>
      </c>
      <c r="E333" s="44"/>
      <c r="F333" s="302" t="s">
        <v>1578</v>
      </c>
      <c r="G333" s="44"/>
      <c r="H333" s="271">
        <v>81.180000000000007</v>
      </c>
      <c r="I333" s="44"/>
      <c r="J333" s="44"/>
      <c r="K333" s="44"/>
      <c r="L333" s="48"/>
      <c r="M333" s="234"/>
      <c r="N333" s="23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U333" s="20" t="s">
        <v>93</v>
      </c>
    </row>
    <row r="334" s="2" customFormat="1">
      <c r="A334" s="42"/>
      <c r="B334" s="43"/>
      <c r="C334" s="44"/>
      <c r="D334" s="238" t="s">
        <v>278</v>
      </c>
      <c r="E334" s="44"/>
      <c r="F334" s="302" t="s">
        <v>310</v>
      </c>
      <c r="G334" s="44"/>
      <c r="H334" s="271">
        <v>259.99700000000001</v>
      </c>
      <c r="I334" s="44"/>
      <c r="J334" s="44"/>
      <c r="K334" s="44"/>
      <c r="L334" s="48"/>
      <c r="M334" s="234"/>
      <c r="N334" s="23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U334" s="20" t="s">
        <v>93</v>
      </c>
    </row>
    <row r="335" s="2" customFormat="1">
      <c r="A335" s="42"/>
      <c r="B335" s="43"/>
      <c r="C335" s="44"/>
      <c r="D335" s="238" t="s">
        <v>278</v>
      </c>
      <c r="E335" s="44"/>
      <c r="F335" s="301" t="s">
        <v>1579</v>
      </c>
      <c r="G335" s="44"/>
      <c r="H335" s="44"/>
      <c r="I335" s="44"/>
      <c r="J335" s="44"/>
      <c r="K335" s="44"/>
      <c r="L335" s="48"/>
      <c r="M335" s="234"/>
      <c r="N335" s="23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U335" s="20" t="s">
        <v>93</v>
      </c>
    </row>
    <row r="336" s="2" customFormat="1">
      <c r="A336" s="42"/>
      <c r="B336" s="43"/>
      <c r="C336" s="44"/>
      <c r="D336" s="238" t="s">
        <v>278</v>
      </c>
      <c r="E336" s="44"/>
      <c r="F336" s="302" t="s">
        <v>1580</v>
      </c>
      <c r="G336" s="44"/>
      <c r="H336" s="271">
        <v>0</v>
      </c>
      <c r="I336" s="44"/>
      <c r="J336" s="44"/>
      <c r="K336" s="44"/>
      <c r="L336" s="48"/>
      <c r="M336" s="234"/>
      <c r="N336" s="23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U336" s="20" t="s">
        <v>93</v>
      </c>
    </row>
    <row r="337" s="2" customFormat="1">
      <c r="A337" s="42"/>
      <c r="B337" s="43"/>
      <c r="C337" s="44"/>
      <c r="D337" s="238" t="s">
        <v>278</v>
      </c>
      <c r="E337" s="44"/>
      <c r="F337" s="302" t="s">
        <v>1581</v>
      </c>
      <c r="G337" s="44"/>
      <c r="H337" s="271">
        <v>21.847999999999999</v>
      </c>
      <c r="I337" s="44"/>
      <c r="J337" s="44"/>
      <c r="K337" s="44"/>
      <c r="L337" s="48"/>
      <c r="M337" s="234"/>
      <c r="N337" s="23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U337" s="20" t="s">
        <v>93</v>
      </c>
    </row>
    <row r="338" s="2" customFormat="1">
      <c r="A338" s="42"/>
      <c r="B338" s="43"/>
      <c r="C338" s="44"/>
      <c r="D338" s="238" t="s">
        <v>278</v>
      </c>
      <c r="E338" s="44"/>
      <c r="F338" s="302" t="s">
        <v>310</v>
      </c>
      <c r="G338" s="44"/>
      <c r="H338" s="271">
        <v>21.847999999999999</v>
      </c>
      <c r="I338" s="44"/>
      <c r="J338" s="44"/>
      <c r="K338" s="44"/>
      <c r="L338" s="48"/>
      <c r="M338" s="234"/>
      <c r="N338" s="23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U338" s="20" t="s">
        <v>93</v>
      </c>
    </row>
    <row r="339" s="2" customFormat="1">
      <c r="A339" s="42"/>
      <c r="B339" s="43"/>
      <c r="C339" s="44"/>
      <c r="D339" s="238" t="s">
        <v>278</v>
      </c>
      <c r="E339" s="44"/>
      <c r="F339" s="301" t="s">
        <v>1582</v>
      </c>
      <c r="G339" s="44"/>
      <c r="H339" s="44"/>
      <c r="I339" s="44"/>
      <c r="J339" s="44"/>
      <c r="K339" s="44"/>
      <c r="L339" s="48"/>
      <c r="M339" s="234"/>
      <c r="N339" s="23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U339" s="20" t="s">
        <v>93</v>
      </c>
    </row>
    <row r="340" s="2" customFormat="1">
      <c r="A340" s="42"/>
      <c r="B340" s="43"/>
      <c r="C340" s="44"/>
      <c r="D340" s="238" t="s">
        <v>278</v>
      </c>
      <c r="E340" s="44"/>
      <c r="F340" s="302" t="s">
        <v>1583</v>
      </c>
      <c r="G340" s="44"/>
      <c r="H340" s="271">
        <v>9.7379999999999995</v>
      </c>
      <c r="I340" s="44"/>
      <c r="J340" s="44"/>
      <c r="K340" s="44"/>
      <c r="L340" s="48"/>
      <c r="M340" s="234"/>
      <c r="N340" s="23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U340" s="20" t="s">
        <v>93</v>
      </c>
    </row>
    <row r="341" s="2" customFormat="1">
      <c r="A341" s="42"/>
      <c r="B341" s="43"/>
      <c r="C341" s="44"/>
      <c r="D341" s="238" t="s">
        <v>278</v>
      </c>
      <c r="E341" s="44"/>
      <c r="F341" s="302" t="s">
        <v>1584</v>
      </c>
      <c r="G341" s="44"/>
      <c r="H341" s="271">
        <v>4.5289999999999999</v>
      </c>
      <c r="I341" s="44"/>
      <c r="J341" s="44"/>
      <c r="K341" s="44"/>
      <c r="L341" s="48"/>
      <c r="M341" s="234"/>
      <c r="N341" s="23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U341" s="20" t="s">
        <v>93</v>
      </c>
    </row>
    <row r="342" s="2" customFormat="1">
      <c r="A342" s="42"/>
      <c r="B342" s="43"/>
      <c r="C342" s="44"/>
      <c r="D342" s="238" t="s">
        <v>278</v>
      </c>
      <c r="E342" s="44"/>
      <c r="F342" s="302" t="s">
        <v>1585</v>
      </c>
      <c r="G342" s="44"/>
      <c r="H342" s="271">
        <v>4.8689999999999998</v>
      </c>
      <c r="I342" s="44"/>
      <c r="J342" s="44"/>
      <c r="K342" s="44"/>
      <c r="L342" s="48"/>
      <c r="M342" s="234"/>
      <c r="N342" s="23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U342" s="20" t="s">
        <v>93</v>
      </c>
    </row>
    <row r="343" s="2" customFormat="1">
      <c r="A343" s="42"/>
      <c r="B343" s="43"/>
      <c r="C343" s="44"/>
      <c r="D343" s="238" t="s">
        <v>278</v>
      </c>
      <c r="E343" s="44"/>
      <c r="F343" s="302" t="s">
        <v>1586</v>
      </c>
      <c r="G343" s="44"/>
      <c r="H343" s="271">
        <v>13.210000000000001</v>
      </c>
      <c r="I343" s="44"/>
      <c r="J343" s="44"/>
      <c r="K343" s="44"/>
      <c r="L343" s="48"/>
      <c r="M343" s="234"/>
      <c r="N343" s="23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U343" s="20" t="s">
        <v>93</v>
      </c>
    </row>
    <row r="344" s="2" customFormat="1">
      <c r="A344" s="42"/>
      <c r="B344" s="43"/>
      <c r="C344" s="44"/>
      <c r="D344" s="238" t="s">
        <v>278</v>
      </c>
      <c r="E344" s="44"/>
      <c r="F344" s="302" t="s">
        <v>310</v>
      </c>
      <c r="G344" s="44"/>
      <c r="H344" s="271">
        <v>32.345999999999997</v>
      </c>
      <c r="I344" s="44"/>
      <c r="J344" s="44"/>
      <c r="K344" s="44"/>
      <c r="L344" s="48"/>
      <c r="M344" s="234"/>
      <c r="N344" s="23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U344" s="20" t="s">
        <v>93</v>
      </c>
    </row>
    <row r="345" s="2" customFormat="1">
      <c r="A345" s="42"/>
      <c r="B345" s="43"/>
      <c r="C345" s="44"/>
      <c r="D345" s="238" t="s">
        <v>278</v>
      </c>
      <c r="E345" s="44"/>
      <c r="F345" s="301" t="s">
        <v>1587</v>
      </c>
      <c r="G345" s="44"/>
      <c r="H345" s="44"/>
      <c r="I345" s="44"/>
      <c r="J345" s="44"/>
      <c r="K345" s="44"/>
      <c r="L345" s="48"/>
      <c r="M345" s="234"/>
      <c r="N345" s="23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U345" s="20" t="s">
        <v>93</v>
      </c>
    </row>
    <row r="346" s="2" customFormat="1">
      <c r="A346" s="42"/>
      <c r="B346" s="43"/>
      <c r="C346" s="44"/>
      <c r="D346" s="238" t="s">
        <v>278</v>
      </c>
      <c r="E346" s="44"/>
      <c r="F346" s="302" t="s">
        <v>1588</v>
      </c>
      <c r="G346" s="44"/>
      <c r="H346" s="271">
        <v>5.7039999999999997</v>
      </c>
      <c r="I346" s="44"/>
      <c r="J346" s="44"/>
      <c r="K346" s="44"/>
      <c r="L346" s="48"/>
      <c r="M346" s="234"/>
      <c r="N346" s="23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U346" s="20" t="s">
        <v>93</v>
      </c>
    </row>
    <row r="347" s="2" customFormat="1">
      <c r="A347" s="42"/>
      <c r="B347" s="43"/>
      <c r="C347" s="44"/>
      <c r="D347" s="238" t="s">
        <v>278</v>
      </c>
      <c r="E347" s="44"/>
      <c r="F347" s="302" t="s">
        <v>1589</v>
      </c>
      <c r="G347" s="44"/>
      <c r="H347" s="271">
        <v>1.7090000000000001</v>
      </c>
      <c r="I347" s="44"/>
      <c r="J347" s="44"/>
      <c r="K347" s="44"/>
      <c r="L347" s="48"/>
      <c r="M347" s="234"/>
      <c r="N347" s="23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U347" s="20" t="s">
        <v>93</v>
      </c>
    </row>
    <row r="348" s="2" customFormat="1">
      <c r="A348" s="42"/>
      <c r="B348" s="43"/>
      <c r="C348" s="44"/>
      <c r="D348" s="238" t="s">
        <v>278</v>
      </c>
      <c r="E348" s="44"/>
      <c r="F348" s="302" t="s">
        <v>310</v>
      </c>
      <c r="G348" s="44"/>
      <c r="H348" s="271">
        <v>7.4130000000000003</v>
      </c>
      <c r="I348" s="44"/>
      <c r="J348" s="44"/>
      <c r="K348" s="44"/>
      <c r="L348" s="48"/>
      <c r="M348" s="234"/>
      <c r="N348" s="23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U348" s="20" t="s">
        <v>93</v>
      </c>
    </row>
    <row r="349" s="2" customFormat="1">
      <c r="A349" s="42"/>
      <c r="B349" s="43"/>
      <c r="C349" s="44"/>
      <c r="D349" s="238" t="s">
        <v>278</v>
      </c>
      <c r="E349" s="44"/>
      <c r="F349" s="269" t="s">
        <v>879</v>
      </c>
      <c r="G349" s="44"/>
      <c r="H349" s="44"/>
      <c r="I349" s="44"/>
      <c r="J349" s="44"/>
      <c r="K349" s="44"/>
      <c r="L349" s="48"/>
      <c r="M349" s="234"/>
      <c r="N349" s="23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U349" s="20" t="s">
        <v>93</v>
      </c>
    </row>
    <row r="350" s="2" customFormat="1">
      <c r="A350" s="42"/>
      <c r="B350" s="43"/>
      <c r="C350" s="44"/>
      <c r="D350" s="238" t="s">
        <v>278</v>
      </c>
      <c r="E350" s="44"/>
      <c r="F350" s="270" t="s">
        <v>834</v>
      </c>
      <c r="G350" s="44"/>
      <c r="H350" s="271">
        <v>0</v>
      </c>
      <c r="I350" s="44"/>
      <c r="J350" s="44"/>
      <c r="K350" s="44"/>
      <c r="L350" s="48"/>
      <c r="M350" s="234"/>
      <c r="N350" s="23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U350" s="20" t="s">
        <v>93</v>
      </c>
    </row>
    <row r="351" s="2" customFormat="1">
      <c r="A351" s="42"/>
      <c r="B351" s="43"/>
      <c r="C351" s="44"/>
      <c r="D351" s="238" t="s">
        <v>278</v>
      </c>
      <c r="E351" s="44"/>
      <c r="F351" s="270" t="s">
        <v>1626</v>
      </c>
      <c r="G351" s="44"/>
      <c r="H351" s="271">
        <v>0</v>
      </c>
      <c r="I351" s="44"/>
      <c r="J351" s="44"/>
      <c r="K351" s="44"/>
      <c r="L351" s="48"/>
      <c r="M351" s="234"/>
      <c r="N351" s="23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U351" s="20" t="s">
        <v>93</v>
      </c>
    </row>
    <row r="352" s="2" customFormat="1">
      <c r="A352" s="42"/>
      <c r="B352" s="43"/>
      <c r="C352" s="44"/>
      <c r="D352" s="238" t="s">
        <v>278</v>
      </c>
      <c r="E352" s="44"/>
      <c r="F352" s="270" t="s">
        <v>1636</v>
      </c>
      <c r="G352" s="44"/>
      <c r="H352" s="271">
        <v>83.694000000000003</v>
      </c>
      <c r="I352" s="44"/>
      <c r="J352" s="44"/>
      <c r="K352" s="44"/>
      <c r="L352" s="48"/>
      <c r="M352" s="234"/>
      <c r="N352" s="23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U352" s="20" t="s">
        <v>93</v>
      </c>
    </row>
    <row r="353" s="2" customFormat="1">
      <c r="A353" s="42"/>
      <c r="B353" s="43"/>
      <c r="C353" s="44"/>
      <c r="D353" s="238" t="s">
        <v>278</v>
      </c>
      <c r="E353" s="44"/>
      <c r="F353" s="270" t="s">
        <v>1628</v>
      </c>
      <c r="G353" s="44"/>
      <c r="H353" s="271">
        <v>0</v>
      </c>
      <c r="I353" s="44"/>
      <c r="J353" s="44"/>
      <c r="K353" s="44"/>
      <c r="L353" s="48"/>
      <c r="M353" s="234"/>
      <c r="N353" s="23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U353" s="20" t="s">
        <v>93</v>
      </c>
    </row>
    <row r="354" s="2" customFormat="1">
      <c r="A354" s="42"/>
      <c r="B354" s="43"/>
      <c r="C354" s="44"/>
      <c r="D354" s="238" t="s">
        <v>278</v>
      </c>
      <c r="E354" s="44"/>
      <c r="F354" s="270" t="s">
        <v>1637</v>
      </c>
      <c r="G354" s="44"/>
      <c r="H354" s="271">
        <v>10.682</v>
      </c>
      <c r="I354" s="44"/>
      <c r="J354" s="44"/>
      <c r="K354" s="44"/>
      <c r="L354" s="48"/>
      <c r="M354" s="234"/>
      <c r="N354" s="23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U354" s="20" t="s">
        <v>93</v>
      </c>
    </row>
    <row r="355" s="2" customFormat="1">
      <c r="A355" s="42"/>
      <c r="B355" s="43"/>
      <c r="C355" s="44"/>
      <c r="D355" s="238" t="s">
        <v>278</v>
      </c>
      <c r="E355" s="44"/>
      <c r="F355" s="270" t="s">
        <v>268</v>
      </c>
      <c r="G355" s="44"/>
      <c r="H355" s="271">
        <v>94.376000000000005</v>
      </c>
      <c r="I355" s="44"/>
      <c r="J355" s="44"/>
      <c r="K355" s="44"/>
      <c r="L355" s="48"/>
      <c r="M355" s="234"/>
      <c r="N355" s="23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U355" s="20" t="s">
        <v>93</v>
      </c>
    </row>
    <row r="356" s="2" customFormat="1" ht="37.8" customHeight="1">
      <c r="A356" s="42"/>
      <c r="B356" s="43"/>
      <c r="C356" s="218" t="s">
        <v>8</v>
      </c>
      <c r="D356" s="218" t="s">
        <v>256</v>
      </c>
      <c r="E356" s="219" t="s">
        <v>339</v>
      </c>
      <c r="F356" s="220" t="s">
        <v>340</v>
      </c>
      <c r="G356" s="221" t="s">
        <v>314</v>
      </c>
      <c r="H356" s="222">
        <v>72.626000000000005</v>
      </c>
      <c r="I356" s="223"/>
      <c r="J356" s="224">
        <f>ROUND(I356*H356,2)</f>
        <v>0</v>
      </c>
      <c r="K356" s="220" t="s">
        <v>260</v>
      </c>
      <c r="L356" s="48"/>
      <c r="M356" s="225" t="s">
        <v>48</v>
      </c>
      <c r="N356" s="226" t="s">
        <v>56</v>
      </c>
      <c r="O356" s="88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29" t="s">
        <v>261</v>
      </c>
      <c r="AT356" s="229" t="s">
        <v>256</v>
      </c>
      <c r="AU356" s="229" t="s">
        <v>93</v>
      </c>
      <c r="AY356" s="20" t="s">
        <v>254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20" t="s">
        <v>23</v>
      </c>
      <c r="BK356" s="230">
        <f>ROUND(I356*H356,2)</f>
        <v>0</v>
      </c>
      <c r="BL356" s="20" t="s">
        <v>261</v>
      </c>
      <c r="BM356" s="229" t="s">
        <v>1638</v>
      </c>
    </row>
    <row r="357" s="2" customFormat="1">
      <c r="A357" s="42"/>
      <c r="B357" s="43"/>
      <c r="C357" s="44"/>
      <c r="D357" s="231" t="s">
        <v>263</v>
      </c>
      <c r="E357" s="44"/>
      <c r="F357" s="232" t="s">
        <v>342</v>
      </c>
      <c r="G357" s="44"/>
      <c r="H357" s="44"/>
      <c r="I357" s="233"/>
      <c r="J357" s="44"/>
      <c r="K357" s="44"/>
      <c r="L357" s="48"/>
      <c r="M357" s="234"/>
      <c r="N357" s="23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263</v>
      </c>
      <c r="AU357" s="20" t="s">
        <v>93</v>
      </c>
    </row>
    <row r="358" s="15" customFormat="1">
      <c r="A358" s="15"/>
      <c r="B358" s="259"/>
      <c r="C358" s="260"/>
      <c r="D358" s="238" t="s">
        <v>265</v>
      </c>
      <c r="E358" s="261" t="s">
        <v>48</v>
      </c>
      <c r="F358" s="262" t="s">
        <v>729</v>
      </c>
      <c r="G358" s="260"/>
      <c r="H358" s="261" t="s">
        <v>48</v>
      </c>
      <c r="I358" s="263"/>
      <c r="J358" s="260"/>
      <c r="K358" s="260"/>
      <c r="L358" s="264"/>
      <c r="M358" s="265"/>
      <c r="N358" s="266"/>
      <c r="O358" s="266"/>
      <c r="P358" s="266"/>
      <c r="Q358" s="266"/>
      <c r="R358" s="266"/>
      <c r="S358" s="266"/>
      <c r="T358" s="267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8" t="s">
        <v>265</v>
      </c>
      <c r="AU358" s="268" t="s">
        <v>93</v>
      </c>
      <c r="AV358" s="15" t="s">
        <v>23</v>
      </c>
      <c r="AW358" s="15" t="s">
        <v>46</v>
      </c>
      <c r="AX358" s="15" t="s">
        <v>85</v>
      </c>
      <c r="AY358" s="268" t="s">
        <v>254</v>
      </c>
    </row>
    <row r="359" s="13" customFormat="1">
      <c r="A359" s="13"/>
      <c r="B359" s="236"/>
      <c r="C359" s="237"/>
      <c r="D359" s="238" t="s">
        <v>265</v>
      </c>
      <c r="E359" s="239" t="s">
        <v>48</v>
      </c>
      <c r="F359" s="240" t="s">
        <v>1639</v>
      </c>
      <c r="G359" s="237"/>
      <c r="H359" s="241">
        <v>72.626000000000005</v>
      </c>
      <c r="I359" s="242"/>
      <c r="J359" s="237"/>
      <c r="K359" s="237"/>
      <c r="L359" s="243"/>
      <c r="M359" s="244"/>
      <c r="N359" s="245"/>
      <c r="O359" s="245"/>
      <c r="P359" s="245"/>
      <c r="Q359" s="245"/>
      <c r="R359" s="245"/>
      <c r="S359" s="245"/>
      <c r="T359" s="24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7" t="s">
        <v>265</v>
      </c>
      <c r="AU359" s="247" t="s">
        <v>93</v>
      </c>
      <c r="AV359" s="13" t="s">
        <v>93</v>
      </c>
      <c r="AW359" s="13" t="s">
        <v>46</v>
      </c>
      <c r="AX359" s="13" t="s">
        <v>85</v>
      </c>
      <c r="AY359" s="247" t="s">
        <v>254</v>
      </c>
    </row>
    <row r="360" s="14" customFormat="1">
      <c r="A360" s="14"/>
      <c r="B360" s="248"/>
      <c r="C360" s="249"/>
      <c r="D360" s="238" t="s">
        <v>265</v>
      </c>
      <c r="E360" s="250" t="s">
        <v>48</v>
      </c>
      <c r="F360" s="251" t="s">
        <v>268</v>
      </c>
      <c r="G360" s="249"/>
      <c r="H360" s="252">
        <v>72.626000000000005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8" t="s">
        <v>265</v>
      </c>
      <c r="AU360" s="258" t="s">
        <v>93</v>
      </c>
      <c r="AV360" s="14" t="s">
        <v>261</v>
      </c>
      <c r="AW360" s="14" t="s">
        <v>46</v>
      </c>
      <c r="AX360" s="14" t="s">
        <v>23</v>
      </c>
      <c r="AY360" s="258" t="s">
        <v>254</v>
      </c>
    </row>
    <row r="361" s="2" customFormat="1">
      <c r="A361" s="42"/>
      <c r="B361" s="43"/>
      <c r="C361" s="44"/>
      <c r="D361" s="238" t="s">
        <v>278</v>
      </c>
      <c r="E361" s="44"/>
      <c r="F361" s="269" t="s">
        <v>1572</v>
      </c>
      <c r="G361" s="44"/>
      <c r="H361" s="44"/>
      <c r="I361" s="44"/>
      <c r="J361" s="44"/>
      <c r="K361" s="44"/>
      <c r="L361" s="48"/>
      <c r="M361" s="234"/>
      <c r="N361" s="23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U361" s="20" t="s">
        <v>93</v>
      </c>
    </row>
    <row r="362" s="2" customFormat="1">
      <c r="A362" s="42"/>
      <c r="B362" s="43"/>
      <c r="C362" s="44"/>
      <c r="D362" s="238" t="s">
        <v>278</v>
      </c>
      <c r="E362" s="44"/>
      <c r="F362" s="270" t="s">
        <v>1573</v>
      </c>
      <c r="G362" s="44"/>
      <c r="H362" s="271">
        <v>242.08600000000001</v>
      </c>
      <c r="I362" s="44"/>
      <c r="J362" s="44"/>
      <c r="K362" s="44"/>
      <c r="L362" s="48"/>
      <c r="M362" s="234"/>
      <c r="N362" s="23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U362" s="20" t="s">
        <v>93</v>
      </c>
    </row>
    <row r="363" s="2" customFormat="1">
      <c r="A363" s="42"/>
      <c r="B363" s="43"/>
      <c r="C363" s="44"/>
      <c r="D363" s="238" t="s">
        <v>278</v>
      </c>
      <c r="E363" s="44"/>
      <c r="F363" s="283" t="s">
        <v>1574</v>
      </c>
      <c r="G363" s="44"/>
      <c r="H363" s="44"/>
      <c r="I363" s="44"/>
      <c r="J363" s="44"/>
      <c r="K363" s="44"/>
      <c r="L363" s="48"/>
      <c r="M363" s="234"/>
      <c r="N363" s="23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U363" s="20" t="s">
        <v>93</v>
      </c>
    </row>
    <row r="364" s="2" customFormat="1">
      <c r="A364" s="42"/>
      <c r="B364" s="43"/>
      <c r="C364" s="44"/>
      <c r="D364" s="238" t="s">
        <v>278</v>
      </c>
      <c r="E364" s="44"/>
      <c r="F364" s="284" t="s">
        <v>1575</v>
      </c>
      <c r="G364" s="44"/>
      <c r="H364" s="271">
        <v>0</v>
      </c>
      <c r="I364" s="44"/>
      <c r="J364" s="44"/>
      <c r="K364" s="44"/>
      <c r="L364" s="48"/>
      <c r="M364" s="234"/>
      <c r="N364" s="23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U364" s="20" t="s">
        <v>93</v>
      </c>
    </row>
    <row r="365" s="2" customFormat="1">
      <c r="A365" s="42"/>
      <c r="B365" s="43"/>
      <c r="C365" s="44"/>
      <c r="D365" s="238" t="s">
        <v>278</v>
      </c>
      <c r="E365" s="44"/>
      <c r="F365" s="284" t="s">
        <v>1576</v>
      </c>
      <c r="G365" s="44"/>
      <c r="H365" s="271">
        <v>0</v>
      </c>
      <c r="I365" s="44"/>
      <c r="J365" s="44"/>
      <c r="K365" s="44"/>
      <c r="L365" s="48"/>
      <c r="M365" s="234"/>
      <c r="N365" s="23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U365" s="20" t="s">
        <v>93</v>
      </c>
    </row>
    <row r="366" s="2" customFormat="1">
      <c r="A366" s="42"/>
      <c r="B366" s="43"/>
      <c r="C366" s="44"/>
      <c r="D366" s="238" t="s">
        <v>278</v>
      </c>
      <c r="E366" s="44"/>
      <c r="F366" s="284" t="s">
        <v>1577</v>
      </c>
      <c r="G366" s="44"/>
      <c r="H366" s="271">
        <v>178.81700000000001</v>
      </c>
      <c r="I366" s="44"/>
      <c r="J366" s="44"/>
      <c r="K366" s="44"/>
      <c r="L366" s="48"/>
      <c r="M366" s="234"/>
      <c r="N366" s="235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U366" s="20" t="s">
        <v>93</v>
      </c>
    </row>
    <row r="367" s="2" customFormat="1">
      <c r="A367" s="42"/>
      <c r="B367" s="43"/>
      <c r="C367" s="44"/>
      <c r="D367" s="238" t="s">
        <v>278</v>
      </c>
      <c r="E367" s="44"/>
      <c r="F367" s="284" t="s">
        <v>1578</v>
      </c>
      <c r="G367" s="44"/>
      <c r="H367" s="271">
        <v>81.180000000000007</v>
      </c>
      <c r="I367" s="44"/>
      <c r="J367" s="44"/>
      <c r="K367" s="44"/>
      <c r="L367" s="48"/>
      <c r="M367" s="234"/>
      <c r="N367" s="23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U367" s="20" t="s">
        <v>93</v>
      </c>
    </row>
    <row r="368" s="2" customFormat="1">
      <c r="A368" s="42"/>
      <c r="B368" s="43"/>
      <c r="C368" s="44"/>
      <c r="D368" s="238" t="s">
        <v>278</v>
      </c>
      <c r="E368" s="44"/>
      <c r="F368" s="284" t="s">
        <v>310</v>
      </c>
      <c r="G368" s="44"/>
      <c r="H368" s="271">
        <v>259.99700000000001</v>
      </c>
      <c r="I368" s="44"/>
      <c r="J368" s="44"/>
      <c r="K368" s="44"/>
      <c r="L368" s="48"/>
      <c r="M368" s="234"/>
      <c r="N368" s="23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U368" s="20" t="s">
        <v>93</v>
      </c>
    </row>
    <row r="369" s="2" customFormat="1">
      <c r="A369" s="42"/>
      <c r="B369" s="43"/>
      <c r="C369" s="44"/>
      <c r="D369" s="238" t="s">
        <v>278</v>
      </c>
      <c r="E369" s="44"/>
      <c r="F369" s="283" t="s">
        <v>1579</v>
      </c>
      <c r="G369" s="44"/>
      <c r="H369" s="44"/>
      <c r="I369" s="44"/>
      <c r="J369" s="44"/>
      <c r="K369" s="44"/>
      <c r="L369" s="48"/>
      <c r="M369" s="234"/>
      <c r="N369" s="23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U369" s="20" t="s">
        <v>93</v>
      </c>
    </row>
    <row r="370" s="2" customFormat="1">
      <c r="A370" s="42"/>
      <c r="B370" s="43"/>
      <c r="C370" s="44"/>
      <c r="D370" s="238" t="s">
        <v>278</v>
      </c>
      <c r="E370" s="44"/>
      <c r="F370" s="284" t="s">
        <v>1580</v>
      </c>
      <c r="G370" s="44"/>
      <c r="H370" s="271">
        <v>0</v>
      </c>
      <c r="I370" s="44"/>
      <c r="J370" s="44"/>
      <c r="K370" s="44"/>
      <c r="L370" s="48"/>
      <c r="M370" s="234"/>
      <c r="N370" s="23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U370" s="20" t="s">
        <v>93</v>
      </c>
    </row>
    <row r="371" s="2" customFormat="1">
      <c r="A371" s="42"/>
      <c r="B371" s="43"/>
      <c r="C371" s="44"/>
      <c r="D371" s="238" t="s">
        <v>278</v>
      </c>
      <c r="E371" s="44"/>
      <c r="F371" s="284" t="s">
        <v>1581</v>
      </c>
      <c r="G371" s="44"/>
      <c r="H371" s="271">
        <v>21.847999999999999</v>
      </c>
      <c r="I371" s="44"/>
      <c r="J371" s="44"/>
      <c r="K371" s="44"/>
      <c r="L371" s="48"/>
      <c r="M371" s="234"/>
      <c r="N371" s="23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U371" s="20" t="s">
        <v>93</v>
      </c>
    </row>
    <row r="372" s="2" customFormat="1">
      <c r="A372" s="42"/>
      <c r="B372" s="43"/>
      <c r="C372" s="44"/>
      <c r="D372" s="238" t="s">
        <v>278</v>
      </c>
      <c r="E372" s="44"/>
      <c r="F372" s="284" t="s">
        <v>310</v>
      </c>
      <c r="G372" s="44"/>
      <c r="H372" s="271">
        <v>21.847999999999999</v>
      </c>
      <c r="I372" s="44"/>
      <c r="J372" s="44"/>
      <c r="K372" s="44"/>
      <c r="L372" s="48"/>
      <c r="M372" s="234"/>
      <c r="N372" s="23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U372" s="20" t="s">
        <v>93</v>
      </c>
    </row>
    <row r="373" s="2" customFormat="1">
      <c r="A373" s="42"/>
      <c r="B373" s="43"/>
      <c r="C373" s="44"/>
      <c r="D373" s="238" t="s">
        <v>278</v>
      </c>
      <c r="E373" s="44"/>
      <c r="F373" s="283" t="s">
        <v>1582</v>
      </c>
      <c r="G373" s="44"/>
      <c r="H373" s="44"/>
      <c r="I373" s="44"/>
      <c r="J373" s="44"/>
      <c r="K373" s="44"/>
      <c r="L373" s="48"/>
      <c r="M373" s="234"/>
      <c r="N373" s="235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U373" s="20" t="s">
        <v>93</v>
      </c>
    </row>
    <row r="374" s="2" customFormat="1">
      <c r="A374" s="42"/>
      <c r="B374" s="43"/>
      <c r="C374" s="44"/>
      <c r="D374" s="238" t="s">
        <v>278</v>
      </c>
      <c r="E374" s="44"/>
      <c r="F374" s="284" t="s">
        <v>1583</v>
      </c>
      <c r="G374" s="44"/>
      <c r="H374" s="271">
        <v>9.7379999999999995</v>
      </c>
      <c r="I374" s="44"/>
      <c r="J374" s="44"/>
      <c r="K374" s="44"/>
      <c r="L374" s="48"/>
      <c r="M374" s="234"/>
      <c r="N374" s="23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U374" s="20" t="s">
        <v>93</v>
      </c>
    </row>
    <row r="375" s="2" customFormat="1">
      <c r="A375" s="42"/>
      <c r="B375" s="43"/>
      <c r="C375" s="44"/>
      <c r="D375" s="238" t="s">
        <v>278</v>
      </c>
      <c r="E375" s="44"/>
      <c r="F375" s="284" t="s">
        <v>1584</v>
      </c>
      <c r="G375" s="44"/>
      <c r="H375" s="271">
        <v>4.5289999999999999</v>
      </c>
      <c r="I375" s="44"/>
      <c r="J375" s="44"/>
      <c r="K375" s="44"/>
      <c r="L375" s="48"/>
      <c r="M375" s="234"/>
      <c r="N375" s="23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U375" s="20" t="s">
        <v>93</v>
      </c>
    </row>
    <row r="376" s="2" customFormat="1">
      <c r="A376" s="42"/>
      <c r="B376" s="43"/>
      <c r="C376" s="44"/>
      <c r="D376" s="238" t="s">
        <v>278</v>
      </c>
      <c r="E376" s="44"/>
      <c r="F376" s="284" t="s">
        <v>1585</v>
      </c>
      <c r="G376" s="44"/>
      <c r="H376" s="271">
        <v>4.8689999999999998</v>
      </c>
      <c r="I376" s="44"/>
      <c r="J376" s="44"/>
      <c r="K376" s="44"/>
      <c r="L376" s="48"/>
      <c r="M376" s="234"/>
      <c r="N376" s="23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U376" s="20" t="s">
        <v>93</v>
      </c>
    </row>
    <row r="377" s="2" customFormat="1">
      <c r="A377" s="42"/>
      <c r="B377" s="43"/>
      <c r="C377" s="44"/>
      <c r="D377" s="238" t="s">
        <v>278</v>
      </c>
      <c r="E377" s="44"/>
      <c r="F377" s="284" t="s">
        <v>1586</v>
      </c>
      <c r="G377" s="44"/>
      <c r="H377" s="271">
        <v>13.210000000000001</v>
      </c>
      <c r="I377" s="44"/>
      <c r="J377" s="44"/>
      <c r="K377" s="44"/>
      <c r="L377" s="48"/>
      <c r="M377" s="234"/>
      <c r="N377" s="23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U377" s="20" t="s">
        <v>93</v>
      </c>
    </row>
    <row r="378" s="2" customFormat="1">
      <c r="A378" s="42"/>
      <c r="B378" s="43"/>
      <c r="C378" s="44"/>
      <c r="D378" s="238" t="s">
        <v>278</v>
      </c>
      <c r="E378" s="44"/>
      <c r="F378" s="284" t="s">
        <v>310</v>
      </c>
      <c r="G378" s="44"/>
      <c r="H378" s="271">
        <v>32.345999999999997</v>
      </c>
      <c r="I378" s="44"/>
      <c r="J378" s="44"/>
      <c r="K378" s="44"/>
      <c r="L378" s="48"/>
      <c r="M378" s="234"/>
      <c r="N378" s="23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U378" s="20" t="s">
        <v>93</v>
      </c>
    </row>
    <row r="379" s="2" customFormat="1">
      <c r="A379" s="42"/>
      <c r="B379" s="43"/>
      <c r="C379" s="44"/>
      <c r="D379" s="238" t="s">
        <v>278</v>
      </c>
      <c r="E379" s="44"/>
      <c r="F379" s="283" t="s">
        <v>1587</v>
      </c>
      <c r="G379" s="44"/>
      <c r="H379" s="44"/>
      <c r="I379" s="44"/>
      <c r="J379" s="44"/>
      <c r="K379" s="44"/>
      <c r="L379" s="48"/>
      <c r="M379" s="234"/>
      <c r="N379" s="23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U379" s="20" t="s">
        <v>93</v>
      </c>
    </row>
    <row r="380" s="2" customFormat="1">
      <c r="A380" s="42"/>
      <c r="B380" s="43"/>
      <c r="C380" s="44"/>
      <c r="D380" s="238" t="s">
        <v>278</v>
      </c>
      <c r="E380" s="44"/>
      <c r="F380" s="284" t="s">
        <v>1588</v>
      </c>
      <c r="G380" s="44"/>
      <c r="H380" s="271">
        <v>5.7039999999999997</v>
      </c>
      <c r="I380" s="44"/>
      <c r="J380" s="44"/>
      <c r="K380" s="44"/>
      <c r="L380" s="48"/>
      <c r="M380" s="234"/>
      <c r="N380" s="23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U380" s="20" t="s">
        <v>93</v>
      </c>
    </row>
    <row r="381" s="2" customFormat="1">
      <c r="A381" s="42"/>
      <c r="B381" s="43"/>
      <c r="C381" s="44"/>
      <c r="D381" s="238" t="s">
        <v>278</v>
      </c>
      <c r="E381" s="44"/>
      <c r="F381" s="284" t="s">
        <v>1589</v>
      </c>
      <c r="G381" s="44"/>
      <c r="H381" s="271">
        <v>1.7090000000000001</v>
      </c>
      <c r="I381" s="44"/>
      <c r="J381" s="44"/>
      <c r="K381" s="44"/>
      <c r="L381" s="48"/>
      <c r="M381" s="234"/>
      <c r="N381" s="23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U381" s="20" t="s">
        <v>93</v>
      </c>
    </row>
    <row r="382" s="2" customFormat="1">
      <c r="A382" s="42"/>
      <c r="B382" s="43"/>
      <c r="C382" s="44"/>
      <c r="D382" s="238" t="s">
        <v>278</v>
      </c>
      <c r="E382" s="44"/>
      <c r="F382" s="284" t="s">
        <v>310</v>
      </c>
      <c r="G382" s="44"/>
      <c r="H382" s="271">
        <v>7.4130000000000003</v>
      </c>
      <c r="I382" s="44"/>
      <c r="J382" s="44"/>
      <c r="K382" s="44"/>
      <c r="L382" s="48"/>
      <c r="M382" s="234"/>
      <c r="N382" s="23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U382" s="20" t="s">
        <v>93</v>
      </c>
    </row>
    <row r="383" s="2" customFormat="1" ht="37.8" customHeight="1">
      <c r="A383" s="42"/>
      <c r="B383" s="43"/>
      <c r="C383" s="218" t="s">
        <v>349</v>
      </c>
      <c r="D383" s="218" t="s">
        <v>256</v>
      </c>
      <c r="E383" s="219" t="s">
        <v>885</v>
      </c>
      <c r="F383" s="220" t="s">
        <v>886</v>
      </c>
      <c r="G383" s="221" t="s">
        <v>314</v>
      </c>
      <c r="H383" s="222">
        <v>169.46000000000001</v>
      </c>
      <c r="I383" s="223"/>
      <c r="J383" s="224">
        <f>ROUND(I383*H383,2)</f>
        <v>0</v>
      </c>
      <c r="K383" s="220" t="s">
        <v>260</v>
      </c>
      <c r="L383" s="48"/>
      <c r="M383" s="225" t="s">
        <v>48</v>
      </c>
      <c r="N383" s="226" t="s">
        <v>56</v>
      </c>
      <c r="O383" s="88"/>
      <c r="P383" s="227">
        <f>O383*H383</f>
        <v>0</v>
      </c>
      <c r="Q383" s="227">
        <v>0</v>
      </c>
      <c r="R383" s="227">
        <f>Q383*H383</f>
        <v>0</v>
      </c>
      <c r="S383" s="227">
        <v>0</v>
      </c>
      <c r="T383" s="22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29" t="s">
        <v>261</v>
      </c>
      <c r="AT383" s="229" t="s">
        <v>256</v>
      </c>
      <c r="AU383" s="229" t="s">
        <v>93</v>
      </c>
      <c r="AY383" s="20" t="s">
        <v>254</v>
      </c>
      <c r="BE383" s="230">
        <f>IF(N383="základní",J383,0)</f>
        <v>0</v>
      </c>
      <c r="BF383" s="230">
        <f>IF(N383="snížená",J383,0)</f>
        <v>0</v>
      </c>
      <c r="BG383" s="230">
        <f>IF(N383="zákl. přenesená",J383,0)</f>
        <v>0</v>
      </c>
      <c r="BH383" s="230">
        <f>IF(N383="sníž. přenesená",J383,0)</f>
        <v>0</v>
      </c>
      <c r="BI383" s="230">
        <f>IF(N383="nulová",J383,0)</f>
        <v>0</v>
      </c>
      <c r="BJ383" s="20" t="s">
        <v>23</v>
      </c>
      <c r="BK383" s="230">
        <f>ROUND(I383*H383,2)</f>
        <v>0</v>
      </c>
      <c r="BL383" s="20" t="s">
        <v>261</v>
      </c>
      <c r="BM383" s="229" t="s">
        <v>1640</v>
      </c>
    </row>
    <row r="384" s="2" customFormat="1">
      <c r="A384" s="42"/>
      <c r="B384" s="43"/>
      <c r="C384" s="44"/>
      <c r="D384" s="231" t="s">
        <v>263</v>
      </c>
      <c r="E384" s="44"/>
      <c r="F384" s="232" t="s">
        <v>888</v>
      </c>
      <c r="G384" s="44"/>
      <c r="H384" s="44"/>
      <c r="I384" s="233"/>
      <c r="J384" s="44"/>
      <c r="K384" s="44"/>
      <c r="L384" s="48"/>
      <c r="M384" s="234"/>
      <c r="N384" s="23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263</v>
      </c>
      <c r="AU384" s="20" t="s">
        <v>93</v>
      </c>
    </row>
    <row r="385" s="15" customFormat="1">
      <c r="A385" s="15"/>
      <c r="B385" s="259"/>
      <c r="C385" s="260"/>
      <c r="D385" s="238" t="s">
        <v>265</v>
      </c>
      <c r="E385" s="261" t="s">
        <v>48</v>
      </c>
      <c r="F385" s="262" t="s">
        <v>729</v>
      </c>
      <c r="G385" s="260"/>
      <c r="H385" s="261" t="s">
        <v>48</v>
      </c>
      <c r="I385" s="263"/>
      <c r="J385" s="260"/>
      <c r="K385" s="260"/>
      <c r="L385" s="264"/>
      <c r="M385" s="265"/>
      <c r="N385" s="266"/>
      <c r="O385" s="266"/>
      <c r="P385" s="266"/>
      <c r="Q385" s="266"/>
      <c r="R385" s="266"/>
      <c r="S385" s="266"/>
      <c r="T385" s="267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8" t="s">
        <v>265</v>
      </c>
      <c r="AU385" s="268" t="s">
        <v>93</v>
      </c>
      <c r="AV385" s="15" t="s">
        <v>23</v>
      </c>
      <c r="AW385" s="15" t="s">
        <v>46</v>
      </c>
      <c r="AX385" s="15" t="s">
        <v>85</v>
      </c>
      <c r="AY385" s="268" t="s">
        <v>254</v>
      </c>
    </row>
    <row r="386" s="13" customFormat="1">
      <c r="A386" s="13"/>
      <c r="B386" s="236"/>
      <c r="C386" s="237"/>
      <c r="D386" s="238" t="s">
        <v>265</v>
      </c>
      <c r="E386" s="239" t="s">
        <v>48</v>
      </c>
      <c r="F386" s="240" t="s">
        <v>1641</v>
      </c>
      <c r="G386" s="237"/>
      <c r="H386" s="241">
        <v>169.46000000000001</v>
      </c>
      <c r="I386" s="242"/>
      <c r="J386" s="237"/>
      <c r="K386" s="237"/>
      <c r="L386" s="243"/>
      <c r="M386" s="244"/>
      <c r="N386" s="245"/>
      <c r="O386" s="245"/>
      <c r="P386" s="245"/>
      <c r="Q386" s="245"/>
      <c r="R386" s="245"/>
      <c r="S386" s="245"/>
      <c r="T386" s="24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7" t="s">
        <v>265</v>
      </c>
      <c r="AU386" s="247" t="s">
        <v>93</v>
      </c>
      <c r="AV386" s="13" t="s">
        <v>93</v>
      </c>
      <c r="AW386" s="13" t="s">
        <v>46</v>
      </c>
      <c r="AX386" s="13" t="s">
        <v>85</v>
      </c>
      <c r="AY386" s="247" t="s">
        <v>254</v>
      </c>
    </row>
    <row r="387" s="14" customFormat="1">
      <c r="A387" s="14"/>
      <c r="B387" s="248"/>
      <c r="C387" s="249"/>
      <c r="D387" s="238" t="s">
        <v>265</v>
      </c>
      <c r="E387" s="250" t="s">
        <v>48</v>
      </c>
      <c r="F387" s="251" t="s">
        <v>268</v>
      </c>
      <c r="G387" s="249"/>
      <c r="H387" s="252">
        <v>169.46000000000001</v>
      </c>
      <c r="I387" s="253"/>
      <c r="J387" s="249"/>
      <c r="K387" s="249"/>
      <c r="L387" s="254"/>
      <c r="M387" s="255"/>
      <c r="N387" s="256"/>
      <c r="O387" s="256"/>
      <c r="P387" s="256"/>
      <c r="Q387" s="256"/>
      <c r="R387" s="256"/>
      <c r="S387" s="256"/>
      <c r="T387" s="25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8" t="s">
        <v>265</v>
      </c>
      <c r="AU387" s="258" t="s">
        <v>93</v>
      </c>
      <c r="AV387" s="14" t="s">
        <v>261</v>
      </c>
      <c r="AW387" s="14" t="s">
        <v>46</v>
      </c>
      <c r="AX387" s="14" t="s">
        <v>23</v>
      </c>
      <c r="AY387" s="258" t="s">
        <v>254</v>
      </c>
    </row>
    <row r="388" s="2" customFormat="1">
      <c r="A388" s="42"/>
      <c r="B388" s="43"/>
      <c r="C388" s="44"/>
      <c r="D388" s="238" t="s">
        <v>278</v>
      </c>
      <c r="E388" s="44"/>
      <c r="F388" s="269" t="s">
        <v>1572</v>
      </c>
      <c r="G388" s="44"/>
      <c r="H388" s="44"/>
      <c r="I388" s="44"/>
      <c r="J388" s="44"/>
      <c r="K388" s="44"/>
      <c r="L388" s="48"/>
      <c r="M388" s="234"/>
      <c r="N388" s="23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U388" s="20" t="s">
        <v>93</v>
      </c>
    </row>
    <row r="389" s="2" customFormat="1">
      <c r="A389" s="42"/>
      <c r="B389" s="43"/>
      <c r="C389" s="44"/>
      <c r="D389" s="238" t="s">
        <v>278</v>
      </c>
      <c r="E389" s="44"/>
      <c r="F389" s="270" t="s">
        <v>1573</v>
      </c>
      <c r="G389" s="44"/>
      <c r="H389" s="271">
        <v>242.08600000000001</v>
      </c>
      <c r="I389" s="44"/>
      <c r="J389" s="44"/>
      <c r="K389" s="44"/>
      <c r="L389" s="48"/>
      <c r="M389" s="234"/>
      <c r="N389" s="23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U389" s="20" t="s">
        <v>93</v>
      </c>
    </row>
    <row r="390" s="2" customFormat="1">
      <c r="A390" s="42"/>
      <c r="B390" s="43"/>
      <c r="C390" s="44"/>
      <c r="D390" s="238" t="s">
        <v>278</v>
      </c>
      <c r="E390" s="44"/>
      <c r="F390" s="283" t="s">
        <v>1574</v>
      </c>
      <c r="G390" s="44"/>
      <c r="H390" s="44"/>
      <c r="I390" s="44"/>
      <c r="J390" s="44"/>
      <c r="K390" s="44"/>
      <c r="L390" s="48"/>
      <c r="M390" s="234"/>
      <c r="N390" s="23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U390" s="20" t="s">
        <v>93</v>
      </c>
    </row>
    <row r="391" s="2" customFormat="1">
      <c r="A391" s="42"/>
      <c r="B391" s="43"/>
      <c r="C391" s="44"/>
      <c r="D391" s="238" t="s">
        <v>278</v>
      </c>
      <c r="E391" s="44"/>
      <c r="F391" s="284" t="s">
        <v>1575</v>
      </c>
      <c r="G391" s="44"/>
      <c r="H391" s="271">
        <v>0</v>
      </c>
      <c r="I391" s="44"/>
      <c r="J391" s="44"/>
      <c r="K391" s="44"/>
      <c r="L391" s="48"/>
      <c r="M391" s="234"/>
      <c r="N391" s="23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U391" s="20" t="s">
        <v>93</v>
      </c>
    </row>
    <row r="392" s="2" customFormat="1">
      <c r="A392" s="42"/>
      <c r="B392" s="43"/>
      <c r="C392" s="44"/>
      <c r="D392" s="238" t="s">
        <v>278</v>
      </c>
      <c r="E392" s="44"/>
      <c r="F392" s="284" t="s">
        <v>1576</v>
      </c>
      <c r="G392" s="44"/>
      <c r="H392" s="271">
        <v>0</v>
      </c>
      <c r="I392" s="44"/>
      <c r="J392" s="44"/>
      <c r="K392" s="44"/>
      <c r="L392" s="48"/>
      <c r="M392" s="234"/>
      <c r="N392" s="23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U392" s="20" t="s">
        <v>93</v>
      </c>
    </row>
    <row r="393" s="2" customFormat="1">
      <c r="A393" s="42"/>
      <c r="B393" s="43"/>
      <c r="C393" s="44"/>
      <c r="D393" s="238" t="s">
        <v>278</v>
      </c>
      <c r="E393" s="44"/>
      <c r="F393" s="284" t="s">
        <v>1577</v>
      </c>
      <c r="G393" s="44"/>
      <c r="H393" s="271">
        <v>178.81700000000001</v>
      </c>
      <c r="I393" s="44"/>
      <c r="J393" s="44"/>
      <c r="K393" s="44"/>
      <c r="L393" s="48"/>
      <c r="M393" s="234"/>
      <c r="N393" s="235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U393" s="20" t="s">
        <v>93</v>
      </c>
    </row>
    <row r="394" s="2" customFormat="1">
      <c r="A394" s="42"/>
      <c r="B394" s="43"/>
      <c r="C394" s="44"/>
      <c r="D394" s="238" t="s">
        <v>278</v>
      </c>
      <c r="E394" s="44"/>
      <c r="F394" s="284" t="s">
        <v>1578</v>
      </c>
      <c r="G394" s="44"/>
      <c r="H394" s="271">
        <v>81.180000000000007</v>
      </c>
      <c r="I394" s="44"/>
      <c r="J394" s="44"/>
      <c r="K394" s="44"/>
      <c r="L394" s="48"/>
      <c r="M394" s="234"/>
      <c r="N394" s="23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U394" s="20" t="s">
        <v>93</v>
      </c>
    </row>
    <row r="395" s="2" customFormat="1">
      <c r="A395" s="42"/>
      <c r="B395" s="43"/>
      <c r="C395" s="44"/>
      <c r="D395" s="238" t="s">
        <v>278</v>
      </c>
      <c r="E395" s="44"/>
      <c r="F395" s="284" t="s">
        <v>310</v>
      </c>
      <c r="G395" s="44"/>
      <c r="H395" s="271">
        <v>259.99700000000001</v>
      </c>
      <c r="I395" s="44"/>
      <c r="J395" s="44"/>
      <c r="K395" s="44"/>
      <c r="L395" s="48"/>
      <c r="M395" s="234"/>
      <c r="N395" s="23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U395" s="20" t="s">
        <v>93</v>
      </c>
    </row>
    <row r="396" s="2" customFormat="1">
      <c r="A396" s="42"/>
      <c r="B396" s="43"/>
      <c r="C396" s="44"/>
      <c r="D396" s="238" t="s">
        <v>278</v>
      </c>
      <c r="E396" s="44"/>
      <c r="F396" s="283" t="s">
        <v>1579</v>
      </c>
      <c r="G396" s="44"/>
      <c r="H396" s="44"/>
      <c r="I396" s="44"/>
      <c r="J396" s="44"/>
      <c r="K396" s="44"/>
      <c r="L396" s="48"/>
      <c r="M396" s="234"/>
      <c r="N396" s="23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U396" s="20" t="s">
        <v>93</v>
      </c>
    </row>
    <row r="397" s="2" customFormat="1">
      <c r="A397" s="42"/>
      <c r="B397" s="43"/>
      <c r="C397" s="44"/>
      <c r="D397" s="238" t="s">
        <v>278</v>
      </c>
      <c r="E397" s="44"/>
      <c r="F397" s="284" t="s">
        <v>1580</v>
      </c>
      <c r="G397" s="44"/>
      <c r="H397" s="271">
        <v>0</v>
      </c>
      <c r="I397" s="44"/>
      <c r="J397" s="44"/>
      <c r="K397" s="44"/>
      <c r="L397" s="48"/>
      <c r="M397" s="234"/>
      <c r="N397" s="23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U397" s="20" t="s">
        <v>93</v>
      </c>
    </row>
    <row r="398" s="2" customFormat="1">
      <c r="A398" s="42"/>
      <c r="B398" s="43"/>
      <c r="C398" s="44"/>
      <c r="D398" s="238" t="s">
        <v>278</v>
      </c>
      <c r="E398" s="44"/>
      <c r="F398" s="284" t="s">
        <v>1581</v>
      </c>
      <c r="G398" s="44"/>
      <c r="H398" s="271">
        <v>21.847999999999999</v>
      </c>
      <c r="I398" s="44"/>
      <c r="J398" s="44"/>
      <c r="K398" s="44"/>
      <c r="L398" s="48"/>
      <c r="M398" s="234"/>
      <c r="N398" s="23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U398" s="20" t="s">
        <v>93</v>
      </c>
    </row>
    <row r="399" s="2" customFormat="1">
      <c r="A399" s="42"/>
      <c r="B399" s="43"/>
      <c r="C399" s="44"/>
      <c r="D399" s="238" t="s">
        <v>278</v>
      </c>
      <c r="E399" s="44"/>
      <c r="F399" s="284" t="s">
        <v>310</v>
      </c>
      <c r="G399" s="44"/>
      <c r="H399" s="271">
        <v>21.847999999999999</v>
      </c>
      <c r="I399" s="44"/>
      <c r="J399" s="44"/>
      <c r="K399" s="44"/>
      <c r="L399" s="48"/>
      <c r="M399" s="234"/>
      <c r="N399" s="23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U399" s="20" t="s">
        <v>93</v>
      </c>
    </row>
    <row r="400" s="2" customFormat="1">
      <c r="A400" s="42"/>
      <c r="B400" s="43"/>
      <c r="C400" s="44"/>
      <c r="D400" s="238" t="s">
        <v>278</v>
      </c>
      <c r="E400" s="44"/>
      <c r="F400" s="283" t="s">
        <v>1582</v>
      </c>
      <c r="G400" s="44"/>
      <c r="H400" s="44"/>
      <c r="I400" s="44"/>
      <c r="J400" s="44"/>
      <c r="K400" s="44"/>
      <c r="L400" s="48"/>
      <c r="M400" s="234"/>
      <c r="N400" s="23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U400" s="20" t="s">
        <v>93</v>
      </c>
    </row>
    <row r="401" s="2" customFormat="1">
      <c r="A401" s="42"/>
      <c r="B401" s="43"/>
      <c r="C401" s="44"/>
      <c r="D401" s="238" t="s">
        <v>278</v>
      </c>
      <c r="E401" s="44"/>
      <c r="F401" s="284" t="s">
        <v>1583</v>
      </c>
      <c r="G401" s="44"/>
      <c r="H401" s="271">
        <v>9.7379999999999995</v>
      </c>
      <c r="I401" s="44"/>
      <c r="J401" s="44"/>
      <c r="K401" s="44"/>
      <c r="L401" s="48"/>
      <c r="M401" s="234"/>
      <c r="N401" s="23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U401" s="20" t="s">
        <v>93</v>
      </c>
    </row>
    <row r="402" s="2" customFormat="1">
      <c r="A402" s="42"/>
      <c r="B402" s="43"/>
      <c r="C402" s="44"/>
      <c r="D402" s="238" t="s">
        <v>278</v>
      </c>
      <c r="E402" s="44"/>
      <c r="F402" s="284" t="s">
        <v>1584</v>
      </c>
      <c r="G402" s="44"/>
      <c r="H402" s="271">
        <v>4.5289999999999999</v>
      </c>
      <c r="I402" s="44"/>
      <c r="J402" s="44"/>
      <c r="K402" s="44"/>
      <c r="L402" s="48"/>
      <c r="M402" s="234"/>
      <c r="N402" s="23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U402" s="20" t="s">
        <v>93</v>
      </c>
    </row>
    <row r="403" s="2" customFormat="1">
      <c r="A403" s="42"/>
      <c r="B403" s="43"/>
      <c r="C403" s="44"/>
      <c r="D403" s="238" t="s">
        <v>278</v>
      </c>
      <c r="E403" s="44"/>
      <c r="F403" s="284" t="s">
        <v>1585</v>
      </c>
      <c r="G403" s="44"/>
      <c r="H403" s="271">
        <v>4.8689999999999998</v>
      </c>
      <c r="I403" s="44"/>
      <c r="J403" s="44"/>
      <c r="K403" s="44"/>
      <c r="L403" s="48"/>
      <c r="M403" s="234"/>
      <c r="N403" s="23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U403" s="20" t="s">
        <v>93</v>
      </c>
    </row>
    <row r="404" s="2" customFormat="1">
      <c r="A404" s="42"/>
      <c r="B404" s="43"/>
      <c r="C404" s="44"/>
      <c r="D404" s="238" t="s">
        <v>278</v>
      </c>
      <c r="E404" s="44"/>
      <c r="F404" s="284" t="s">
        <v>1586</v>
      </c>
      <c r="G404" s="44"/>
      <c r="H404" s="271">
        <v>13.210000000000001</v>
      </c>
      <c r="I404" s="44"/>
      <c r="J404" s="44"/>
      <c r="K404" s="44"/>
      <c r="L404" s="48"/>
      <c r="M404" s="234"/>
      <c r="N404" s="235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U404" s="20" t="s">
        <v>93</v>
      </c>
    </row>
    <row r="405" s="2" customFormat="1">
      <c r="A405" s="42"/>
      <c r="B405" s="43"/>
      <c r="C405" s="44"/>
      <c r="D405" s="238" t="s">
        <v>278</v>
      </c>
      <c r="E405" s="44"/>
      <c r="F405" s="284" t="s">
        <v>310</v>
      </c>
      <c r="G405" s="44"/>
      <c r="H405" s="271">
        <v>32.345999999999997</v>
      </c>
      <c r="I405" s="44"/>
      <c r="J405" s="44"/>
      <c r="K405" s="44"/>
      <c r="L405" s="48"/>
      <c r="M405" s="234"/>
      <c r="N405" s="23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U405" s="20" t="s">
        <v>93</v>
      </c>
    </row>
    <row r="406" s="2" customFormat="1">
      <c r="A406" s="42"/>
      <c r="B406" s="43"/>
      <c r="C406" s="44"/>
      <c r="D406" s="238" t="s">
        <v>278</v>
      </c>
      <c r="E406" s="44"/>
      <c r="F406" s="283" t="s">
        <v>1587</v>
      </c>
      <c r="G406" s="44"/>
      <c r="H406" s="44"/>
      <c r="I406" s="44"/>
      <c r="J406" s="44"/>
      <c r="K406" s="44"/>
      <c r="L406" s="48"/>
      <c r="M406" s="234"/>
      <c r="N406" s="23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U406" s="20" t="s">
        <v>93</v>
      </c>
    </row>
    <row r="407" s="2" customFormat="1">
      <c r="A407" s="42"/>
      <c r="B407" s="43"/>
      <c r="C407" s="44"/>
      <c r="D407" s="238" t="s">
        <v>278</v>
      </c>
      <c r="E407" s="44"/>
      <c r="F407" s="284" t="s">
        <v>1588</v>
      </c>
      <c r="G407" s="44"/>
      <c r="H407" s="271">
        <v>5.7039999999999997</v>
      </c>
      <c r="I407" s="44"/>
      <c r="J407" s="44"/>
      <c r="K407" s="44"/>
      <c r="L407" s="48"/>
      <c r="M407" s="234"/>
      <c r="N407" s="23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U407" s="20" t="s">
        <v>93</v>
      </c>
    </row>
    <row r="408" s="2" customFormat="1">
      <c r="A408" s="42"/>
      <c r="B408" s="43"/>
      <c r="C408" s="44"/>
      <c r="D408" s="238" t="s">
        <v>278</v>
      </c>
      <c r="E408" s="44"/>
      <c r="F408" s="284" t="s">
        <v>1589</v>
      </c>
      <c r="G408" s="44"/>
      <c r="H408" s="271">
        <v>1.7090000000000001</v>
      </c>
      <c r="I408" s="44"/>
      <c r="J408" s="44"/>
      <c r="K408" s="44"/>
      <c r="L408" s="48"/>
      <c r="M408" s="234"/>
      <c r="N408" s="235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U408" s="20" t="s">
        <v>93</v>
      </c>
    </row>
    <row r="409" s="2" customFormat="1">
      <c r="A409" s="42"/>
      <c r="B409" s="43"/>
      <c r="C409" s="44"/>
      <c r="D409" s="238" t="s">
        <v>278</v>
      </c>
      <c r="E409" s="44"/>
      <c r="F409" s="284" t="s">
        <v>310</v>
      </c>
      <c r="G409" s="44"/>
      <c r="H409" s="271">
        <v>7.4130000000000003</v>
      </c>
      <c r="I409" s="44"/>
      <c r="J409" s="44"/>
      <c r="K409" s="44"/>
      <c r="L409" s="48"/>
      <c r="M409" s="234"/>
      <c r="N409" s="23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U409" s="20" t="s">
        <v>93</v>
      </c>
    </row>
    <row r="410" s="2" customFormat="1" ht="24.15" customHeight="1">
      <c r="A410" s="42"/>
      <c r="B410" s="43"/>
      <c r="C410" s="218" t="s">
        <v>354</v>
      </c>
      <c r="D410" s="218" t="s">
        <v>256</v>
      </c>
      <c r="E410" s="219" t="s">
        <v>344</v>
      </c>
      <c r="F410" s="220" t="s">
        <v>345</v>
      </c>
      <c r="G410" s="221" t="s">
        <v>314</v>
      </c>
      <c r="H410" s="222">
        <v>245.88200000000001</v>
      </c>
      <c r="I410" s="223"/>
      <c r="J410" s="224">
        <f>ROUND(I410*H410,2)</f>
        <v>0</v>
      </c>
      <c r="K410" s="220" t="s">
        <v>260</v>
      </c>
      <c r="L410" s="48"/>
      <c r="M410" s="225" t="s">
        <v>48</v>
      </c>
      <c r="N410" s="226" t="s">
        <v>56</v>
      </c>
      <c r="O410" s="88"/>
      <c r="P410" s="227">
        <f>O410*H410</f>
        <v>0</v>
      </c>
      <c r="Q410" s="227">
        <v>0</v>
      </c>
      <c r="R410" s="227">
        <f>Q410*H410</f>
        <v>0</v>
      </c>
      <c r="S410" s="227">
        <v>0</v>
      </c>
      <c r="T410" s="228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29" t="s">
        <v>261</v>
      </c>
      <c r="AT410" s="229" t="s">
        <v>256</v>
      </c>
      <c r="AU410" s="229" t="s">
        <v>93</v>
      </c>
      <c r="AY410" s="20" t="s">
        <v>254</v>
      </c>
      <c r="BE410" s="230">
        <f>IF(N410="základní",J410,0)</f>
        <v>0</v>
      </c>
      <c r="BF410" s="230">
        <f>IF(N410="snížená",J410,0)</f>
        <v>0</v>
      </c>
      <c r="BG410" s="230">
        <f>IF(N410="zákl. přenesená",J410,0)</f>
        <v>0</v>
      </c>
      <c r="BH410" s="230">
        <f>IF(N410="sníž. přenesená",J410,0)</f>
        <v>0</v>
      </c>
      <c r="BI410" s="230">
        <f>IF(N410="nulová",J410,0)</f>
        <v>0</v>
      </c>
      <c r="BJ410" s="20" t="s">
        <v>23</v>
      </c>
      <c r="BK410" s="230">
        <f>ROUND(I410*H410,2)</f>
        <v>0</v>
      </c>
      <c r="BL410" s="20" t="s">
        <v>261</v>
      </c>
      <c r="BM410" s="229" t="s">
        <v>1642</v>
      </c>
    </row>
    <row r="411" s="2" customFormat="1">
      <c r="A411" s="42"/>
      <c r="B411" s="43"/>
      <c r="C411" s="44"/>
      <c r="D411" s="231" t="s">
        <v>263</v>
      </c>
      <c r="E411" s="44"/>
      <c r="F411" s="232" t="s">
        <v>347</v>
      </c>
      <c r="G411" s="44"/>
      <c r="H411" s="44"/>
      <c r="I411" s="233"/>
      <c r="J411" s="44"/>
      <c r="K411" s="44"/>
      <c r="L411" s="48"/>
      <c r="M411" s="234"/>
      <c r="N411" s="23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263</v>
      </c>
      <c r="AU411" s="20" t="s">
        <v>93</v>
      </c>
    </row>
    <row r="412" s="13" customFormat="1">
      <c r="A412" s="13"/>
      <c r="B412" s="236"/>
      <c r="C412" s="237"/>
      <c r="D412" s="238" t="s">
        <v>265</v>
      </c>
      <c r="E412" s="239" t="s">
        <v>48</v>
      </c>
      <c r="F412" s="240" t="s">
        <v>647</v>
      </c>
      <c r="G412" s="237"/>
      <c r="H412" s="241">
        <v>245.88200000000001</v>
      </c>
      <c r="I412" s="242"/>
      <c r="J412" s="237"/>
      <c r="K412" s="237"/>
      <c r="L412" s="243"/>
      <c r="M412" s="244"/>
      <c r="N412" s="245"/>
      <c r="O412" s="245"/>
      <c r="P412" s="245"/>
      <c r="Q412" s="245"/>
      <c r="R412" s="245"/>
      <c r="S412" s="245"/>
      <c r="T412" s="24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7" t="s">
        <v>265</v>
      </c>
      <c r="AU412" s="247" t="s">
        <v>93</v>
      </c>
      <c r="AV412" s="13" t="s">
        <v>93</v>
      </c>
      <c r="AW412" s="13" t="s">
        <v>46</v>
      </c>
      <c r="AX412" s="13" t="s">
        <v>23</v>
      </c>
      <c r="AY412" s="247" t="s">
        <v>254</v>
      </c>
    </row>
    <row r="413" s="2" customFormat="1">
      <c r="A413" s="42"/>
      <c r="B413" s="43"/>
      <c r="C413" s="44"/>
      <c r="D413" s="238" t="s">
        <v>278</v>
      </c>
      <c r="E413" s="44"/>
      <c r="F413" s="269" t="s">
        <v>895</v>
      </c>
      <c r="G413" s="44"/>
      <c r="H413" s="44"/>
      <c r="I413" s="44"/>
      <c r="J413" s="44"/>
      <c r="K413" s="44"/>
      <c r="L413" s="48"/>
      <c r="M413" s="234"/>
      <c r="N413" s="235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U413" s="20" t="s">
        <v>93</v>
      </c>
    </row>
    <row r="414" s="2" customFormat="1">
      <c r="A414" s="42"/>
      <c r="B414" s="43"/>
      <c r="C414" s="44"/>
      <c r="D414" s="238" t="s">
        <v>278</v>
      </c>
      <c r="E414" s="44"/>
      <c r="F414" s="270" t="s">
        <v>1554</v>
      </c>
      <c r="G414" s="44"/>
      <c r="H414" s="271">
        <v>9.1099999999999994</v>
      </c>
      <c r="I414" s="44"/>
      <c r="J414" s="44"/>
      <c r="K414" s="44"/>
      <c r="L414" s="48"/>
      <c r="M414" s="234"/>
      <c r="N414" s="23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U414" s="20" t="s">
        <v>93</v>
      </c>
    </row>
    <row r="415" s="2" customFormat="1">
      <c r="A415" s="42"/>
      <c r="B415" s="43"/>
      <c r="C415" s="44"/>
      <c r="D415" s="238" t="s">
        <v>278</v>
      </c>
      <c r="E415" s="44"/>
      <c r="F415" s="270" t="s">
        <v>681</v>
      </c>
      <c r="G415" s="44"/>
      <c r="H415" s="271">
        <v>142.39599999999999</v>
      </c>
      <c r="I415" s="44"/>
      <c r="J415" s="44"/>
      <c r="K415" s="44"/>
      <c r="L415" s="48"/>
      <c r="M415" s="234"/>
      <c r="N415" s="23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U415" s="20" t="s">
        <v>93</v>
      </c>
    </row>
    <row r="416" s="2" customFormat="1">
      <c r="A416" s="42"/>
      <c r="B416" s="43"/>
      <c r="C416" s="44"/>
      <c r="D416" s="238" t="s">
        <v>278</v>
      </c>
      <c r="E416" s="44"/>
      <c r="F416" s="270" t="s">
        <v>651</v>
      </c>
      <c r="G416" s="44"/>
      <c r="H416" s="271">
        <v>94.376000000000005</v>
      </c>
      <c r="I416" s="44"/>
      <c r="J416" s="44"/>
      <c r="K416" s="44"/>
      <c r="L416" s="48"/>
      <c r="M416" s="234"/>
      <c r="N416" s="23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U416" s="20" t="s">
        <v>93</v>
      </c>
    </row>
    <row r="417" s="2" customFormat="1">
      <c r="A417" s="42"/>
      <c r="B417" s="43"/>
      <c r="C417" s="44"/>
      <c r="D417" s="238" t="s">
        <v>278</v>
      </c>
      <c r="E417" s="44"/>
      <c r="F417" s="270" t="s">
        <v>268</v>
      </c>
      <c r="G417" s="44"/>
      <c r="H417" s="271">
        <v>245.88200000000001</v>
      </c>
      <c r="I417" s="44"/>
      <c r="J417" s="44"/>
      <c r="K417" s="44"/>
      <c r="L417" s="48"/>
      <c r="M417" s="234"/>
      <c r="N417" s="23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U417" s="20" t="s">
        <v>93</v>
      </c>
    </row>
    <row r="418" s="2" customFormat="1">
      <c r="A418" s="42"/>
      <c r="B418" s="43"/>
      <c r="C418" s="44"/>
      <c r="D418" s="238" t="s">
        <v>278</v>
      </c>
      <c r="E418" s="44"/>
      <c r="F418" s="283" t="s">
        <v>1625</v>
      </c>
      <c r="G418" s="44"/>
      <c r="H418" s="44"/>
      <c r="I418" s="44"/>
      <c r="J418" s="44"/>
      <c r="K418" s="44"/>
      <c r="L418" s="48"/>
      <c r="M418" s="234"/>
      <c r="N418" s="235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U418" s="20" t="s">
        <v>93</v>
      </c>
    </row>
    <row r="419" s="2" customFormat="1">
      <c r="A419" s="42"/>
      <c r="B419" s="43"/>
      <c r="C419" s="44"/>
      <c r="D419" s="238" t="s">
        <v>278</v>
      </c>
      <c r="E419" s="44"/>
      <c r="F419" s="284" t="s">
        <v>834</v>
      </c>
      <c r="G419" s="44"/>
      <c r="H419" s="271">
        <v>0</v>
      </c>
      <c r="I419" s="44"/>
      <c r="J419" s="44"/>
      <c r="K419" s="44"/>
      <c r="L419" s="48"/>
      <c r="M419" s="234"/>
      <c r="N419" s="23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U419" s="20" t="s">
        <v>93</v>
      </c>
    </row>
    <row r="420" s="2" customFormat="1">
      <c r="A420" s="42"/>
      <c r="B420" s="43"/>
      <c r="C420" s="44"/>
      <c r="D420" s="238" t="s">
        <v>278</v>
      </c>
      <c r="E420" s="44"/>
      <c r="F420" s="284" t="s">
        <v>1626</v>
      </c>
      <c r="G420" s="44"/>
      <c r="H420" s="271">
        <v>0</v>
      </c>
      <c r="I420" s="44"/>
      <c r="J420" s="44"/>
      <c r="K420" s="44"/>
      <c r="L420" s="48"/>
      <c r="M420" s="234"/>
      <c r="N420" s="23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U420" s="20" t="s">
        <v>93</v>
      </c>
    </row>
    <row r="421" s="2" customFormat="1">
      <c r="A421" s="42"/>
      <c r="B421" s="43"/>
      <c r="C421" s="44"/>
      <c r="D421" s="238" t="s">
        <v>278</v>
      </c>
      <c r="E421" s="44"/>
      <c r="F421" s="284" t="s">
        <v>1627</v>
      </c>
      <c r="G421" s="44"/>
      <c r="H421" s="271">
        <v>7.5490000000000004</v>
      </c>
      <c r="I421" s="44"/>
      <c r="J421" s="44"/>
      <c r="K421" s="44"/>
      <c r="L421" s="48"/>
      <c r="M421" s="234"/>
      <c r="N421" s="23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U421" s="20" t="s">
        <v>93</v>
      </c>
    </row>
    <row r="422" s="2" customFormat="1">
      <c r="A422" s="42"/>
      <c r="B422" s="43"/>
      <c r="C422" s="44"/>
      <c r="D422" s="238" t="s">
        <v>278</v>
      </c>
      <c r="E422" s="44"/>
      <c r="F422" s="284" t="s">
        <v>1628</v>
      </c>
      <c r="G422" s="44"/>
      <c r="H422" s="271">
        <v>0</v>
      </c>
      <c r="I422" s="44"/>
      <c r="J422" s="44"/>
      <c r="K422" s="44"/>
      <c r="L422" s="48"/>
      <c r="M422" s="234"/>
      <c r="N422" s="235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U422" s="20" t="s">
        <v>93</v>
      </c>
    </row>
    <row r="423" s="2" customFormat="1">
      <c r="A423" s="42"/>
      <c r="B423" s="43"/>
      <c r="C423" s="44"/>
      <c r="D423" s="238" t="s">
        <v>278</v>
      </c>
      <c r="E423" s="44"/>
      <c r="F423" s="284" t="s">
        <v>1629</v>
      </c>
      <c r="G423" s="44"/>
      <c r="H423" s="271">
        <v>1.5609999999999999</v>
      </c>
      <c r="I423" s="44"/>
      <c r="J423" s="44"/>
      <c r="K423" s="44"/>
      <c r="L423" s="48"/>
      <c r="M423" s="234"/>
      <c r="N423" s="23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U423" s="20" t="s">
        <v>93</v>
      </c>
    </row>
    <row r="424" s="2" customFormat="1">
      <c r="A424" s="42"/>
      <c r="B424" s="43"/>
      <c r="C424" s="44"/>
      <c r="D424" s="238" t="s">
        <v>278</v>
      </c>
      <c r="E424" s="44"/>
      <c r="F424" s="284" t="s">
        <v>268</v>
      </c>
      <c r="G424" s="44"/>
      <c r="H424" s="271">
        <v>9.1099999999999994</v>
      </c>
      <c r="I424" s="44"/>
      <c r="J424" s="44"/>
      <c r="K424" s="44"/>
      <c r="L424" s="48"/>
      <c r="M424" s="234"/>
      <c r="N424" s="23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U424" s="20" t="s">
        <v>93</v>
      </c>
    </row>
    <row r="425" s="2" customFormat="1">
      <c r="A425" s="42"/>
      <c r="B425" s="43"/>
      <c r="C425" s="44"/>
      <c r="D425" s="238" t="s">
        <v>278</v>
      </c>
      <c r="E425" s="44"/>
      <c r="F425" s="283" t="s">
        <v>850</v>
      </c>
      <c r="G425" s="44"/>
      <c r="H425" s="44"/>
      <c r="I425" s="44"/>
      <c r="J425" s="44"/>
      <c r="K425" s="44"/>
      <c r="L425" s="48"/>
      <c r="M425" s="234"/>
      <c r="N425" s="23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U425" s="20" t="s">
        <v>93</v>
      </c>
    </row>
    <row r="426" s="2" customFormat="1">
      <c r="A426" s="42"/>
      <c r="B426" s="43"/>
      <c r="C426" s="44"/>
      <c r="D426" s="238" t="s">
        <v>278</v>
      </c>
      <c r="E426" s="44"/>
      <c r="F426" s="284" t="s">
        <v>851</v>
      </c>
      <c r="G426" s="44"/>
      <c r="H426" s="271">
        <v>0</v>
      </c>
      <c r="I426" s="44"/>
      <c r="J426" s="44"/>
      <c r="K426" s="44"/>
      <c r="L426" s="48"/>
      <c r="M426" s="234"/>
      <c r="N426" s="235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U426" s="20" t="s">
        <v>93</v>
      </c>
    </row>
    <row r="427" s="2" customFormat="1">
      <c r="A427" s="42"/>
      <c r="B427" s="43"/>
      <c r="C427" s="44"/>
      <c r="D427" s="238" t="s">
        <v>278</v>
      </c>
      <c r="E427" s="44"/>
      <c r="F427" s="284" t="s">
        <v>1559</v>
      </c>
      <c r="G427" s="44"/>
      <c r="H427" s="271">
        <v>242.08600000000001</v>
      </c>
      <c r="I427" s="44"/>
      <c r="J427" s="44"/>
      <c r="K427" s="44"/>
      <c r="L427" s="48"/>
      <c r="M427" s="234"/>
      <c r="N427" s="23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U427" s="20" t="s">
        <v>93</v>
      </c>
    </row>
    <row r="428" s="2" customFormat="1">
      <c r="A428" s="42"/>
      <c r="B428" s="43"/>
      <c r="C428" s="44"/>
      <c r="D428" s="238" t="s">
        <v>278</v>
      </c>
      <c r="E428" s="44"/>
      <c r="F428" s="284" t="s">
        <v>1630</v>
      </c>
      <c r="G428" s="44"/>
      <c r="H428" s="271">
        <v>39.759</v>
      </c>
      <c r="I428" s="44"/>
      <c r="J428" s="44"/>
      <c r="K428" s="44"/>
      <c r="L428" s="48"/>
      <c r="M428" s="234"/>
      <c r="N428" s="23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U428" s="20" t="s">
        <v>93</v>
      </c>
    </row>
    <row r="429" s="2" customFormat="1">
      <c r="A429" s="42"/>
      <c r="B429" s="43"/>
      <c r="C429" s="44"/>
      <c r="D429" s="238" t="s">
        <v>278</v>
      </c>
      <c r="E429" s="44"/>
      <c r="F429" s="284" t="s">
        <v>1631</v>
      </c>
      <c r="G429" s="44"/>
      <c r="H429" s="271">
        <v>-9.1099999999999994</v>
      </c>
      <c r="I429" s="44"/>
      <c r="J429" s="44"/>
      <c r="K429" s="44"/>
      <c r="L429" s="48"/>
      <c r="M429" s="234"/>
      <c r="N429" s="23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U429" s="20" t="s">
        <v>93</v>
      </c>
    </row>
    <row r="430" s="2" customFormat="1">
      <c r="A430" s="42"/>
      <c r="B430" s="43"/>
      <c r="C430" s="44"/>
      <c r="D430" s="238" t="s">
        <v>278</v>
      </c>
      <c r="E430" s="44"/>
      <c r="F430" s="284" t="s">
        <v>1632</v>
      </c>
      <c r="G430" s="44"/>
      <c r="H430" s="271">
        <v>-9.1099999999999994</v>
      </c>
      <c r="I430" s="44"/>
      <c r="J430" s="44"/>
      <c r="K430" s="44"/>
      <c r="L430" s="48"/>
      <c r="M430" s="234"/>
      <c r="N430" s="235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U430" s="20" t="s">
        <v>93</v>
      </c>
    </row>
    <row r="431" s="2" customFormat="1">
      <c r="A431" s="42"/>
      <c r="B431" s="43"/>
      <c r="C431" s="44"/>
      <c r="D431" s="238" t="s">
        <v>278</v>
      </c>
      <c r="E431" s="44"/>
      <c r="F431" s="284" t="s">
        <v>865</v>
      </c>
      <c r="G431" s="44"/>
      <c r="H431" s="271">
        <v>-94.376000000000005</v>
      </c>
      <c r="I431" s="44"/>
      <c r="J431" s="44"/>
      <c r="K431" s="44"/>
      <c r="L431" s="48"/>
      <c r="M431" s="234"/>
      <c r="N431" s="23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U431" s="20" t="s">
        <v>93</v>
      </c>
    </row>
    <row r="432" s="2" customFormat="1">
      <c r="A432" s="42"/>
      <c r="B432" s="43"/>
      <c r="C432" s="44"/>
      <c r="D432" s="238" t="s">
        <v>278</v>
      </c>
      <c r="E432" s="44"/>
      <c r="F432" s="284" t="s">
        <v>1633</v>
      </c>
      <c r="G432" s="44"/>
      <c r="H432" s="271">
        <v>-23.693999999999999</v>
      </c>
      <c r="I432" s="44"/>
      <c r="J432" s="44"/>
      <c r="K432" s="44"/>
      <c r="L432" s="48"/>
      <c r="M432" s="234"/>
      <c r="N432" s="23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U432" s="20" t="s">
        <v>93</v>
      </c>
    </row>
    <row r="433" s="2" customFormat="1">
      <c r="A433" s="42"/>
      <c r="B433" s="43"/>
      <c r="C433" s="44"/>
      <c r="D433" s="238" t="s">
        <v>278</v>
      </c>
      <c r="E433" s="44"/>
      <c r="F433" s="284" t="s">
        <v>1634</v>
      </c>
      <c r="G433" s="44"/>
      <c r="H433" s="271">
        <v>-1.8020000000000001</v>
      </c>
      <c r="I433" s="44"/>
      <c r="J433" s="44"/>
      <c r="K433" s="44"/>
      <c r="L433" s="48"/>
      <c r="M433" s="234"/>
      <c r="N433" s="235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U433" s="20" t="s">
        <v>93</v>
      </c>
    </row>
    <row r="434" s="2" customFormat="1">
      <c r="A434" s="42"/>
      <c r="B434" s="43"/>
      <c r="C434" s="44"/>
      <c r="D434" s="238" t="s">
        <v>278</v>
      </c>
      <c r="E434" s="44"/>
      <c r="F434" s="284" t="s">
        <v>1635</v>
      </c>
      <c r="G434" s="44"/>
      <c r="H434" s="271">
        <v>-1.357</v>
      </c>
      <c r="I434" s="44"/>
      <c r="J434" s="44"/>
      <c r="K434" s="44"/>
      <c r="L434" s="48"/>
      <c r="M434" s="234"/>
      <c r="N434" s="23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U434" s="20" t="s">
        <v>93</v>
      </c>
    </row>
    <row r="435" s="2" customFormat="1">
      <c r="A435" s="42"/>
      <c r="B435" s="43"/>
      <c r="C435" s="44"/>
      <c r="D435" s="238" t="s">
        <v>278</v>
      </c>
      <c r="E435" s="44"/>
      <c r="F435" s="284" t="s">
        <v>268</v>
      </c>
      <c r="G435" s="44"/>
      <c r="H435" s="271">
        <v>142.39599999999999</v>
      </c>
      <c r="I435" s="44"/>
      <c r="J435" s="44"/>
      <c r="K435" s="44"/>
      <c r="L435" s="48"/>
      <c r="M435" s="234"/>
      <c r="N435" s="235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U435" s="20" t="s">
        <v>93</v>
      </c>
    </row>
    <row r="436" s="2" customFormat="1">
      <c r="A436" s="42"/>
      <c r="B436" s="43"/>
      <c r="C436" s="44"/>
      <c r="D436" s="238" t="s">
        <v>278</v>
      </c>
      <c r="E436" s="44"/>
      <c r="F436" s="301" t="s">
        <v>1572</v>
      </c>
      <c r="G436" s="44"/>
      <c r="H436" s="44"/>
      <c r="I436" s="44"/>
      <c r="J436" s="44"/>
      <c r="K436" s="44"/>
      <c r="L436" s="48"/>
      <c r="M436" s="234"/>
      <c r="N436" s="23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U436" s="20" t="s">
        <v>93</v>
      </c>
    </row>
    <row r="437" s="2" customFormat="1">
      <c r="A437" s="42"/>
      <c r="B437" s="43"/>
      <c r="C437" s="44"/>
      <c r="D437" s="238" t="s">
        <v>278</v>
      </c>
      <c r="E437" s="44"/>
      <c r="F437" s="302" t="s">
        <v>1573</v>
      </c>
      <c r="G437" s="44"/>
      <c r="H437" s="271">
        <v>242.08600000000001</v>
      </c>
      <c r="I437" s="44"/>
      <c r="J437" s="44"/>
      <c r="K437" s="44"/>
      <c r="L437" s="48"/>
      <c r="M437" s="234"/>
      <c r="N437" s="23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U437" s="20" t="s">
        <v>93</v>
      </c>
    </row>
    <row r="438" s="2" customFormat="1">
      <c r="A438" s="42"/>
      <c r="B438" s="43"/>
      <c r="C438" s="44"/>
      <c r="D438" s="238" t="s">
        <v>278</v>
      </c>
      <c r="E438" s="44"/>
      <c r="F438" s="306" t="s">
        <v>1574</v>
      </c>
      <c r="G438" s="44"/>
      <c r="H438" s="44"/>
      <c r="I438" s="44"/>
      <c r="J438" s="44"/>
      <c r="K438" s="44"/>
      <c r="L438" s="48"/>
      <c r="M438" s="234"/>
      <c r="N438" s="23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U438" s="20" t="s">
        <v>93</v>
      </c>
    </row>
    <row r="439" s="2" customFormat="1">
      <c r="A439" s="42"/>
      <c r="B439" s="43"/>
      <c r="C439" s="44"/>
      <c r="D439" s="238" t="s">
        <v>278</v>
      </c>
      <c r="E439" s="44"/>
      <c r="F439" s="307" t="s">
        <v>1575</v>
      </c>
      <c r="G439" s="44"/>
      <c r="H439" s="271">
        <v>0</v>
      </c>
      <c r="I439" s="44"/>
      <c r="J439" s="44"/>
      <c r="K439" s="44"/>
      <c r="L439" s="48"/>
      <c r="M439" s="234"/>
      <c r="N439" s="235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U439" s="20" t="s">
        <v>93</v>
      </c>
    </row>
    <row r="440" s="2" customFormat="1">
      <c r="A440" s="42"/>
      <c r="B440" s="43"/>
      <c r="C440" s="44"/>
      <c r="D440" s="238" t="s">
        <v>278</v>
      </c>
      <c r="E440" s="44"/>
      <c r="F440" s="307" t="s">
        <v>1576</v>
      </c>
      <c r="G440" s="44"/>
      <c r="H440" s="271">
        <v>0</v>
      </c>
      <c r="I440" s="44"/>
      <c r="J440" s="44"/>
      <c r="K440" s="44"/>
      <c r="L440" s="48"/>
      <c r="M440" s="234"/>
      <c r="N440" s="23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U440" s="20" t="s">
        <v>93</v>
      </c>
    </row>
    <row r="441" s="2" customFormat="1">
      <c r="A441" s="42"/>
      <c r="B441" s="43"/>
      <c r="C441" s="44"/>
      <c r="D441" s="238" t="s">
        <v>278</v>
      </c>
      <c r="E441" s="44"/>
      <c r="F441" s="307" t="s">
        <v>1577</v>
      </c>
      <c r="G441" s="44"/>
      <c r="H441" s="271">
        <v>178.81700000000001</v>
      </c>
      <c r="I441" s="44"/>
      <c r="J441" s="44"/>
      <c r="K441" s="44"/>
      <c r="L441" s="48"/>
      <c r="M441" s="234"/>
      <c r="N441" s="235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U441" s="20" t="s">
        <v>93</v>
      </c>
    </row>
    <row r="442" s="2" customFormat="1">
      <c r="A442" s="42"/>
      <c r="B442" s="43"/>
      <c r="C442" s="44"/>
      <c r="D442" s="238" t="s">
        <v>278</v>
      </c>
      <c r="E442" s="44"/>
      <c r="F442" s="307" t="s">
        <v>1578</v>
      </c>
      <c r="G442" s="44"/>
      <c r="H442" s="271">
        <v>81.180000000000007</v>
      </c>
      <c r="I442" s="44"/>
      <c r="J442" s="44"/>
      <c r="K442" s="44"/>
      <c r="L442" s="48"/>
      <c r="M442" s="234"/>
      <c r="N442" s="235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U442" s="20" t="s">
        <v>93</v>
      </c>
    </row>
    <row r="443" s="2" customFormat="1">
      <c r="A443" s="42"/>
      <c r="B443" s="43"/>
      <c r="C443" s="44"/>
      <c r="D443" s="238" t="s">
        <v>278</v>
      </c>
      <c r="E443" s="44"/>
      <c r="F443" s="307" t="s">
        <v>310</v>
      </c>
      <c r="G443" s="44"/>
      <c r="H443" s="271">
        <v>259.99700000000001</v>
      </c>
      <c r="I443" s="44"/>
      <c r="J443" s="44"/>
      <c r="K443" s="44"/>
      <c r="L443" s="48"/>
      <c r="M443" s="234"/>
      <c r="N443" s="23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U443" s="20" t="s">
        <v>93</v>
      </c>
    </row>
    <row r="444" s="2" customFormat="1">
      <c r="A444" s="42"/>
      <c r="B444" s="43"/>
      <c r="C444" s="44"/>
      <c r="D444" s="238" t="s">
        <v>278</v>
      </c>
      <c r="E444" s="44"/>
      <c r="F444" s="306" t="s">
        <v>1579</v>
      </c>
      <c r="G444" s="44"/>
      <c r="H444" s="44"/>
      <c r="I444" s="44"/>
      <c r="J444" s="44"/>
      <c r="K444" s="44"/>
      <c r="L444" s="48"/>
      <c r="M444" s="234"/>
      <c r="N444" s="235"/>
      <c r="O444" s="88"/>
      <c r="P444" s="88"/>
      <c r="Q444" s="88"/>
      <c r="R444" s="88"/>
      <c r="S444" s="88"/>
      <c r="T444" s="89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U444" s="20" t="s">
        <v>93</v>
      </c>
    </row>
    <row r="445" s="2" customFormat="1">
      <c r="A445" s="42"/>
      <c r="B445" s="43"/>
      <c r="C445" s="44"/>
      <c r="D445" s="238" t="s">
        <v>278</v>
      </c>
      <c r="E445" s="44"/>
      <c r="F445" s="307" t="s">
        <v>1580</v>
      </c>
      <c r="G445" s="44"/>
      <c r="H445" s="271">
        <v>0</v>
      </c>
      <c r="I445" s="44"/>
      <c r="J445" s="44"/>
      <c r="K445" s="44"/>
      <c r="L445" s="48"/>
      <c r="M445" s="234"/>
      <c r="N445" s="23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U445" s="20" t="s">
        <v>93</v>
      </c>
    </row>
    <row r="446" s="2" customFormat="1">
      <c r="A446" s="42"/>
      <c r="B446" s="43"/>
      <c r="C446" s="44"/>
      <c r="D446" s="238" t="s">
        <v>278</v>
      </c>
      <c r="E446" s="44"/>
      <c r="F446" s="307" t="s">
        <v>1581</v>
      </c>
      <c r="G446" s="44"/>
      <c r="H446" s="271">
        <v>21.847999999999999</v>
      </c>
      <c r="I446" s="44"/>
      <c r="J446" s="44"/>
      <c r="K446" s="44"/>
      <c r="L446" s="48"/>
      <c r="M446" s="234"/>
      <c r="N446" s="23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U446" s="20" t="s">
        <v>93</v>
      </c>
    </row>
    <row r="447" s="2" customFormat="1">
      <c r="A447" s="42"/>
      <c r="B447" s="43"/>
      <c r="C447" s="44"/>
      <c r="D447" s="238" t="s">
        <v>278</v>
      </c>
      <c r="E447" s="44"/>
      <c r="F447" s="307" t="s">
        <v>310</v>
      </c>
      <c r="G447" s="44"/>
      <c r="H447" s="271">
        <v>21.847999999999999</v>
      </c>
      <c r="I447" s="44"/>
      <c r="J447" s="44"/>
      <c r="K447" s="44"/>
      <c r="L447" s="48"/>
      <c r="M447" s="234"/>
      <c r="N447" s="23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U447" s="20" t="s">
        <v>93</v>
      </c>
    </row>
    <row r="448" s="2" customFormat="1">
      <c r="A448" s="42"/>
      <c r="B448" s="43"/>
      <c r="C448" s="44"/>
      <c r="D448" s="238" t="s">
        <v>278</v>
      </c>
      <c r="E448" s="44"/>
      <c r="F448" s="306" t="s">
        <v>1582</v>
      </c>
      <c r="G448" s="44"/>
      <c r="H448" s="44"/>
      <c r="I448" s="44"/>
      <c r="J448" s="44"/>
      <c r="K448" s="44"/>
      <c r="L448" s="48"/>
      <c r="M448" s="234"/>
      <c r="N448" s="235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U448" s="20" t="s">
        <v>93</v>
      </c>
    </row>
    <row r="449" s="2" customFormat="1">
      <c r="A449" s="42"/>
      <c r="B449" s="43"/>
      <c r="C449" s="44"/>
      <c r="D449" s="238" t="s">
        <v>278</v>
      </c>
      <c r="E449" s="44"/>
      <c r="F449" s="307" t="s">
        <v>1583</v>
      </c>
      <c r="G449" s="44"/>
      <c r="H449" s="271">
        <v>9.7379999999999995</v>
      </c>
      <c r="I449" s="44"/>
      <c r="J449" s="44"/>
      <c r="K449" s="44"/>
      <c r="L449" s="48"/>
      <c r="M449" s="234"/>
      <c r="N449" s="235"/>
      <c r="O449" s="88"/>
      <c r="P449" s="88"/>
      <c r="Q449" s="88"/>
      <c r="R449" s="88"/>
      <c r="S449" s="88"/>
      <c r="T449" s="89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U449" s="20" t="s">
        <v>93</v>
      </c>
    </row>
    <row r="450" s="2" customFormat="1">
      <c r="A450" s="42"/>
      <c r="B450" s="43"/>
      <c r="C450" s="44"/>
      <c r="D450" s="238" t="s">
        <v>278</v>
      </c>
      <c r="E450" s="44"/>
      <c r="F450" s="307" t="s">
        <v>1584</v>
      </c>
      <c r="G450" s="44"/>
      <c r="H450" s="271">
        <v>4.5289999999999999</v>
      </c>
      <c r="I450" s="44"/>
      <c r="J450" s="44"/>
      <c r="K450" s="44"/>
      <c r="L450" s="48"/>
      <c r="M450" s="234"/>
      <c r="N450" s="235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U450" s="20" t="s">
        <v>93</v>
      </c>
    </row>
    <row r="451" s="2" customFormat="1">
      <c r="A451" s="42"/>
      <c r="B451" s="43"/>
      <c r="C451" s="44"/>
      <c r="D451" s="238" t="s">
        <v>278</v>
      </c>
      <c r="E451" s="44"/>
      <c r="F451" s="307" t="s">
        <v>1585</v>
      </c>
      <c r="G451" s="44"/>
      <c r="H451" s="271">
        <v>4.8689999999999998</v>
      </c>
      <c r="I451" s="44"/>
      <c r="J451" s="44"/>
      <c r="K451" s="44"/>
      <c r="L451" s="48"/>
      <c r="M451" s="234"/>
      <c r="N451" s="23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U451" s="20" t="s">
        <v>93</v>
      </c>
    </row>
    <row r="452" s="2" customFormat="1">
      <c r="A452" s="42"/>
      <c r="B452" s="43"/>
      <c r="C452" s="44"/>
      <c r="D452" s="238" t="s">
        <v>278</v>
      </c>
      <c r="E452" s="44"/>
      <c r="F452" s="307" t="s">
        <v>1586</v>
      </c>
      <c r="G452" s="44"/>
      <c r="H452" s="271">
        <v>13.210000000000001</v>
      </c>
      <c r="I452" s="44"/>
      <c r="J452" s="44"/>
      <c r="K452" s="44"/>
      <c r="L452" s="48"/>
      <c r="M452" s="234"/>
      <c r="N452" s="23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U452" s="20" t="s">
        <v>93</v>
      </c>
    </row>
    <row r="453" s="2" customFormat="1">
      <c r="A453" s="42"/>
      <c r="B453" s="43"/>
      <c r="C453" s="44"/>
      <c r="D453" s="238" t="s">
        <v>278</v>
      </c>
      <c r="E453" s="44"/>
      <c r="F453" s="307" t="s">
        <v>310</v>
      </c>
      <c r="G453" s="44"/>
      <c r="H453" s="271">
        <v>32.345999999999997</v>
      </c>
      <c r="I453" s="44"/>
      <c r="J453" s="44"/>
      <c r="K453" s="44"/>
      <c r="L453" s="48"/>
      <c r="M453" s="234"/>
      <c r="N453" s="235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U453" s="20" t="s">
        <v>93</v>
      </c>
    </row>
    <row r="454" s="2" customFormat="1">
      <c r="A454" s="42"/>
      <c r="B454" s="43"/>
      <c r="C454" s="44"/>
      <c r="D454" s="238" t="s">
        <v>278</v>
      </c>
      <c r="E454" s="44"/>
      <c r="F454" s="306" t="s">
        <v>1587</v>
      </c>
      <c r="G454" s="44"/>
      <c r="H454" s="44"/>
      <c r="I454" s="44"/>
      <c r="J454" s="44"/>
      <c r="K454" s="44"/>
      <c r="L454" s="48"/>
      <c r="M454" s="234"/>
      <c r="N454" s="235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U454" s="20" t="s">
        <v>93</v>
      </c>
    </row>
    <row r="455" s="2" customFormat="1">
      <c r="A455" s="42"/>
      <c r="B455" s="43"/>
      <c r="C455" s="44"/>
      <c r="D455" s="238" t="s">
        <v>278</v>
      </c>
      <c r="E455" s="44"/>
      <c r="F455" s="307" t="s">
        <v>1588</v>
      </c>
      <c r="G455" s="44"/>
      <c r="H455" s="271">
        <v>5.7039999999999997</v>
      </c>
      <c r="I455" s="44"/>
      <c r="J455" s="44"/>
      <c r="K455" s="44"/>
      <c r="L455" s="48"/>
      <c r="M455" s="234"/>
      <c r="N455" s="235"/>
      <c r="O455" s="88"/>
      <c r="P455" s="88"/>
      <c r="Q455" s="88"/>
      <c r="R455" s="88"/>
      <c r="S455" s="88"/>
      <c r="T455" s="89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U455" s="20" t="s">
        <v>93</v>
      </c>
    </row>
    <row r="456" s="2" customFormat="1">
      <c r="A456" s="42"/>
      <c r="B456" s="43"/>
      <c r="C456" s="44"/>
      <c r="D456" s="238" t="s">
        <v>278</v>
      </c>
      <c r="E456" s="44"/>
      <c r="F456" s="307" t="s">
        <v>1589</v>
      </c>
      <c r="G456" s="44"/>
      <c r="H456" s="271">
        <v>1.7090000000000001</v>
      </c>
      <c r="I456" s="44"/>
      <c r="J456" s="44"/>
      <c r="K456" s="44"/>
      <c r="L456" s="48"/>
      <c r="M456" s="234"/>
      <c r="N456" s="235"/>
      <c r="O456" s="88"/>
      <c r="P456" s="88"/>
      <c r="Q456" s="88"/>
      <c r="R456" s="88"/>
      <c r="S456" s="88"/>
      <c r="T456" s="89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U456" s="20" t="s">
        <v>93</v>
      </c>
    </row>
    <row r="457" s="2" customFormat="1">
      <c r="A457" s="42"/>
      <c r="B457" s="43"/>
      <c r="C457" s="44"/>
      <c r="D457" s="238" t="s">
        <v>278</v>
      </c>
      <c r="E457" s="44"/>
      <c r="F457" s="307" t="s">
        <v>310</v>
      </c>
      <c r="G457" s="44"/>
      <c r="H457" s="271">
        <v>7.4130000000000003</v>
      </c>
      <c r="I457" s="44"/>
      <c r="J457" s="44"/>
      <c r="K457" s="44"/>
      <c r="L457" s="48"/>
      <c r="M457" s="234"/>
      <c r="N457" s="23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U457" s="20" t="s">
        <v>93</v>
      </c>
    </row>
    <row r="458" s="2" customFormat="1">
      <c r="A458" s="42"/>
      <c r="B458" s="43"/>
      <c r="C458" s="44"/>
      <c r="D458" s="238" t="s">
        <v>278</v>
      </c>
      <c r="E458" s="44"/>
      <c r="F458" s="283" t="s">
        <v>879</v>
      </c>
      <c r="G458" s="44"/>
      <c r="H458" s="44"/>
      <c r="I458" s="44"/>
      <c r="J458" s="44"/>
      <c r="K458" s="44"/>
      <c r="L458" s="48"/>
      <c r="M458" s="234"/>
      <c r="N458" s="23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U458" s="20" t="s">
        <v>93</v>
      </c>
    </row>
    <row r="459" s="2" customFormat="1">
      <c r="A459" s="42"/>
      <c r="B459" s="43"/>
      <c r="C459" s="44"/>
      <c r="D459" s="238" t="s">
        <v>278</v>
      </c>
      <c r="E459" s="44"/>
      <c r="F459" s="284" t="s">
        <v>834</v>
      </c>
      <c r="G459" s="44"/>
      <c r="H459" s="271">
        <v>0</v>
      </c>
      <c r="I459" s="44"/>
      <c r="J459" s="44"/>
      <c r="K459" s="44"/>
      <c r="L459" s="48"/>
      <c r="M459" s="234"/>
      <c r="N459" s="23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U459" s="20" t="s">
        <v>93</v>
      </c>
    </row>
    <row r="460" s="2" customFormat="1">
      <c r="A460" s="42"/>
      <c r="B460" s="43"/>
      <c r="C460" s="44"/>
      <c r="D460" s="238" t="s">
        <v>278</v>
      </c>
      <c r="E460" s="44"/>
      <c r="F460" s="284" t="s">
        <v>1626</v>
      </c>
      <c r="G460" s="44"/>
      <c r="H460" s="271">
        <v>0</v>
      </c>
      <c r="I460" s="44"/>
      <c r="J460" s="44"/>
      <c r="K460" s="44"/>
      <c r="L460" s="48"/>
      <c r="M460" s="234"/>
      <c r="N460" s="235"/>
      <c r="O460" s="88"/>
      <c r="P460" s="88"/>
      <c r="Q460" s="88"/>
      <c r="R460" s="88"/>
      <c r="S460" s="88"/>
      <c r="T460" s="89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U460" s="20" t="s">
        <v>93</v>
      </c>
    </row>
    <row r="461" s="2" customFormat="1">
      <c r="A461" s="42"/>
      <c r="B461" s="43"/>
      <c r="C461" s="44"/>
      <c r="D461" s="238" t="s">
        <v>278</v>
      </c>
      <c r="E461" s="44"/>
      <c r="F461" s="284" t="s">
        <v>1636</v>
      </c>
      <c r="G461" s="44"/>
      <c r="H461" s="271">
        <v>83.694000000000003</v>
      </c>
      <c r="I461" s="44"/>
      <c r="J461" s="44"/>
      <c r="K461" s="44"/>
      <c r="L461" s="48"/>
      <c r="M461" s="234"/>
      <c r="N461" s="235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U461" s="20" t="s">
        <v>93</v>
      </c>
    </row>
    <row r="462" s="2" customFormat="1">
      <c r="A462" s="42"/>
      <c r="B462" s="43"/>
      <c r="C462" s="44"/>
      <c r="D462" s="238" t="s">
        <v>278</v>
      </c>
      <c r="E462" s="44"/>
      <c r="F462" s="284" t="s">
        <v>1628</v>
      </c>
      <c r="G462" s="44"/>
      <c r="H462" s="271">
        <v>0</v>
      </c>
      <c r="I462" s="44"/>
      <c r="J462" s="44"/>
      <c r="K462" s="44"/>
      <c r="L462" s="48"/>
      <c r="M462" s="234"/>
      <c r="N462" s="23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U462" s="20" t="s">
        <v>93</v>
      </c>
    </row>
    <row r="463" s="2" customFormat="1">
      <c r="A463" s="42"/>
      <c r="B463" s="43"/>
      <c r="C463" s="44"/>
      <c r="D463" s="238" t="s">
        <v>278</v>
      </c>
      <c r="E463" s="44"/>
      <c r="F463" s="284" t="s">
        <v>1637</v>
      </c>
      <c r="G463" s="44"/>
      <c r="H463" s="271">
        <v>10.682</v>
      </c>
      <c r="I463" s="44"/>
      <c r="J463" s="44"/>
      <c r="K463" s="44"/>
      <c r="L463" s="48"/>
      <c r="M463" s="234"/>
      <c r="N463" s="235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U463" s="20" t="s">
        <v>93</v>
      </c>
    </row>
    <row r="464" s="2" customFormat="1">
      <c r="A464" s="42"/>
      <c r="B464" s="43"/>
      <c r="C464" s="44"/>
      <c r="D464" s="238" t="s">
        <v>278</v>
      </c>
      <c r="E464" s="44"/>
      <c r="F464" s="284" t="s">
        <v>268</v>
      </c>
      <c r="G464" s="44"/>
      <c r="H464" s="271">
        <v>94.376000000000005</v>
      </c>
      <c r="I464" s="44"/>
      <c r="J464" s="44"/>
      <c r="K464" s="44"/>
      <c r="L464" s="48"/>
      <c r="M464" s="234"/>
      <c r="N464" s="23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U464" s="20" t="s">
        <v>93</v>
      </c>
    </row>
    <row r="465" s="2" customFormat="1" ht="24.15" customHeight="1">
      <c r="A465" s="42"/>
      <c r="B465" s="43"/>
      <c r="C465" s="218" t="s">
        <v>359</v>
      </c>
      <c r="D465" s="218" t="s">
        <v>256</v>
      </c>
      <c r="E465" s="219" t="s">
        <v>350</v>
      </c>
      <c r="F465" s="220" t="s">
        <v>351</v>
      </c>
      <c r="G465" s="221" t="s">
        <v>314</v>
      </c>
      <c r="H465" s="222">
        <v>245.88200000000001</v>
      </c>
      <c r="I465" s="223"/>
      <c r="J465" s="224">
        <f>ROUND(I465*H465,2)</f>
        <v>0</v>
      </c>
      <c r="K465" s="220" t="s">
        <v>260</v>
      </c>
      <c r="L465" s="48"/>
      <c r="M465" s="225" t="s">
        <v>48</v>
      </c>
      <c r="N465" s="226" t="s">
        <v>56</v>
      </c>
      <c r="O465" s="88"/>
      <c r="P465" s="227">
        <f>O465*H465</f>
        <v>0</v>
      </c>
      <c r="Q465" s="227">
        <v>0</v>
      </c>
      <c r="R465" s="227">
        <f>Q465*H465</f>
        <v>0</v>
      </c>
      <c r="S465" s="227">
        <v>0</v>
      </c>
      <c r="T465" s="228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29" t="s">
        <v>261</v>
      </c>
      <c r="AT465" s="229" t="s">
        <v>256</v>
      </c>
      <c r="AU465" s="229" t="s">
        <v>93</v>
      </c>
      <c r="AY465" s="20" t="s">
        <v>254</v>
      </c>
      <c r="BE465" s="230">
        <f>IF(N465="základní",J465,0)</f>
        <v>0</v>
      </c>
      <c r="BF465" s="230">
        <f>IF(N465="snížená",J465,0)</f>
        <v>0</v>
      </c>
      <c r="BG465" s="230">
        <f>IF(N465="zákl. přenesená",J465,0)</f>
        <v>0</v>
      </c>
      <c r="BH465" s="230">
        <f>IF(N465="sníž. přenesená",J465,0)</f>
        <v>0</v>
      </c>
      <c r="BI465" s="230">
        <f>IF(N465="nulová",J465,0)</f>
        <v>0</v>
      </c>
      <c r="BJ465" s="20" t="s">
        <v>23</v>
      </c>
      <c r="BK465" s="230">
        <f>ROUND(I465*H465,2)</f>
        <v>0</v>
      </c>
      <c r="BL465" s="20" t="s">
        <v>261</v>
      </c>
      <c r="BM465" s="229" t="s">
        <v>1643</v>
      </c>
    </row>
    <row r="466" s="2" customFormat="1">
      <c r="A466" s="42"/>
      <c r="B466" s="43"/>
      <c r="C466" s="44"/>
      <c r="D466" s="231" t="s">
        <v>263</v>
      </c>
      <c r="E466" s="44"/>
      <c r="F466" s="232" t="s">
        <v>353</v>
      </c>
      <c r="G466" s="44"/>
      <c r="H466" s="44"/>
      <c r="I466" s="233"/>
      <c r="J466" s="44"/>
      <c r="K466" s="44"/>
      <c r="L466" s="48"/>
      <c r="M466" s="234"/>
      <c r="N466" s="235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T466" s="20" t="s">
        <v>263</v>
      </c>
      <c r="AU466" s="20" t="s">
        <v>93</v>
      </c>
    </row>
    <row r="467" s="13" customFormat="1">
      <c r="A467" s="13"/>
      <c r="B467" s="236"/>
      <c r="C467" s="237"/>
      <c r="D467" s="238" t="s">
        <v>265</v>
      </c>
      <c r="E467" s="239" t="s">
        <v>48</v>
      </c>
      <c r="F467" s="240" t="s">
        <v>647</v>
      </c>
      <c r="G467" s="237"/>
      <c r="H467" s="241">
        <v>245.88200000000001</v>
      </c>
      <c r="I467" s="242"/>
      <c r="J467" s="237"/>
      <c r="K467" s="237"/>
      <c r="L467" s="243"/>
      <c r="M467" s="244"/>
      <c r="N467" s="245"/>
      <c r="O467" s="245"/>
      <c r="P467" s="245"/>
      <c r="Q467" s="245"/>
      <c r="R467" s="245"/>
      <c r="S467" s="245"/>
      <c r="T467" s="24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7" t="s">
        <v>265</v>
      </c>
      <c r="AU467" s="247" t="s">
        <v>93</v>
      </c>
      <c r="AV467" s="13" t="s">
        <v>93</v>
      </c>
      <c r="AW467" s="13" t="s">
        <v>46</v>
      </c>
      <c r="AX467" s="13" t="s">
        <v>85</v>
      </c>
      <c r="AY467" s="247" t="s">
        <v>254</v>
      </c>
    </row>
    <row r="468" s="14" customFormat="1">
      <c r="A468" s="14"/>
      <c r="B468" s="248"/>
      <c r="C468" s="249"/>
      <c r="D468" s="238" t="s">
        <v>265</v>
      </c>
      <c r="E468" s="250" t="s">
        <v>48</v>
      </c>
      <c r="F468" s="251" t="s">
        <v>268</v>
      </c>
      <c r="G468" s="249"/>
      <c r="H468" s="252">
        <v>245.88200000000001</v>
      </c>
      <c r="I468" s="253"/>
      <c r="J468" s="249"/>
      <c r="K468" s="249"/>
      <c r="L468" s="254"/>
      <c r="M468" s="255"/>
      <c r="N468" s="256"/>
      <c r="O468" s="256"/>
      <c r="P468" s="256"/>
      <c r="Q468" s="256"/>
      <c r="R468" s="256"/>
      <c r="S468" s="256"/>
      <c r="T468" s="257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8" t="s">
        <v>265</v>
      </c>
      <c r="AU468" s="258" t="s">
        <v>93</v>
      </c>
      <c r="AV468" s="14" t="s">
        <v>261</v>
      </c>
      <c r="AW468" s="14" t="s">
        <v>46</v>
      </c>
      <c r="AX468" s="14" t="s">
        <v>23</v>
      </c>
      <c r="AY468" s="258" t="s">
        <v>254</v>
      </c>
    </row>
    <row r="469" s="2" customFormat="1">
      <c r="A469" s="42"/>
      <c r="B469" s="43"/>
      <c r="C469" s="44"/>
      <c r="D469" s="238" t="s">
        <v>278</v>
      </c>
      <c r="E469" s="44"/>
      <c r="F469" s="269" t="s">
        <v>895</v>
      </c>
      <c r="G469" s="44"/>
      <c r="H469" s="44"/>
      <c r="I469" s="44"/>
      <c r="J469" s="44"/>
      <c r="K469" s="44"/>
      <c r="L469" s="48"/>
      <c r="M469" s="234"/>
      <c r="N469" s="235"/>
      <c r="O469" s="88"/>
      <c r="P469" s="88"/>
      <c r="Q469" s="88"/>
      <c r="R469" s="88"/>
      <c r="S469" s="88"/>
      <c r="T469" s="89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U469" s="20" t="s">
        <v>93</v>
      </c>
    </row>
    <row r="470" s="2" customFormat="1">
      <c r="A470" s="42"/>
      <c r="B470" s="43"/>
      <c r="C470" s="44"/>
      <c r="D470" s="238" t="s">
        <v>278</v>
      </c>
      <c r="E470" s="44"/>
      <c r="F470" s="270" t="s">
        <v>1554</v>
      </c>
      <c r="G470" s="44"/>
      <c r="H470" s="271">
        <v>9.1099999999999994</v>
      </c>
      <c r="I470" s="44"/>
      <c r="J470" s="44"/>
      <c r="K470" s="44"/>
      <c r="L470" s="48"/>
      <c r="M470" s="234"/>
      <c r="N470" s="235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U470" s="20" t="s">
        <v>93</v>
      </c>
    </row>
    <row r="471" s="2" customFormat="1">
      <c r="A471" s="42"/>
      <c r="B471" s="43"/>
      <c r="C471" s="44"/>
      <c r="D471" s="238" t="s">
        <v>278</v>
      </c>
      <c r="E471" s="44"/>
      <c r="F471" s="270" t="s">
        <v>681</v>
      </c>
      <c r="G471" s="44"/>
      <c r="H471" s="271">
        <v>142.39599999999999</v>
      </c>
      <c r="I471" s="44"/>
      <c r="J471" s="44"/>
      <c r="K471" s="44"/>
      <c r="L471" s="48"/>
      <c r="M471" s="234"/>
      <c r="N471" s="235"/>
      <c r="O471" s="88"/>
      <c r="P471" s="88"/>
      <c r="Q471" s="88"/>
      <c r="R471" s="88"/>
      <c r="S471" s="88"/>
      <c r="T471" s="89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U471" s="20" t="s">
        <v>93</v>
      </c>
    </row>
    <row r="472" s="2" customFormat="1">
      <c r="A472" s="42"/>
      <c r="B472" s="43"/>
      <c r="C472" s="44"/>
      <c r="D472" s="238" t="s">
        <v>278</v>
      </c>
      <c r="E472" s="44"/>
      <c r="F472" s="270" t="s">
        <v>651</v>
      </c>
      <c r="G472" s="44"/>
      <c r="H472" s="271">
        <v>94.376000000000005</v>
      </c>
      <c r="I472" s="44"/>
      <c r="J472" s="44"/>
      <c r="K472" s="44"/>
      <c r="L472" s="48"/>
      <c r="M472" s="234"/>
      <c r="N472" s="235"/>
      <c r="O472" s="88"/>
      <c r="P472" s="88"/>
      <c r="Q472" s="88"/>
      <c r="R472" s="88"/>
      <c r="S472" s="88"/>
      <c r="T472" s="89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U472" s="20" t="s">
        <v>93</v>
      </c>
    </row>
    <row r="473" s="2" customFormat="1">
      <c r="A473" s="42"/>
      <c r="B473" s="43"/>
      <c r="C473" s="44"/>
      <c r="D473" s="238" t="s">
        <v>278</v>
      </c>
      <c r="E473" s="44"/>
      <c r="F473" s="270" t="s">
        <v>268</v>
      </c>
      <c r="G473" s="44"/>
      <c r="H473" s="271">
        <v>245.88200000000001</v>
      </c>
      <c r="I473" s="44"/>
      <c r="J473" s="44"/>
      <c r="K473" s="44"/>
      <c r="L473" s="48"/>
      <c r="M473" s="234"/>
      <c r="N473" s="23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U473" s="20" t="s">
        <v>93</v>
      </c>
    </row>
    <row r="474" s="2" customFormat="1">
      <c r="A474" s="42"/>
      <c r="B474" s="43"/>
      <c r="C474" s="44"/>
      <c r="D474" s="238" t="s">
        <v>278</v>
      </c>
      <c r="E474" s="44"/>
      <c r="F474" s="283" t="s">
        <v>1625</v>
      </c>
      <c r="G474" s="44"/>
      <c r="H474" s="44"/>
      <c r="I474" s="44"/>
      <c r="J474" s="44"/>
      <c r="K474" s="44"/>
      <c r="L474" s="48"/>
      <c r="M474" s="234"/>
      <c r="N474" s="235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U474" s="20" t="s">
        <v>93</v>
      </c>
    </row>
    <row r="475" s="2" customFormat="1">
      <c r="A475" s="42"/>
      <c r="B475" s="43"/>
      <c r="C475" s="44"/>
      <c r="D475" s="238" t="s">
        <v>278</v>
      </c>
      <c r="E475" s="44"/>
      <c r="F475" s="284" t="s">
        <v>834</v>
      </c>
      <c r="G475" s="44"/>
      <c r="H475" s="271">
        <v>0</v>
      </c>
      <c r="I475" s="44"/>
      <c r="J475" s="44"/>
      <c r="K475" s="44"/>
      <c r="L475" s="48"/>
      <c r="M475" s="234"/>
      <c r="N475" s="235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U475" s="20" t="s">
        <v>93</v>
      </c>
    </row>
    <row r="476" s="2" customFormat="1">
      <c r="A476" s="42"/>
      <c r="B476" s="43"/>
      <c r="C476" s="44"/>
      <c r="D476" s="238" t="s">
        <v>278</v>
      </c>
      <c r="E476" s="44"/>
      <c r="F476" s="284" t="s">
        <v>1626</v>
      </c>
      <c r="G476" s="44"/>
      <c r="H476" s="271">
        <v>0</v>
      </c>
      <c r="I476" s="44"/>
      <c r="J476" s="44"/>
      <c r="K476" s="44"/>
      <c r="L476" s="48"/>
      <c r="M476" s="234"/>
      <c r="N476" s="235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U476" s="20" t="s">
        <v>93</v>
      </c>
    </row>
    <row r="477" s="2" customFormat="1">
      <c r="A477" s="42"/>
      <c r="B477" s="43"/>
      <c r="C477" s="44"/>
      <c r="D477" s="238" t="s">
        <v>278</v>
      </c>
      <c r="E477" s="44"/>
      <c r="F477" s="284" t="s">
        <v>1627</v>
      </c>
      <c r="G477" s="44"/>
      <c r="H477" s="271">
        <v>7.5490000000000004</v>
      </c>
      <c r="I477" s="44"/>
      <c r="J477" s="44"/>
      <c r="K477" s="44"/>
      <c r="L477" s="48"/>
      <c r="M477" s="234"/>
      <c r="N477" s="235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U477" s="20" t="s">
        <v>93</v>
      </c>
    </row>
    <row r="478" s="2" customFormat="1">
      <c r="A478" s="42"/>
      <c r="B478" s="43"/>
      <c r="C478" s="44"/>
      <c r="D478" s="238" t="s">
        <v>278</v>
      </c>
      <c r="E478" s="44"/>
      <c r="F478" s="284" t="s">
        <v>1628</v>
      </c>
      <c r="G478" s="44"/>
      <c r="H478" s="271">
        <v>0</v>
      </c>
      <c r="I478" s="44"/>
      <c r="J478" s="44"/>
      <c r="K478" s="44"/>
      <c r="L478" s="48"/>
      <c r="M478" s="234"/>
      <c r="N478" s="235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U478" s="20" t="s">
        <v>93</v>
      </c>
    </row>
    <row r="479" s="2" customFormat="1">
      <c r="A479" s="42"/>
      <c r="B479" s="43"/>
      <c r="C479" s="44"/>
      <c r="D479" s="238" t="s">
        <v>278</v>
      </c>
      <c r="E479" s="44"/>
      <c r="F479" s="284" t="s">
        <v>1629</v>
      </c>
      <c r="G479" s="44"/>
      <c r="H479" s="271">
        <v>1.5609999999999999</v>
      </c>
      <c r="I479" s="44"/>
      <c r="J479" s="44"/>
      <c r="K479" s="44"/>
      <c r="L479" s="48"/>
      <c r="M479" s="234"/>
      <c r="N479" s="235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U479" s="20" t="s">
        <v>93</v>
      </c>
    </row>
    <row r="480" s="2" customFormat="1">
      <c r="A480" s="42"/>
      <c r="B480" s="43"/>
      <c r="C480" s="44"/>
      <c r="D480" s="238" t="s">
        <v>278</v>
      </c>
      <c r="E480" s="44"/>
      <c r="F480" s="284" t="s">
        <v>268</v>
      </c>
      <c r="G480" s="44"/>
      <c r="H480" s="271">
        <v>9.1099999999999994</v>
      </c>
      <c r="I480" s="44"/>
      <c r="J480" s="44"/>
      <c r="K480" s="44"/>
      <c r="L480" s="48"/>
      <c r="M480" s="234"/>
      <c r="N480" s="235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U480" s="20" t="s">
        <v>93</v>
      </c>
    </row>
    <row r="481" s="2" customFormat="1">
      <c r="A481" s="42"/>
      <c r="B481" s="43"/>
      <c r="C481" s="44"/>
      <c r="D481" s="238" t="s">
        <v>278</v>
      </c>
      <c r="E481" s="44"/>
      <c r="F481" s="283" t="s">
        <v>850</v>
      </c>
      <c r="G481" s="44"/>
      <c r="H481" s="44"/>
      <c r="I481" s="44"/>
      <c r="J481" s="44"/>
      <c r="K481" s="44"/>
      <c r="L481" s="48"/>
      <c r="M481" s="234"/>
      <c r="N481" s="235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U481" s="20" t="s">
        <v>93</v>
      </c>
    </row>
    <row r="482" s="2" customFormat="1">
      <c r="A482" s="42"/>
      <c r="B482" s="43"/>
      <c r="C482" s="44"/>
      <c r="D482" s="238" t="s">
        <v>278</v>
      </c>
      <c r="E482" s="44"/>
      <c r="F482" s="284" t="s">
        <v>851</v>
      </c>
      <c r="G482" s="44"/>
      <c r="H482" s="271">
        <v>0</v>
      </c>
      <c r="I482" s="44"/>
      <c r="J482" s="44"/>
      <c r="K482" s="44"/>
      <c r="L482" s="48"/>
      <c r="M482" s="234"/>
      <c r="N482" s="235"/>
      <c r="O482" s="88"/>
      <c r="P482" s="88"/>
      <c r="Q482" s="88"/>
      <c r="R482" s="88"/>
      <c r="S482" s="88"/>
      <c r="T482" s="89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U482" s="20" t="s">
        <v>93</v>
      </c>
    </row>
    <row r="483" s="2" customFormat="1">
      <c r="A483" s="42"/>
      <c r="B483" s="43"/>
      <c r="C483" s="44"/>
      <c r="D483" s="238" t="s">
        <v>278</v>
      </c>
      <c r="E483" s="44"/>
      <c r="F483" s="284" t="s">
        <v>1559</v>
      </c>
      <c r="G483" s="44"/>
      <c r="H483" s="271">
        <v>242.08600000000001</v>
      </c>
      <c r="I483" s="44"/>
      <c r="J483" s="44"/>
      <c r="K483" s="44"/>
      <c r="L483" s="48"/>
      <c r="M483" s="234"/>
      <c r="N483" s="235"/>
      <c r="O483" s="88"/>
      <c r="P483" s="88"/>
      <c r="Q483" s="88"/>
      <c r="R483" s="88"/>
      <c r="S483" s="88"/>
      <c r="T483" s="89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U483" s="20" t="s">
        <v>93</v>
      </c>
    </row>
    <row r="484" s="2" customFormat="1">
      <c r="A484" s="42"/>
      <c r="B484" s="43"/>
      <c r="C484" s="44"/>
      <c r="D484" s="238" t="s">
        <v>278</v>
      </c>
      <c r="E484" s="44"/>
      <c r="F484" s="284" t="s">
        <v>1630</v>
      </c>
      <c r="G484" s="44"/>
      <c r="H484" s="271">
        <v>39.759</v>
      </c>
      <c r="I484" s="44"/>
      <c r="J484" s="44"/>
      <c r="K484" s="44"/>
      <c r="L484" s="48"/>
      <c r="M484" s="234"/>
      <c r="N484" s="235"/>
      <c r="O484" s="88"/>
      <c r="P484" s="88"/>
      <c r="Q484" s="88"/>
      <c r="R484" s="88"/>
      <c r="S484" s="88"/>
      <c r="T484" s="89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U484" s="20" t="s">
        <v>93</v>
      </c>
    </row>
    <row r="485" s="2" customFormat="1">
      <c r="A485" s="42"/>
      <c r="B485" s="43"/>
      <c r="C485" s="44"/>
      <c r="D485" s="238" t="s">
        <v>278</v>
      </c>
      <c r="E485" s="44"/>
      <c r="F485" s="284" t="s">
        <v>1631</v>
      </c>
      <c r="G485" s="44"/>
      <c r="H485" s="271">
        <v>-9.1099999999999994</v>
      </c>
      <c r="I485" s="44"/>
      <c r="J485" s="44"/>
      <c r="K485" s="44"/>
      <c r="L485" s="48"/>
      <c r="M485" s="234"/>
      <c r="N485" s="235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U485" s="20" t="s">
        <v>93</v>
      </c>
    </row>
    <row r="486" s="2" customFormat="1">
      <c r="A486" s="42"/>
      <c r="B486" s="43"/>
      <c r="C486" s="44"/>
      <c r="D486" s="238" t="s">
        <v>278</v>
      </c>
      <c r="E486" s="44"/>
      <c r="F486" s="284" t="s">
        <v>1632</v>
      </c>
      <c r="G486" s="44"/>
      <c r="H486" s="271">
        <v>-9.1099999999999994</v>
      </c>
      <c r="I486" s="44"/>
      <c r="J486" s="44"/>
      <c r="K486" s="44"/>
      <c r="L486" s="48"/>
      <c r="M486" s="234"/>
      <c r="N486" s="235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U486" s="20" t="s">
        <v>93</v>
      </c>
    </row>
    <row r="487" s="2" customFormat="1">
      <c r="A487" s="42"/>
      <c r="B487" s="43"/>
      <c r="C487" s="44"/>
      <c r="D487" s="238" t="s">
        <v>278</v>
      </c>
      <c r="E487" s="44"/>
      <c r="F487" s="284" t="s">
        <v>865</v>
      </c>
      <c r="G487" s="44"/>
      <c r="H487" s="271">
        <v>-94.376000000000005</v>
      </c>
      <c r="I487" s="44"/>
      <c r="J487" s="44"/>
      <c r="K487" s="44"/>
      <c r="L487" s="48"/>
      <c r="M487" s="234"/>
      <c r="N487" s="235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U487" s="20" t="s">
        <v>93</v>
      </c>
    </row>
    <row r="488" s="2" customFormat="1">
      <c r="A488" s="42"/>
      <c r="B488" s="43"/>
      <c r="C488" s="44"/>
      <c r="D488" s="238" t="s">
        <v>278</v>
      </c>
      <c r="E488" s="44"/>
      <c r="F488" s="284" t="s">
        <v>1633</v>
      </c>
      <c r="G488" s="44"/>
      <c r="H488" s="271">
        <v>-23.693999999999999</v>
      </c>
      <c r="I488" s="44"/>
      <c r="J488" s="44"/>
      <c r="K488" s="44"/>
      <c r="L488" s="48"/>
      <c r="M488" s="234"/>
      <c r="N488" s="235"/>
      <c r="O488" s="88"/>
      <c r="P488" s="88"/>
      <c r="Q488" s="88"/>
      <c r="R488" s="88"/>
      <c r="S488" s="88"/>
      <c r="T488" s="89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U488" s="20" t="s">
        <v>93</v>
      </c>
    </row>
    <row r="489" s="2" customFormat="1">
      <c r="A489" s="42"/>
      <c r="B489" s="43"/>
      <c r="C489" s="44"/>
      <c r="D489" s="238" t="s">
        <v>278</v>
      </c>
      <c r="E489" s="44"/>
      <c r="F489" s="284" t="s">
        <v>1634</v>
      </c>
      <c r="G489" s="44"/>
      <c r="H489" s="271">
        <v>-1.8020000000000001</v>
      </c>
      <c r="I489" s="44"/>
      <c r="J489" s="44"/>
      <c r="K489" s="44"/>
      <c r="L489" s="48"/>
      <c r="M489" s="234"/>
      <c r="N489" s="235"/>
      <c r="O489" s="88"/>
      <c r="P489" s="88"/>
      <c r="Q489" s="88"/>
      <c r="R489" s="88"/>
      <c r="S489" s="88"/>
      <c r="T489" s="89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U489" s="20" t="s">
        <v>93</v>
      </c>
    </row>
    <row r="490" s="2" customFormat="1">
      <c r="A490" s="42"/>
      <c r="B490" s="43"/>
      <c r="C490" s="44"/>
      <c r="D490" s="238" t="s">
        <v>278</v>
      </c>
      <c r="E490" s="44"/>
      <c r="F490" s="284" t="s">
        <v>1635</v>
      </c>
      <c r="G490" s="44"/>
      <c r="H490" s="271">
        <v>-1.357</v>
      </c>
      <c r="I490" s="44"/>
      <c r="J490" s="44"/>
      <c r="K490" s="44"/>
      <c r="L490" s="48"/>
      <c r="M490" s="234"/>
      <c r="N490" s="23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U490" s="20" t="s">
        <v>93</v>
      </c>
    </row>
    <row r="491" s="2" customFormat="1">
      <c r="A491" s="42"/>
      <c r="B491" s="43"/>
      <c r="C491" s="44"/>
      <c r="D491" s="238" t="s">
        <v>278</v>
      </c>
      <c r="E491" s="44"/>
      <c r="F491" s="284" t="s">
        <v>268</v>
      </c>
      <c r="G491" s="44"/>
      <c r="H491" s="271">
        <v>142.39599999999999</v>
      </c>
      <c r="I491" s="44"/>
      <c r="J491" s="44"/>
      <c r="K491" s="44"/>
      <c r="L491" s="48"/>
      <c r="M491" s="234"/>
      <c r="N491" s="235"/>
      <c r="O491" s="88"/>
      <c r="P491" s="88"/>
      <c r="Q491" s="88"/>
      <c r="R491" s="88"/>
      <c r="S491" s="88"/>
      <c r="T491" s="89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U491" s="20" t="s">
        <v>93</v>
      </c>
    </row>
    <row r="492" s="2" customFormat="1">
      <c r="A492" s="42"/>
      <c r="B492" s="43"/>
      <c r="C492" s="44"/>
      <c r="D492" s="238" t="s">
        <v>278</v>
      </c>
      <c r="E492" s="44"/>
      <c r="F492" s="301" t="s">
        <v>1572</v>
      </c>
      <c r="G492" s="44"/>
      <c r="H492" s="44"/>
      <c r="I492" s="44"/>
      <c r="J492" s="44"/>
      <c r="K492" s="44"/>
      <c r="L492" s="48"/>
      <c r="M492" s="234"/>
      <c r="N492" s="235"/>
      <c r="O492" s="88"/>
      <c r="P492" s="88"/>
      <c r="Q492" s="88"/>
      <c r="R492" s="88"/>
      <c r="S492" s="88"/>
      <c r="T492" s="89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U492" s="20" t="s">
        <v>93</v>
      </c>
    </row>
    <row r="493" s="2" customFormat="1">
      <c r="A493" s="42"/>
      <c r="B493" s="43"/>
      <c r="C493" s="44"/>
      <c r="D493" s="238" t="s">
        <v>278</v>
      </c>
      <c r="E493" s="44"/>
      <c r="F493" s="302" t="s">
        <v>1573</v>
      </c>
      <c r="G493" s="44"/>
      <c r="H493" s="271">
        <v>242.08600000000001</v>
      </c>
      <c r="I493" s="44"/>
      <c r="J493" s="44"/>
      <c r="K493" s="44"/>
      <c r="L493" s="48"/>
      <c r="M493" s="234"/>
      <c r="N493" s="235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U493" s="20" t="s">
        <v>93</v>
      </c>
    </row>
    <row r="494" s="2" customFormat="1">
      <c r="A494" s="42"/>
      <c r="B494" s="43"/>
      <c r="C494" s="44"/>
      <c r="D494" s="238" t="s">
        <v>278</v>
      </c>
      <c r="E494" s="44"/>
      <c r="F494" s="306" t="s">
        <v>1574</v>
      </c>
      <c r="G494" s="44"/>
      <c r="H494" s="44"/>
      <c r="I494" s="44"/>
      <c r="J494" s="44"/>
      <c r="K494" s="44"/>
      <c r="L494" s="48"/>
      <c r="M494" s="234"/>
      <c r="N494" s="235"/>
      <c r="O494" s="88"/>
      <c r="P494" s="88"/>
      <c r="Q494" s="88"/>
      <c r="R494" s="88"/>
      <c r="S494" s="88"/>
      <c r="T494" s="89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U494" s="20" t="s">
        <v>93</v>
      </c>
    </row>
    <row r="495" s="2" customFormat="1">
      <c r="A495" s="42"/>
      <c r="B495" s="43"/>
      <c r="C495" s="44"/>
      <c r="D495" s="238" t="s">
        <v>278</v>
      </c>
      <c r="E495" s="44"/>
      <c r="F495" s="307" t="s">
        <v>1575</v>
      </c>
      <c r="G495" s="44"/>
      <c r="H495" s="271">
        <v>0</v>
      </c>
      <c r="I495" s="44"/>
      <c r="J495" s="44"/>
      <c r="K495" s="44"/>
      <c r="L495" s="48"/>
      <c r="M495" s="234"/>
      <c r="N495" s="23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U495" s="20" t="s">
        <v>93</v>
      </c>
    </row>
    <row r="496" s="2" customFormat="1">
      <c r="A496" s="42"/>
      <c r="B496" s="43"/>
      <c r="C496" s="44"/>
      <c r="D496" s="238" t="s">
        <v>278</v>
      </c>
      <c r="E496" s="44"/>
      <c r="F496" s="307" t="s">
        <v>1576</v>
      </c>
      <c r="G496" s="44"/>
      <c r="H496" s="271">
        <v>0</v>
      </c>
      <c r="I496" s="44"/>
      <c r="J496" s="44"/>
      <c r="K496" s="44"/>
      <c r="L496" s="48"/>
      <c r="M496" s="234"/>
      <c r="N496" s="235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U496" s="20" t="s">
        <v>93</v>
      </c>
    </row>
    <row r="497" s="2" customFormat="1">
      <c r="A497" s="42"/>
      <c r="B497" s="43"/>
      <c r="C497" s="44"/>
      <c r="D497" s="238" t="s">
        <v>278</v>
      </c>
      <c r="E497" s="44"/>
      <c r="F497" s="307" t="s">
        <v>1577</v>
      </c>
      <c r="G497" s="44"/>
      <c r="H497" s="271">
        <v>178.81700000000001</v>
      </c>
      <c r="I497" s="44"/>
      <c r="J497" s="44"/>
      <c r="K497" s="44"/>
      <c r="L497" s="48"/>
      <c r="M497" s="234"/>
      <c r="N497" s="235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U497" s="20" t="s">
        <v>93</v>
      </c>
    </row>
    <row r="498" s="2" customFormat="1">
      <c r="A498" s="42"/>
      <c r="B498" s="43"/>
      <c r="C498" s="44"/>
      <c r="D498" s="238" t="s">
        <v>278</v>
      </c>
      <c r="E498" s="44"/>
      <c r="F498" s="307" t="s">
        <v>1578</v>
      </c>
      <c r="G498" s="44"/>
      <c r="H498" s="271">
        <v>81.180000000000007</v>
      </c>
      <c r="I498" s="44"/>
      <c r="J498" s="44"/>
      <c r="K498" s="44"/>
      <c r="L498" s="48"/>
      <c r="M498" s="234"/>
      <c r="N498" s="235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U498" s="20" t="s">
        <v>93</v>
      </c>
    </row>
    <row r="499" s="2" customFormat="1">
      <c r="A499" s="42"/>
      <c r="B499" s="43"/>
      <c r="C499" s="44"/>
      <c r="D499" s="238" t="s">
        <v>278</v>
      </c>
      <c r="E499" s="44"/>
      <c r="F499" s="307" t="s">
        <v>310</v>
      </c>
      <c r="G499" s="44"/>
      <c r="H499" s="271">
        <v>259.99700000000001</v>
      </c>
      <c r="I499" s="44"/>
      <c r="J499" s="44"/>
      <c r="K499" s="44"/>
      <c r="L499" s="48"/>
      <c r="M499" s="234"/>
      <c r="N499" s="235"/>
      <c r="O499" s="88"/>
      <c r="P499" s="88"/>
      <c r="Q499" s="88"/>
      <c r="R499" s="88"/>
      <c r="S499" s="88"/>
      <c r="T499" s="89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U499" s="20" t="s">
        <v>93</v>
      </c>
    </row>
    <row r="500" s="2" customFormat="1">
      <c r="A500" s="42"/>
      <c r="B500" s="43"/>
      <c r="C500" s="44"/>
      <c r="D500" s="238" t="s">
        <v>278</v>
      </c>
      <c r="E500" s="44"/>
      <c r="F500" s="306" t="s">
        <v>1579</v>
      </c>
      <c r="G500" s="44"/>
      <c r="H500" s="44"/>
      <c r="I500" s="44"/>
      <c r="J500" s="44"/>
      <c r="K500" s="44"/>
      <c r="L500" s="48"/>
      <c r="M500" s="234"/>
      <c r="N500" s="23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U500" s="20" t="s">
        <v>93</v>
      </c>
    </row>
    <row r="501" s="2" customFormat="1">
      <c r="A501" s="42"/>
      <c r="B501" s="43"/>
      <c r="C501" s="44"/>
      <c r="D501" s="238" t="s">
        <v>278</v>
      </c>
      <c r="E501" s="44"/>
      <c r="F501" s="307" t="s">
        <v>1580</v>
      </c>
      <c r="G501" s="44"/>
      <c r="H501" s="271">
        <v>0</v>
      </c>
      <c r="I501" s="44"/>
      <c r="J501" s="44"/>
      <c r="K501" s="44"/>
      <c r="L501" s="48"/>
      <c r="M501" s="234"/>
      <c r="N501" s="235"/>
      <c r="O501" s="88"/>
      <c r="P501" s="88"/>
      <c r="Q501" s="88"/>
      <c r="R501" s="88"/>
      <c r="S501" s="88"/>
      <c r="T501" s="89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U501" s="20" t="s">
        <v>93</v>
      </c>
    </row>
    <row r="502" s="2" customFormat="1">
      <c r="A502" s="42"/>
      <c r="B502" s="43"/>
      <c r="C502" s="44"/>
      <c r="D502" s="238" t="s">
        <v>278</v>
      </c>
      <c r="E502" s="44"/>
      <c r="F502" s="307" t="s">
        <v>1581</v>
      </c>
      <c r="G502" s="44"/>
      <c r="H502" s="271">
        <v>21.847999999999999</v>
      </c>
      <c r="I502" s="44"/>
      <c r="J502" s="44"/>
      <c r="K502" s="44"/>
      <c r="L502" s="48"/>
      <c r="M502" s="234"/>
      <c r="N502" s="235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U502" s="20" t="s">
        <v>93</v>
      </c>
    </row>
    <row r="503" s="2" customFormat="1">
      <c r="A503" s="42"/>
      <c r="B503" s="43"/>
      <c r="C503" s="44"/>
      <c r="D503" s="238" t="s">
        <v>278</v>
      </c>
      <c r="E503" s="44"/>
      <c r="F503" s="307" t="s">
        <v>310</v>
      </c>
      <c r="G503" s="44"/>
      <c r="H503" s="271">
        <v>21.847999999999999</v>
      </c>
      <c r="I503" s="44"/>
      <c r="J503" s="44"/>
      <c r="K503" s="44"/>
      <c r="L503" s="48"/>
      <c r="M503" s="234"/>
      <c r="N503" s="235"/>
      <c r="O503" s="88"/>
      <c r="P503" s="88"/>
      <c r="Q503" s="88"/>
      <c r="R503" s="88"/>
      <c r="S503" s="88"/>
      <c r="T503" s="89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U503" s="20" t="s">
        <v>93</v>
      </c>
    </row>
    <row r="504" s="2" customFormat="1">
      <c r="A504" s="42"/>
      <c r="B504" s="43"/>
      <c r="C504" s="44"/>
      <c r="D504" s="238" t="s">
        <v>278</v>
      </c>
      <c r="E504" s="44"/>
      <c r="F504" s="306" t="s">
        <v>1582</v>
      </c>
      <c r="G504" s="44"/>
      <c r="H504" s="44"/>
      <c r="I504" s="44"/>
      <c r="J504" s="44"/>
      <c r="K504" s="44"/>
      <c r="L504" s="48"/>
      <c r="M504" s="234"/>
      <c r="N504" s="235"/>
      <c r="O504" s="88"/>
      <c r="P504" s="88"/>
      <c r="Q504" s="88"/>
      <c r="R504" s="88"/>
      <c r="S504" s="88"/>
      <c r="T504" s="89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U504" s="20" t="s">
        <v>93</v>
      </c>
    </row>
    <row r="505" s="2" customFormat="1">
      <c r="A505" s="42"/>
      <c r="B505" s="43"/>
      <c r="C505" s="44"/>
      <c r="D505" s="238" t="s">
        <v>278</v>
      </c>
      <c r="E505" s="44"/>
      <c r="F505" s="307" t="s">
        <v>1583</v>
      </c>
      <c r="G505" s="44"/>
      <c r="H505" s="271">
        <v>9.7379999999999995</v>
      </c>
      <c r="I505" s="44"/>
      <c r="J505" s="44"/>
      <c r="K505" s="44"/>
      <c r="L505" s="48"/>
      <c r="M505" s="234"/>
      <c r="N505" s="235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U505" s="20" t="s">
        <v>93</v>
      </c>
    </row>
    <row r="506" s="2" customFormat="1">
      <c r="A506" s="42"/>
      <c r="B506" s="43"/>
      <c r="C506" s="44"/>
      <c r="D506" s="238" t="s">
        <v>278</v>
      </c>
      <c r="E506" s="44"/>
      <c r="F506" s="307" t="s">
        <v>1584</v>
      </c>
      <c r="G506" s="44"/>
      <c r="H506" s="271">
        <v>4.5289999999999999</v>
      </c>
      <c r="I506" s="44"/>
      <c r="J506" s="44"/>
      <c r="K506" s="44"/>
      <c r="L506" s="48"/>
      <c r="M506" s="234"/>
      <c r="N506" s="235"/>
      <c r="O506" s="88"/>
      <c r="P506" s="88"/>
      <c r="Q506" s="88"/>
      <c r="R506" s="88"/>
      <c r="S506" s="88"/>
      <c r="T506" s="89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U506" s="20" t="s">
        <v>93</v>
      </c>
    </row>
    <row r="507" s="2" customFormat="1">
      <c r="A507" s="42"/>
      <c r="B507" s="43"/>
      <c r="C507" s="44"/>
      <c r="D507" s="238" t="s">
        <v>278</v>
      </c>
      <c r="E507" s="44"/>
      <c r="F507" s="307" t="s">
        <v>1585</v>
      </c>
      <c r="G507" s="44"/>
      <c r="H507" s="271">
        <v>4.8689999999999998</v>
      </c>
      <c r="I507" s="44"/>
      <c r="J507" s="44"/>
      <c r="K507" s="44"/>
      <c r="L507" s="48"/>
      <c r="M507" s="234"/>
      <c r="N507" s="23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U507" s="20" t="s">
        <v>93</v>
      </c>
    </row>
    <row r="508" s="2" customFormat="1">
      <c r="A508" s="42"/>
      <c r="B508" s="43"/>
      <c r="C508" s="44"/>
      <c r="D508" s="238" t="s">
        <v>278</v>
      </c>
      <c r="E508" s="44"/>
      <c r="F508" s="307" t="s">
        <v>1586</v>
      </c>
      <c r="G508" s="44"/>
      <c r="H508" s="271">
        <v>13.210000000000001</v>
      </c>
      <c r="I508" s="44"/>
      <c r="J508" s="44"/>
      <c r="K508" s="44"/>
      <c r="L508" s="48"/>
      <c r="M508" s="234"/>
      <c r="N508" s="235"/>
      <c r="O508" s="88"/>
      <c r="P508" s="88"/>
      <c r="Q508" s="88"/>
      <c r="R508" s="88"/>
      <c r="S508" s="88"/>
      <c r="T508" s="89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U508" s="20" t="s">
        <v>93</v>
      </c>
    </row>
    <row r="509" s="2" customFormat="1">
      <c r="A509" s="42"/>
      <c r="B509" s="43"/>
      <c r="C509" s="44"/>
      <c r="D509" s="238" t="s">
        <v>278</v>
      </c>
      <c r="E509" s="44"/>
      <c r="F509" s="307" t="s">
        <v>310</v>
      </c>
      <c r="G509" s="44"/>
      <c r="H509" s="271">
        <v>32.345999999999997</v>
      </c>
      <c r="I509" s="44"/>
      <c r="J509" s="44"/>
      <c r="K509" s="44"/>
      <c r="L509" s="48"/>
      <c r="M509" s="234"/>
      <c r="N509" s="23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U509" s="20" t="s">
        <v>93</v>
      </c>
    </row>
    <row r="510" s="2" customFormat="1">
      <c r="A510" s="42"/>
      <c r="B510" s="43"/>
      <c r="C510" s="44"/>
      <c r="D510" s="238" t="s">
        <v>278</v>
      </c>
      <c r="E510" s="44"/>
      <c r="F510" s="306" t="s">
        <v>1587</v>
      </c>
      <c r="G510" s="44"/>
      <c r="H510" s="44"/>
      <c r="I510" s="44"/>
      <c r="J510" s="44"/>
      <c r="K510" s="44"/>
      <c r="L510" s="48"/>
      <c r="M510" s="234"/>
      <c r="N510" s="235"/>
      <c r="O510" s="88"/>
      <c r="P510" s="88"/>
      <c r="Q510" s="88"/>
      <c r="R510" s="88"/>
      <c r="S510" s="88"/>
      <c r="T510" s="89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U510" s="20" t="s">
        <v>93</v>
      </c>
    </row>
    <row r="511" s="2" customFormat="1">
      <c r="A511" s="42"/>
      <c r="B511" s="43"/>
      <c r="C511" s="44"/>
      <c r="D511" s="238" t="s">
        <v>278</v>
      </c>
      <c r="E511" s="44"/>
      <c r="F511" s="307" t="s">
        <v>1588</v>
      </c>
      <c r="G511" s="44"/>
      <c r="H511" s="271">
        <v>5.7039999999999997</v>
      </c>
      <c r="I511" s="44"/>
      <c r="J511" s="44"/>
      <c r="K511" s="44"/>
      <c r="L511" s="48"/>
      <c r="M511" s="234"/>
      <c r="N511" s="235"/>
      <c r="O511" s="88"/>
      <c r="P511" s="88"/>
      <c r="Q511" s="88"/>
      <c r="R511" s="88"/>
      <c r="S511" s="88"/>
      <c r="T511" s="89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U511" s="20" t="s">
        <v>93</v>
      </c>
    </row>
    <row r="512" s="2" customFormat="1">
      <c r="A512" s="42"/>
      <c r="B512" s="43"/>
      <c r="C512" s="44"/>
      <c r="D512" s="238" t="s">
        <v>278</v>
      </c>
      <c r="E512" s="44"/>
      <c r="F512" s="307" t="s">
        <v>1589</v>
      </c>
      <c r="G512" s="44"/>
      <c r="H512" s="271">
        <v>1.7090000000000001</v>
      </c>
      <c r="I512" s="44"/>
      <c r="J512" s="44"/>
      <c r="K512" s="44"/>
      <c r="L512" s="48"/>
      <c r="M512" s="234"/>
      <c r="N512" s="235"/>
      <c r="O512" s="88"/>
      <c r="P512" s="88"/>
      <c r="Q512" s="88"/>
      <c r="R512" s="88"/>
      <c r="S512" s="88"/>
      <c r="T512" s="89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U512" s="20" t="s">
        <v>93</v>
      </c>
    </row>
    <row r="513" s="2" customFormat="1">
      <c r="A513" s="42"/>
      <c r="B513" s="43"/>
      <c r="C513" s="44"/>
      <c r="D513" s="238" t="s">
        <v>278</v>
      </c>
      <c r="E513" s="44"/>
      <c r="F513" s="307" t="s">
        <v>310</v>
      </c>
      <c r="G513" s="44"/>
      <c r="H513" s="271">
        <v>7.4130000000000003</v>
      </c>
      <c r="I513" s="44"/>
      <c r="J513" s="44"/>
      <c r="K513" s="44"/>
      <c r="L513" s="48"/>
      <c r="M513" s="234"/>
      <c r="N513" s="235"/>
      <c r="O513" s="88"/>
      <c r="P513" s="88"/>
      <c r="Q513" s="88"/>
      <c r="R513" s="88"/>
      <c r="S513" s="88"/>
      <c r="T513" s="89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U513" s="20" t="s">
        <v>93</v>
      </c>
    </row>
    <row r="514" s="2" customFormat="1">
      <c r="A514" s="42"/>
      <c r="B514" s="43"/>
      <c r="C514" s="44"/>
      <c r="D514" s="238" t="s">
        <v>278</v>
      </c>
      <c r="E514" s="44"/>
      <c r="F514" s="283" t="s">
        <v>879</v>
      </c>
      <c r="G514" s="44"/>
      <c r="H514" s="44"/>
      <c r="I514" s="44"/>
      <c r="J514" s="44"/>
      <c r="K514" s="44"/>
      <c r="L514" s="48"/>
      <c r="M514" s="234"/>
      <c r="N514" s="235"/>
      <c r="O514" s="88"/>
      <c r="P514" s="88"/>
      <c r="Q514" s="88"/>
      <c r="R514" s="88"/>
      <c r="S514" s="88"/>
      <c r="T514" s="89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U514" s="20" t="s">
        <v>93</v>
      </c>
    </row>
    <row r="515" s="2" customFormat="1">
      <c r="A515" s="42"/>
      <c r="B515" s="43"/>
      <c r="C515" s="44"/>
      <c r="D515" s="238" t="s">
        <v>278</v>
      </c>
      <c r="E515" s="44"/>
      <c r="F515" s="284" t="s">
        <v>834</v>
      </c>
      <c r="G515" s="44"/>
      <c r="H515" s="271">
        <v>0</v>
      </c>
      <c r="I515" s="44"/>
      <c r="J515" s="44"/>
      <c r="K515" s="44"/>
      <c r="L515" s="48"/>
      <c r="M515" s="234"/>
      <c r="N515" s="235"/>
      <c r="O515" s="88"/>
      <c r="P515" s="88"/>
      <c r="Q515" s="88"/>
      <c r="R515" s="88"/>
      <c r="S515" s="88"/>
      <c r="T515" s="89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U515" s="20" t="s">
        <v>93</v>
      </c>
    </row>
    <row r="516" s="2" customFormat="1">
      <c r="A516" s="42"/>
      <c r="B516" s="43"/>
      <c r="C516" s="44"/>
      <c r="D516" s="238" t="s">
        <v>278</v>
      </c>
      <c r="E516" s="44"/>
      <c r="F516" s="284" t="s">
        <v>1626</v>
      </c>
      <c r="G516" s="44"/>
      <c r="H516" s="271">
        <v>0</v>
      </c>
      <c r="I516" s="44"/>
      <c r="J516" s="44"/>
      <c r="K516" s="44"/>
      <c r="L516" s="48"/>
      <c r="M516" s="234"/>
      <c r="N516" s="235"/>
      <c r="O516" s="88"/>
      <c r="P516" s="88"/>
      <c r="Q516" s="88"/>
      <c r="R516" s="88"/>
      <c r="S516" s="88"/>
      <c r="T516" s="89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U516" s="20" t="s">
        <v>93</v>
      </c>
    </row>
    <row r="517" s="2" customFormat="1">
      <c r="A517" s="42"/>
      <c r="B517" s="43"/>
      <c r="C517" s="44"/>
      <c r="D517" s="238" t="s">
        <v>278</v>
      </c>
      <c r="E517" s="44"/>
      <c r="F517" s="284" t="s">
        <v>1636</v>
      </c>
      <c r="G517" s="44"/>
      <c r="H517" s="271">
        <v>83.694000000000003</v>
      </c>
      <c r="I517" s="44"/>
      <c r="J517" s="44"/>
      <c r="K517" s="44"/>
      <c r="L517" s="48"/>
      <c r="M517" s="234"/>
      <c r="N517" s="235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U517" s="20" t="s">
        <v>93</v>
      </c>
    </row>
    <row r="518" s="2" customFormat="1">
      <c r="A518" s="42"/>
      <c r="B518" s="43"/>
      <c r="C518" s="44"/>
      <c r="D518" s="238" t="s">
        <v>278</v>
      </c>
      <c r="E518" s="44"/>
      <c r="F518" s="284" t="s">
        <v>1628</v>
      </c>
      <c r="G518" s="44"/>
      <c r="H518" s="271">
        <v>0</v>
      </c>
      <c r="I518" s="44"/>
      <c r="J518" s="44"/>
      <c r="K518" s="44"/>
      <c r="L518" s="48"/>
      <c r="M518" s="234"/>
      <c r="N518" s="235"/>
      <c r="O518" s="88"/>
      <c r="P518" s="88"/>
      <c r="Q518" s="88"/>
      <c r="R518" s="88"/>
      <c r="S518" s="88"/>
      <c r="T518" s="89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U518" s="20" t="s">
        <v>93</v>
      </c>
    </row>
    <row r="519" s="2" customFormat="1">
      <c r="A519" s="42"/>
      <c r="B519" s="43"/>
      <c r="C519" s="44"/>
      <c r="D519" s="238" t="s">
        <v>278</v>
      </c>
      <c r="E519" s="44"/>
      <c r="F519" s="284" t="s">
        <v>1637</v>
      </c>
      <c r="G519" s="44"/>
      <c r="H519" s="271">
        <v>10.682</v>
      </c>
      <c r="I519" s="44"/>
      <c r="J519" s="44"/>
      <c r="K519" s="44"/>
      <c r="L519" s="48"/>
      <c r="M519" s="234"/>
      <c r="N519" s="235"/>
      <c r="O519" s="88"/>
      <c r="P519" s="88"/>
      <c r="Q519" s="88"/>
      <c r="R519" s="88"/>
      <c r="S519" s="88"/>
      <c r="T519" s="89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U519" s="20" t="s">
        <v>93</v>
      </c>
    </row>
    <row r="520" s="2" customFormat="1">
      <c r="A520" s="42"/>
      <c r="B520" s="43"/>
      <c r="C520" s="44"/>
      <c r="D520" s="238" t="s">
        <v>278</v>
      </c>
      <c r="E520" s="44"/>
      <c r="F520" s="284" t="s">
        <v>268</v>
      </c>
      <c r="G520" s="44"/>
      <c r="H520" s="271">
        <v>94.376000000000005</v>
      </c>
      <c r="I520" s="44"/>
      <c r="J520" s="44"/>
      <c r="K520" s="44"/>
      <c r="L520" s="48"/>
      <c r="M520" s="234"/>
      <c r="N520" s="235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U520" s="20" t="s">
        <v>93</v>
      </c>
    </row>
    <row r="521" s="2" customFormat="1" ht="24.15" customHeight="1">
      <c r="A521" s="42"/>
      <c r="B521" s="43"/>
      <c r="C521" s="218" t="s">
        <v>364</v>
      </c>
      <c r="D521" s="218" t="s">
        <v>256</v>
      </c>
      <c r="E521" s="219" t="s">
        <v>906</v>
      </c>
      <c r="F521" s="220" t="s">
        <v>907</v>
      </c>
      <c r="G521" s="221" t="s">
        <v>314</v>
      </c>
      <c r="H521" s="222">
        <v>142.39599999999999</v>
      </c>
      <c r="I521" s="223"/>
      <c r="J521" s="224">
        <f>ROUND(I521*H521,2)</f>
        <v>0</v>
      </c>
      <c r="K521" s="220" t="s">
        <v>260</v>
      </c>
      <c r="L521" s="48"/>
      <c r="M521" s="225" t="s">
        <v>48</v>
      </c>
      <c r="N521" s="226" t="s">
        <v>56</v>
      </c>
      <c r="O521" s="88"/>
      <c r="P521" s="227">
        <f>O521*H521</f>
        <v>0</v>
      </c>
      <c r="Q521" s="227">
        <v>0</v>
      </c>
      <c r="R521" s="227">
        <f>Q521*H521</f>
        <v>0</v>
      </c>
      <c r="S521" s="227">
        <v>0</v>
      </c>
      <c r="T521" s="228">
        <f>S521*H521</f>
        <v>0</v>
      </c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R521" s="229" t="s">
        <v>261</v>
      </c>
      <c r="AT521" s="229" t="s">
        <v>256</v>
      </c>
      <c r="AU521" s="229" t="s">
        <v>93</v>
      </c>
      <c r="AY521" s="20" t="s">
        <v>254</v>
      </c>
      <c r="BE521" s="230">
        <f>IF(N521="základní",J521,0)</f>
        <v>0</v>
      </c>
      <c r="BF521" s="230">
        <f>IF(N521="snížená",J521,0)</f>
        <v>0</v>
      </c>
      <c r="BG521" s="230">
        <f>IF(N521="zákl. přenesená",J521,0)</f>
        <v>0</v>
      </c>
      <c r="BH521" s="230">
        <f>IF(N521="sníž. přenesená",J521,0)</f>
        <v>0</v>
      </c>
      <c r="BI521" s="230">
        <f>IF(N521="nulová",J521,0)</f>
        <v>0</v>
      </c>
      <c r="BJ521" s="20" t="s">
        <v>23</v>
      </c>
      <c r="BK521" s="230">
        <f>ROUND(I521*H521,2)</f>
        <v>0</v>
      </c>
      <c r="BL521" s="20" t="s">
        <v>261</v>
      </c>
      <c r="BM521" s="229" t="s">
        <v>1644</v>
      </c>
    </row>
    <row r="522" s="2" customFormat="1">
      <c r="A522" s="42"/>
      <c r="B522" s="43"/>
      <c r="C522" s="44"/>
      <c r="D522" s="231" t="s">
        <v>263</v>
      </c>
      <c r="E522" s="44"/>
      <c r="F522" s="232" t="s">
        <v>909</v>
      </c>
      <c r="G522" s="44"/>
      <c r="H522" s="44"/>
      <c r="I522" s="233"/>
      <c r="J522" s="44"/>
      <c r="K522" s="44"/>
      <c r="L522" s="48"/>
      <c r="M522" s="234"/>
      <c r="N522" s="235"/>
      <c r="O522" s="88"/>
      <c r="P522" s="88"/>
      <c r="Q522" s="88"/>
      <c r="R522" s="88"/>
      <c r="S522" s="88"/>
      <c r="T522" s="89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T522" s="20" t="s">
        <v>263</v>
      </c>
      <c r="AU522" s="20" t="s">
        <v>93</v>
      </c>
    </row>
    <row r="523" s="15" customFormat="1">
      <c r="A523" s="15"/>
      <c r="B523" s="259"/>
      <c r="C523" s="260"/>
      <c r="D523" s="238" t="s">
        <v>265</v>
      </c>
      <c r="E523" s="261" t="s">
        <v>48</v>
      </c>
      <c r="F523" s="262" t="s">
        <v>851</v>
      </c>
      <c r="G523" s="260"/>
      <c r="H523" s="261" t="s">
        <v>48</v>
      </c>
      <c r="I523" s="263"/>
      <c r="J523" s="260"/>
      <c r="K523" s="260"/>
      <c r="L523" s="264"/>
      <c r="M523" s="265"/>
      <c r="N523" s="266"/>
      <c r="O523" s="266"/>
      <c r="P523" s="266"/>
      <c r="Q523" s="266"/>
      <c r="R523" s="266"/>
      <c r="S523" s="266"/>
      <c r="T523" s="267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8" t="s">
        <v>265</v>
      </c>
      <c r="AU523" s="268" t="s">
        <v>93</v>
      </c>
      <c r="AV523" s="15" t="s">
        <v>23</v>
      </c>
      <c r="AW523" s="15" t="s">
        <v>46</v>
      </c>
      <c r="AX523" s="15" t="s">
        <v>85</v>
      </c>
      <c r="AY523" s="268" t="s">
        <v>254</v>
      </c>
    </row>
    <row r="524" s="13" customFormat="1">
      <c r="A524" s="13"/>
      <c r="B524" s="236"/>
      <c r="C524" s="237"/>
      <c r="D524" s="238" t="s">
        <v>265</v>
      </c>
      <c r="E524" s="239" t="s">
        <v>48</v>
      </c>
      <c r="F524" s="240" t="s">
        <v>1559</v>
      </c>
      <c r="G524" s="237"/>
      <c r="H524" s="241">
        <v>242.08600000000001</v>
      </c>
      <c r="I524" s="242"/>
      <c r="J524" s="237"/>
      <c r="K524" s="237"/>
      <c r="L524" s="243"/>
      <c r="M524" s="244"/>
      <c r="N524" s="245"/>
      <c r="O524" s="245"/>
      <c r="P524" s="245"/>
      <c r="Q524" s="245"/>
      <c r="R524" s="245"/>
      <c r="S524" s="245"/>
      <c r="T524" s="24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7" t="s">
        <v>265</v>
      </c>
      <c r="AU524" s="247" t="s">
        <v>93</v>
      </c>
      <c r="AV524" s="13" t="s">
        <v>93</v>
      </c>
      <c r="AW524" s="13" t="s">
        <v>46</v>
      </c>
      <c r="AX524" s="13" t="s">
        <v>85</v>
      </c>
      <c r="AY524" s="247" t="s">
        <v>254</v>
      </c>
    </row>
    <row r="525" s="13" customFormat="1">
      <c r="A525" s="13"/>
      <c r="B525" s="236"/>
      <c r="C525" s="237"/>
      <c r="D525" s="238" t="s">
        <v>265</v>
      </c>
      <c r="E525" s="239" t="s">
        <v>48</v>
      </c>
      <c r="F525" s="240" t="s">
        <v>1630</v>
      </c>
      <c r="G525" s="237"/>
      <c r="H525" s="241">
        <v>39.759</v>
      </c>
      <c r="I525" s="242"/>
      <c r="J525" s="237"/>
      <c r="K525" s="237"/>
      <c r="L525" s="243"/>
      <c r="M525" s="244"/>
      <c r="N525" s="245"/>
      <c r="O525" s="245"/>
      <c r="P525" s="245"/>
      <c r="Q525" s="245"/>
      <c r="R525" s="245"/>
      <c r="S525" s="245"/>
      <c r="T525" s="24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7" t="s">
        <v>265</v>
      </c>
      <c r="AU525" s="247" t="s">
        <v>93</v>
      </c>
      <c r="AV525" s="13" t="s">
        <v>93</v>
      </c>
      <c r="AW525" s="13" t="s">
        <v>46</v>
      </c>
      <c r="AX525" s="13" t="s">
        <v>85</v>
      </c>
      <c r="AY525" s="247" t="s">
        <v>254</v>
      </c>
    </row>
    <row r="526" s="13" customFormat="1">
      <c r="A526" s="13"/>
      <c r="B526" s="236"/>
      <c r="C526" s="237"/>
      <c r="D526" s="238" t="s">
        <v>265</v>
      </c>
      <c r="E526" s="239" t="s">
        <v>48</v>
      </c>
      <c r="F526" s="240" t="s">
        <v>1631</v>
      </c>
      <c r="G526" s="237"/>
      <c r="H526" s="241">
        <v>-9.1099999999999994</v>
      </c>
      <c r="I526" s="242"/>
      <c r="J526" s="237"/>
      <c r="K526" s="237"/>
      <c r="L526" s="243"/>
      <c r="M526" s="244"/>
      <c r="N526" s="245"/>
      <c r="O526" s="245"/>
      <c r="P526" s="245"/>
      <c r="Q526" s="245"/>
      <c r="R526" s="245"/>
      <c r="S526" s="245"/>
      <c r="T526" s="246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7" t="s">
        <v>265</v>
      </c>
      <c r="AU526" s="247" t="s">
        <v>93</v>
      </c>
      <c r="AV526" s="13" t="s">
        <v>93</v>
      </c>
      <c r="AW526" s="13" t="s">
        <v>46</v>
      </c>
      <c r="AX526" s="13" t="s">
        <v>85</v>
      </c>
      <c r="AY526" s="247" t="s">
        <v>254</v>
      </c>
    </row>
    <row r="527" s="13" customFormat="1">
      <c r="A527" s="13"/>
      <c r="B527" s="236"/>
      <c r="C527" s="237"/>
      <c r="D527" s="238" t="s">
        <v>265</v>
      </c>
      <c r="E527" s="239" t="s">
        <v>48</v>
      </c>
      <c r="F527" s="240" t="s">
        <v>1632</v>
      </c>
      <c r="G527" s="237"/>
      <c r="H527" s="241">
        <v>-9.1099999999999994</v>
      </c>
      <c r="I527" s="242"/>
      <c r="J527" s="237"/>
      <c r="K527" s="237"/>
      <c r="L527" s="243"/>
      <c r="M527" s="244"/>
      <c r="N527" s="245"/>
      <c r="O527" s="245"/>
      <c r="P527" s="245"/>
      <c r="Q527" s="245"/>
      <c r="R527" s="245"/>
      <c r="S527" s="245"/>
      <c r="T527" s="24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7" t="s">
        <v>265</v>
      </c>
      <c r="AU527" s="247" t="s">
        <v>93</v>
      </c>
      <c r="AV527" s="13" t="s">
        <v>93</v>
      </c>
      <c r="AW527" s="13" t="s">
        <v>46</v>
      </c>
      <c r="AX527" s="13" t="s">
        <v>85</v>
      </c>
      <c r="AY527" s="247" t="s">
        <v>254</v>
      </c>
    </row>
    <row r="528" s="13" customFormat="1">
      <c r="A528" s="13"/>
      <c r="B528" s="236"/>
      <c r="C528" s="237"/>
      <c r="D528" s="238" t="s">
        <v>265</v>
      </c>
      <c r="E528" s="239" t="s">
        <v>48</v>
      </c>
      <c r="F528" s="240" t="s">
        <v>865</v>
      </c>
      <c r="G528" s="237"/>
      <c r="H528" s="241">
        <v>-94.376000000000005</v>
      </c>
      <c r="I528" s="242"/>
      <c r="J528" s="237"/>
      <c r="K528" s="237"/>
      <c r="L528" s="243"/>
      <c r="M528" s="244"/>
      <c r="N528" s="245"/>
      <c r="O528" s="245"/>
      <c r="P528" s="245"/>
      <c r="Q528" s="245"/>
      <c r="R528" s="245"/>
      <c r="S528" s="245"/>
      <c r="T528" s="24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7" t="s">
        <v>265</v>
      </c>
      <c r="AU528" s="247" t="s">
        <v>93</v>
      </c>
      <c r="AV528" s="13" t="s">
        <v>93</v>
      </c>
      <c r="AW528" s="13" t="s">
        <v>46</v>
      </c>
      <c r="AX528" s="13" t="s">
        <v>85</v>
      </c>
      <c r="AY528" s="247" t="s">
        <v>254</v>
      </c>
    </row>
    <row r="529" s="13" customFormat="1">
      <c r="A529" s="13"/>
      <c r="B529" s="236"/>
      <c r="C529" s="237"/>
      <c r="D529" s="238" t="s">
        <v>265</v>
      </c>
      <c r="E529" s="239" t="s">
        <v>48</v>
      </c>
      <c r="F529" s="240" t="s">
        <v>1633</v>
      </c>
      <c r="G529" s="237"/>
      <c r="H529" s="241">
        <v>-23.693999999999999</v>
      </c>
      <c r="I529" s="242"/>
      <c r="J529" s="237"/>
      <c r="K529" s="237"/>
      <c r="L529" s="243"/>
      <c r="M529" s="244"/>
      <c r="N529" s="245"/>
      <c r="O529" s="245"/>
      <c r="P529" s="245"/>
      <c r="Q529" s="245"/>
      <c r="R529" s="245"/>
      <c r="S529" s="245"/>
      <c r="T529" s="24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7" t="s">
        <v>265</v>
      </c>
      <c r="AU529" s="247" t="s">
        <v>93</v>
      </c>
      <c r="AV529" s="13" t="s">
        <v>93</v>
      </c>
      <c r="AW529" s="13" t="s">
        <v>46</v>
      </c>
      <c r="AX529" s="13" t="s">
        <v>85</v>
      </c>
      <c r="AY529" s="247" t="s">
        <v>254</v>
      </c>
    </row>
    <row r="530" s="13" customFormat="1">
      <c r="A530" s="13"/>
      <c r="B530" s="236"/>
      <c r="C530" s="237"/>
      <c r="D530" s="238" t="s">
        <v>265</v>
      </c>
      <c r="E530" s="239" t="s">
        <v>48</v>
      </c>
      <c r="F530" s="240" t="s">
        <v>1634</v>
      </c>
      <c r="G530" s="237"/>
      <c r="H530" s="241">
        <v>-1.8020000000000001</v>
      </c>
      <c r="I530" s="242"/>
      <c r="J530" s="237"/>
      <c r="K530" s="237"/>
      <c r="L530" s="243"/>
      <c r="M530" s="244"/>
      <c r="N530" s="245"/>
      <c r="O530" s="245"/>
      <c r="P530" s="245"/>
      <c r="Q530" s="245"/>
      <c r="R530" s="245"/>
      <c r="S530" s="245"/>
      <c r="T530" s="246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7" t="s">
        <v>265</v>
      </c>
      <c r="AU530" s="247" t="s">
        <v>93</v>
      </c>
      <c r="AV530" s="13" t="s">
        <v>93</v>
      </c>
      <c r="AW530" s="13" t="s">
        <v>46</v>
      </c>
      <c r="AX530" s="13" t="s">
        <v>85</v>
      </c>
      <c r="AY530" s="247" t="s">
        <v>254</v>
      </c>
    </row>
    <row r="531" s="13" customFormat="1">
      <c r="A531" s="13"/>
      <c r="B531" s="236"/>
      <c r="C531" s="237"/>
      <c r="D531" s="238" t="s">
        <v>265</v>
      </c>
      <c r="E531" s="239" t="s">
        <v>48</v>
      </c>
      <c r="F531" s="240" t="s">
        <v>1635</v>
      </c>
      <c r="G531" s="237"/>
      <c r="H531" s="241">
        <v>-1.357</v>
      </c>
      <c r="I531" s="242"/>
      <c r="J531" s="237"/>
      <c r="K531" s="237"/>
      <c r="L531" s="243"/>
      <c r="M531" s="244"/>
      <c r="N531" s="245"/>
      <c r="O531" s="245"/>
      <c r="P531" s="245"/>
      <c r="Q531" s="245"/>
      <c r="R531" s="245"/>
      <c r="S531" s="245"/>
      <c r="T531" s="246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7" t="s">
        <v>265</v>
      </c>
      <c r="AU531" s="247" t="s">
        <v>93</v>
      </c>
      <c r="AV531" s="13" t="s">
        <v>93</v>
      </c>
      <c r="AW531" s="13" t="s">
        <v>46</v>
      </c>
      <c r="AX531" s="13" t="s">
        <v>85</v>
      </c>
      <c r="AY531" s="247" t="s">
        <v>254</v>
      </c>
    </row>
    <row r="532" s="14" customFormat="1">
      <c r="A532" s="14"/>
      <c r="B532" s="248"/>
      <c r="C532" s="249"/>
      <c r="D532" s="238" t="s">
        <v>265</v>
      </c>
      <c r="E532" s="250" t="s">
        <v>681</v>
      </c>
      <c r="F532" s="251" t="s">
        <v>268</v>
      </c>
      <c r="G532" s="249"/>
      <c r="H532" s="252">
        <v>142.39599999999999</v>
      </c>
      <c r="I532" s="253"/>
      <c r="J532" s="249"/>
      <c r="K532" s="249"/>
      <c r="L532" s="254"/>
      <c r="M532" s="255"/>
      <c r="N532" s="256"/>
      <c r="O532" s="256"/>
      <c r="P532" s="256"/>
      <c r="Q532" s="256"/>
      <c r="R532" s="256"/>
      <c r="S532" s="256"/>
      <c r="T532" s="257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8" t="s">
        <v>265</v>
      </c>
      <c r="AU532" s="258" t="s">
        <v>93</v>
      </c>
      <c r="AV532" s="14" t="s">
        <v>261</v>
      </c>
      <c r="AW532" s="14" t="s">
        <v>46</v>
      </c>
      <c r="AX532" s="14" t="s">
        <v>23</v>
      </c>
      <c r="AY532" s="258" t="s">
        <v>254</v>
      </c>
    </row>
    <row r="533" s="2" customFormat="1">
      <c r="A533" s="42"/>
      <c r="B533" s="43"/>
      <c r="C533" s="44"/>
      <c r="D533" s="238" t="s">
        <v>278</v>
      </c>
      <c r="E533" s="44"/>
      <c r="F533" s="269" t="s">
        <v>1572</v>
      </c>
      <c r="G533" s="44"/>
      <c r="H533" s="44"/>
      <c r="I533" s="44"/>
      <c r="J533" s="44"/>
      <c r="K533" s="44"/>
      <c r="L533" s="48"/>
      <c r="M533" s="234"/>
      <c r="N533" s="235"/>
      <c r="O533" s="88"/>
      <c r="P533" s="88"/>
      <c r="Q533" s="88"/>
      <c r="R533" s="88"/>
      <c r="S533" s="88"/>
      <c r="T533" s="89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U533" s="20" t="s">
        <v>93</v>
      </c>
    </row>
    <row r="534" s="2" customFormat="1">
      <c r="A534" s="42"/>
      <c r="B534" s="43"/>
      <c r="C534" s="44"/>
      <c r="D534" s="238" t="s">
        <v>278</v>
      </c>
      <c r="E534" s="44"/>
      <c r="F534" s="270" t="s">
        <v>1573</v>
      </c>
      <c r="G534" s="44"/>
      <c r="H534" s="271">
        <v>242.08600000000001</v>
      </c>
      <c r="I534" s="44"/>
      <c r="J534" s="44"/>
      <c r="K534" s="44"/>
      <c r="L534" s="48"/>
      <c r="M534" s="234"/>
      <c r="N534" s="235"/>
      <c r="O534" s="88"/>
      <c r="P534" s="88"/>
      <c r="Q534" s="88"/>
      <c r="R534" s="88"/>
      <c r="S534" s="88"/>
      <c r="T534" s="89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U534" s="20" t="s">
        <v>93</v>
      </c>
    </row>
    <row r="535" s="2" customFormat="1">
      <c r="A535" s="42"/>
      <c r="B535" s="43"/>
      <c r="C535" s="44"/>
      <c r="D535" s="238" t="s">
        <v>278</v>
      </c>
      <c r="E535" s="44"/>
      <c r="F535" s="283" t="s">
        <v>1574</v>
      </c>
      <c r="G535" s="44"/>
      <c r="H535" s="44"/>
      <c r="I535" s="44"/>
      <c r="J535" s="44"/>
      <c r="K535" s="44"/>
      <c r="L535" s="48"/>
      <c r="M535" s="234"/>
      <c r="N535" s="235"/>
      <c r="O535" s="88"/>
      <c r="P535" s="88"/>
      <c r="Q535" s="88"/>
      <c r="R535" s="88"/>
      <c r="S535" s="88"/>
      <c r="T535" s="89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U535" s="20" t="s">
        <v>93</v>
      </c>
    </row>
    <row r="536" s="2" customFormat="1">
      <c r="A536" s="42"/>
      <c r="B536" s="43"/>
      <c r="C536" s="44"/>
      <c r="D536" s="238" t="s">
        <v>278</v>
      </c>
      <c r="E536" s="44"/>
      <c r="F536" s="284" t="s">
        <v>1575</v>
      </c>
      <c r="G536" s="44"/>
      <c r="H536" s="271">
        <v>0</v>
      </c>
      <c r="I536" s="44"/>
      <c r="J536" s="44"/>
      <c r="K536" s="44"/>
      <c r="L536" s="48"/>
      <c r="M536" s="234"/>
      <c r="N536" s="235"/>
      <c r="O536" s="88"/>
      <c r="P536" s="88"/>
      <c r="Q536" s="88"/>
      <c r="R536" s="88"/>
      <c r="S536" s="88"/>
      <c r="T536" s="89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U536" s="20" t="s">
        <v>93</v>
      </c>
    </row>
    <row r="537" s="2" customFormat="1">
      <c r="A537" s="42"/>
      <c r="B537" s="43"/>
      <c r="C537" s="44"/>
      <c r="D537" s="238" t="s">
        <v>278</v>
      </c>
      <c r="E537" s="44"/>
      <c r="F537" s="284" t="s">
        <v>1576</v>
      </c>
      <c r="G537" s="44"/>
      <c r="H537" s="271">
        <v>0</v>
      </c>
      <c r="I537" s="44"/>
      <c r="J537" s="44"/>
      <c r="K537" s="44"/>
      <c r="L537" s="48"/>
      <c r="M537" s="234"/>
      <c r="N537" s="235"/>
      <c r="O537" s="88"/>
      <c r="P537" s="88"/>
      <c r="Q537" s="88"/>
      <c r="R537" s="88"/>
      <c r="S537" s="88"/>
      <c r="T537" s="89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U537" s="20" t="s">
        <v>93</v>
      </c>
    </row>
    <row r="538" s="2" customFormat="1">
      <c r="A538" s="42"/>
      <c r="B538" s="43"/>
      <c r="C538" s="44"/>
      <c r="D538" s="238" t="s">
        <v>278</v>
      </c>
      <c r="E538" s="44"/>
      <c r="F538" s="284" t="s">
        <v>1577</v>
      </c>
      <c r="G538" s="44"/>
      <c r="H538" s="271">
        <v>178.81700000000001</v>
      </c>
      <c r="I538" s="44"/>
      <c r="J538" s="44"/>
      <c r="K538" s="44"/>
      <c r="L538" s="48"/>
      <c r="M538" s="234"/>
      <c r="N538" s="235"/>
      <c r="O538" s="88"/>
      <c r="P538" s="88"/>
      <c r="Q538" s="88"/>
      <c r="R538" s="88"/>
      <c r="S538" s="88"/>
      <c r="T538" s="89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U538" s="20" t="s">
        <v>93</v>
      </c>
    </row>
    <row r="539" s="2" customFormat="1">
      <c r="A539" s="42"/>
      <c r="B539" s="43"/>
      <c r="C539" s="44"/>
      <c r="D539" s="238" t="s">
        <v>278</v>
      </c>
      <c r="E539" s="44"/>
      <c r="F539" s="284" t="s">
        <v>1578</v>
      </c>
      <c r="G539" s="44"/>
      <c r="H539" s="271">
        <v>81.180000000000007</v>
      </c>
      <c r="I539" s="44"/>
      <c r="J539" s="44"/>
      <c r="K539" s="44"/>
      <c r="L539" s="48"/>
      <c r="M539" s="234"/>
      <c r="N539" s="235"/>
      <c r="O539" s="88"/>
      <c r="P539" s="88"/>
      <c r="Q539" s="88"/>
      <c r="R539" s="88"/>
      <c r="S539" s="88"/>
      <c r="T539" s="89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U539" s="20" t="s">
        <v>93</v>
      </c>
    </row>
    <row r="540" s="2" customFormat="1">
      <c r="A540" s="42"/>
      <c r="B540" s="43"/>
      <c r="C540" s="44"/>
      <c r="D540" s="238" t="s">
        <v>278</v>
      </c>
      <c r="E540" s="44"/>
      <c r="F540" s="284" t="s">
        <v>310</v>
      </c>
      <c r="G540" s="44"/>
      <c r="H540" s="271">
        <v>259.99700000000001</v>
      </c>
      <c r="I540" s="44"/>
      <c r="J540" s="44"/>
      <c r="K540" s="44"/>
      <c r="L540" s="48"/>
      <c r="M540" s="234"/>
      <c r="N540" s="235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U540" s="20" t="s">
        <v>93</v>
      </c>
    </row>
    <row r="541" s="2" customFormat="1">
      <c r="A541" s="42"/>
      <c r="B541" s="43"/>
      <c r="C541" s="44"/>
      <c r="D541" s="238" t="s">
        <v>278</v>
      </c>
      <c r="E541" s="44"/>
      <c r="F541" s="283" t="s">
        <v>1579</v>
      </c>
      <c r="G541" s="44"/>
      <c r="H541" s="44"/>
      <c r="I541" s="44"/>
      <c r="J541" s="44"/>
      <c r="K541" s="44"/>
      <c r="L541" s="48"/>
      <c r="M541" s="234"/>
      <c r="N541" s="235"/>
      <c r="O541" s="88"/>
      <c r="P541" s="88"/>
      <c r="Q541" s="88"/>
      <c r="R541" s="88"/>
      <c r="S541" s="88"/>
      <c r="T541" s="89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U541" s="20" t="s">
        <v>93</v>
      </c>
    </row>
    <row r="542" s="2" customFormat="1">
      <c r="A542" s="42"/>
      <c r="B542" s="43"/>
      <c r="C542" s="44"/>
      <c r="D542" s="238" t="s">
        <v>278</v>
      </c>
      <c r="E542" s="44"/>
      <c r="F542" s="284" t="s">
        <v>1580</v>
      </c>
      <c r="G542" s="44"/>
      <c r="H542" s="271">
        <v>0</v>
      </c>
      <c r="I542" s="44"/>
      <c r="J542" s="44"/>
      <c r="K542" s="44"/>
      <c r="L542" s="48"/>
      <c r="M542" s="234"/>
      <c r="N542" s="235"/>
      <c r="O542" s="88"/>
      <c r="P542" s="88"/>
      <c r="Q542" s="88"/>
      <c r="R542" s="88"/>
      <c r="S542" s="88"/>
      <c r="T542" s="89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U542" s="20" t="s">
        <v>93</v>
      </c>
    </row>
    <row r="543" s="2" customFormat="1">
      <c r="A543" s="42"/>
      <c r="B543" s="43"/>
      <c r="C543" s="44"/>
      <c r="D543" s="238" t="s">
        <v>278</v>
      </c>
      <c r="E543" s="44"/>
      <c r="F543" s="284" t="s">
        <v>1581</v>
      </c>
      <c r="G543" s="44"/>
      <c r="H543" s="271">
        <v>21.847999999999999</v>
      </c>
      <c r="I543" s="44"/>
      <c r="J543" s="44"/>
      <c r="K543" s="44"/>
      <c r="L543" s="48"/>
      <c r="M543" s="234"/>
      <c r="N543" s="235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U543" s="20" t="s">
        <v>93</v>
      </c>
    </row>
    <row r="544" s="2" customFormat="1">
      <c r="A544" s="42"/>
      <c r="B544" s="43"/>
      <c r="C544" s="44"/>
      <c r="D544" s="238" t="s">
        <v>278</v>
      </c>
      <c r="E544" s="44"/>
      <c r="F544" s="284" t="s">
        <v>310</v>
      </c>
      <c r="G544" s="44"/>
      <c r="H544" s="271">
        <v>21.847999999999999</v>
      </c>
      <c r="I544" s="44"/>
      <c r="J544" s="44"/>
      <c r="K544" s="44"/>
      <c r="L544" s="48"/>
      <c r="M544" s="234"/>
      <c r="N544" s="235"/>
      <c r="O544" s="88"/>
      <c r="P544" s="88"/>
      <c r="Q544" s="88"/>
      <c r="R544" s="88"/>
      <c r="S544" s="88"/>
      <c r="T544" s="89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U544" s="20" t="s">
        <v>93</v>
      </c>
    </row>
    <row r="545" s="2" customFormat="1">
      <c r="A545" s="42"/>
      <c r="B545" s="43"/>
      <c r="C545" s="44"/>
      <c r="D545" s="238" t="s">
        <v>278</v>
      </c>
      <c r="E545" s="44"/>
      <c r="F545" s="283" t="s">
        <v>1582</v>
      </c>
      <c r="G545" s="44"/>
      <c r="H545" s="44"/>
      <c r="I545" s="44"/>
      <c r="J545" s="44"/>
      <c r="K545" s="44"/>
      <c r="L545" s="48"/>
      <c r="M545" s="234"/>
      <c r="N545" s="235"/>
      <c r="O545" s="88"/>
      <c r="P545" s="88"/>
      <c r="Q545" s="88"/>
      <c r="R545" s="88"/>
      <c r="S545" s="88"/>
      <c r="T545" s="89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U545" s="20" t="s">
        <v>93</v>
      </c>
    </row>
    <row r="546" s="2" customFormat="1">
      <c r="A546" s="42"/>
      <c r="B546" s="43"/>
      <c r="C546" s="44"/>
      <c r="D546" s="238" t="s">
        <v>278</v>
      </c>
      <c r="E546" s="44"/>
      <c r="F546" s="284" t="s">
        <v>1583</v>
      </c>
      <c r="G546" s="44"/>
      <c r="H546" s="271">
        <v>9.7379999999999995</v>
      </c>
      <c r="I546" s="44"/>
      <c r="J546" s="44"/>
      <c r="K546" s="44"/>
      <c r="L546" s="48"/>
      <c r="M546" s="234"/>
      <c r="N546" s="235"/>
      <c r="O546" s="88"/>
      <c r="P546" s="88"/>
      <c r="Q546" s="88"/>
      <c r="R546" s="88"/>
      <c r="S546" s="88"/>
      <c r="T546" s="89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U546" s="20" t="s">
        <v>93</v>
      </c>
    </row>
    <row r="547" s="2" customFormat="1">
      <c r="A547" s="42"/>
      <c r="B547" s="43"/>
      <c r="C547" s="44"/>
      <c r="D547" s="238" t="s">
        <v>278</v>
      </c>
      <c r="E547" s="44"/>
      <c r="F547" s="284" t="s">
        <v>1584</v>
      </c>
      <c r="G547" s="44"/>
      <c r="H547" s="271">
        <v>4.5289999999999999</v>
      </c>
      <c r="I547" s="44"/>
      <c r="J547" s="44"/>
      <c r="K547" s="44"/>
      <c r="L547" s="48"/>
      <c r="M547" s="234"/>
      <c r="N547" s="235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U547" s="20" t="s">
        <v>93</v>
      </c>
    </row>
    <row r="548" s="2" customFormat="1">
      <c r="A548" s="42"/>
      <c r="B548" s="43"/>
      <c r="C548" s="44"/>
      <c r="D548" s="238" t="s">
        <v>278</v>
      </c>
      <c r="E548" s="44"/>
      <c r="F548" s="284" t="s">
        <v>1585</v>
      </c>
      <c r="G548" s="44"/>
      <c r="H548" s="271">
        <v>4.8689999999999998</v>
      </c>
      <c r="I548" s="44"/>
      <c r="J548" s="44"/>
      <c r="K548" s="44"/>
      <c r="L548" s="48"/>
      <c r="M548" s="234"/>
      <c r="N548" s="235"/>
      <c r="O548" s="88"/>
      <c r="P548" s="88"/>
      <c r="Q548" s="88"/>
      <c r="R548" s="88"/>
      <c r="S548" s="88"/>
      <c r="T548" s="89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U548" s="20" t="s">
        <v>93</v>
      </c>
    </row>
    <row r="549" s="2" customFormat="1">
      <c r="A549" s="42"/>
      <c r="B549" s="43"/>
      <c r="C549" s="44"/>
      <c r="D549" s="238" t="s">
        <v>278</v>
      </c>
      <c r="E549" s="44"/>
      <c r="F549" s="284" t="s">
        <v>1586</v>
      </c>
      <c r="G549" s="44"/>
      <c r="H549" s="271">
        <v>13.210000000000001</v>
      </c>
      <c r="I549" s="44"/>
      <c r="J549" s="44"/>
      <c r="K549" s="44"/>
      <c r="L549" s="48"/>
      <c r="M549" s="234"/>
      <c r="N549" s="235"/>
      <c r="O549" s="88"/>
      <c r="P549" s="88"/>
      <c r="Q549" s="88"/>
      <c r="R549" s="88"/>
      <c r="S549" s="88"/>
      <c r="T549" s="89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U549" s="20" t="s">
        <v>93</v>
      </c>
    </row>
    <row r="550" s="2" customFormat="1">
      <c r="A550" s="42"/>
      <c r="B550" s="43"/>
      <c r="C550" s="44"/>
      <c r="D550" s="238" t="s">
        <v>278</v>
      </c>
      <c r="E550" s="44"/>
      <c r="F550" s="284" t="s">
        <v>310</v>
      </c>
      <c r="G550" s="44"/>
      <c r="H550" s="271">
        <v>32.345999999999997</v>
      </c>
      <c r="I550" s="44"/>
      <c r="J550" s="44"/>
      <c r="K550" s="44"/>
      <c r="L550" s="48"/>
      <c r="M550" s="234"/>
      <c r="N550" s="235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U550" s="20" t="s">
        <v>93</v>
      </c>
    </row>
    <row r="551" s="2" customFormat="1">
      <c r="A551" s="42"/>
      <c r="B551" s="43"/>
      <c r="C551" s="44"/>
      <c r="D551" s="238" t="s">
        <v>278</v>
      </c>
      <c r="E551" s="44"/>
      <c r="F551" s="283" t="s">
        <v>1587</v>
      </c>
      <c r="G551" s="44"/>
      <c r="H551" s="44"/>
      <c r="I551" s="44"/>
      <c r="J551" s="44"/>
      <c r="K551" s="44"/>
      <c r="L551" s="48"/>
      <c r="M551" s="234"/>
      <c r="N551" s="235"/>
      <c r="O551" s="88"/>
      <c r="P551" s="88"/>
      <c r="Q551" s="88"/>
      <c r="R551" s="88"/>
      <c r="S551" s="88"/>
      <c r="T551" s="89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U551" s="20" t="s">
        <v>93</v>
      </c>
    </row>
    <row r="552" s="2" customFormat="1">
      <c r="A552" s="42"/>
      <c r="B552" s="43"/>
      <c r="C552" s="44"/>
      <c r="D552" s="238" t="s">
        <v>278</v>
      </c>
      <c r="E552" s="44"/>
      <c r="F552" s="284" t="s">
        <v>1588</v>
      </c>
      <c r="G552" s="44"/>
      <c r="H552" s="271">
        <v>5.7039999999999997</v>
      </c>
      <c r="I552" s="44"/>
      <c r="J552" s="44"/>
      <c r="K552" s="44"/>
      <c r="L552" s="48"/>
      <c r="M552" s="234"/>
      <c r="N552" s="235"/>
      <c r="O552" s="88"/>
      <c r="P552" s="88"/>
      <c r="Q552" s="88"/>
      <c r="R552" s="88"/>
      <c r="S552" s="88"/>
      <c r="T552" s="89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U552" s="20" t="s">
        <v>93</v>
      </c>
    </row>
    <row r="553" s="2" customFormat="1">
      <c r="A553" s="42"/>
      <c r="B553" s="43"/>
      <c r="C553" s="44"/>
      <c r="D553" s="238" t="s">
        <v>278</v>
      </c>
      <c r="E553" s="44"/>
      <c r="F553" s="284" t="s">
        <v>1589</v>
      </c>
      <c r="G553" s="44"/>
      <c r="H553" s="271">
        <v>1.7090000000000001</v>
      </c>
      <c r="I553" s="44"/>
      <c r="J553" s="44"/>
      <c r="K553" s="44"/>
      <c r="L553" s="48"/>
      <c r="M553" s="234"/>
      <c r="N553" s="235"/>
      <c r="O553" s="88"/>
      <c r="P553" s="88"/>
      <c r="Q553" s="88"/>
      <c r="R553" s="88"/>
      <c r="S553" s="88"/>
      <c r="T553" s="89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U553" s="20" t="s">
        <v>93</v>
      </c>
    </row>
    <row r="554" s="2" customFormat="1">
      <c r="A554" s="42"/>
      <c r="B554" s="43"/>
      <c r="C554" s="44"/>
      <c r="D554" s="238" t="s">
        <v>278</v>
      </c>
      <c r="E554" s="44"/>
      <c r="F554" s="284" t="s">
        <v>310</v>
      </c>
      <c r="G554" s="44"/>
      <c r="H554" s="271">
        <v>7.4130000000000003</v>
      </c>
      <c r="I554" s="44"/>
      <c r="J554" s="44"/>
      <c r="K554" s="44"/>
      <c r="L554" s="48"/>
      <c r="M554" s="234"/>
      <c r="N554" s="235"/>
      <c r="O554" s="88"/>
      <c r="P554" s="88"/>
      <c r="Q554" s="88"/>
      <c r="R554" s="88"/>
      <c r="S554" s="88"/>
      <c r="T554" s="89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U554" s="20" t="s">
        <v>93</v>
      </c>
    </row>
    <row r="555" s="2" customFormat="1">
      <c r="A555" s="42"/>
      <c r="B555" s="43"/>
      <c r="C555" s="44"/>
      <c r="D555" s="238" t="s">
        <v>278</v>
      </c>
      <c r="E555" s="44"/>
      <c r="F555" s="269" t="s">
        <v>850</v>
      </c>
      <c r="G555" s="44"/>
      <c r="H555" s="44"/>
      <c r="I555" s="44"/>
      <c r="J555" s="44"/>
      <c r="K555" s="44"/>
      <c r="L555" s="48"/>
      <c r="M555" s="234"/>
      <c r="N555" s="235"/>
      <c r="O555" s="88"/>
      <c r="P555" s="88"/>
      <c r="Q555" s="88"/>
      <c r="R555" s="88"/>
      <c r="S555" s="88"/>
      <c r="T555" s="89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U555" s="20" t="s">
        <v>93</v>
      </c>
    </row>
    <row r="556" s="2" customFormat="1">
      <c r="A556" s="42"/>
      <c r="B556" s="43"/>
      <c r="C556" s="44"/>
      <c r="D556" s="238" t="s">
        <v>278</v>
      </c>
      <c r="E556" s="44"/>
      <c r="F556" s="270" t="s">
        <v>851</v>
      </c>
      <c r="G556" s="44"/>
      <c r="H556" s="271">
        <v>0</v>
      </c>
      <c r="I556" s="44"/>
      <c r="J556" s="44"/>
      <c r="K556" s="44"/>
      <c r="L556" s="48"/>
      <c r="M556" s="234"/>
      <c r="N556" s="235"/>
      <c r="O556" s="88"/>
      <c r="P556" s="88"/>
      <c r="Q556" s="88"/>
      <c r="R556" s="88"/>
      <c r="S556" s="88"/>
      <c r="T556" s="89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U556" s="20" t="s">
        <v>93</v>
      </c>
    </row>
    <row r="557" s="2" customFormat="1">
      <c r="A557" s="42"/>
      <c r="B557" s="43"/>
      <c r="C557" s="44"/>
      <c r="D557" s="238" t="s">
        <v>278</v>
      </c>
      <c r="E557" s="44"/>
      <c r="F557" s="270" t="s">
        <v>1559</v>
      </c>
      <c r="G557" s="44"/>
      <c r="H557" s="271">
        <v>242.08600000000001</v>
      </c>
      <c r="I557" s="44"/>
      <c r="J557" s="44"/>
      <c r="K557" s="44"/>
      <c r="L557" s="48"/>
      <c r="M557" s="234"/>
      <c r="N557" s="235"/>
      <c r="O557" s="88"/>
      <c r="P557" s="88"/>
      <c r="Q557" s="88"/>
      <c r="R557" s="88"/>
      <c r="S557" s="88"/>
      <c r="T557" s="89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U557" s="20" t="s">
        <v>93</v>
      </c>
    </row>
    <row r="558" s="2" customFormat="1">
      <c r="A558" s="42"/>
      <c r="B558" s="43"/>
      <c r="C558" s="44"/>
      <c r="D558" s="238" t="s">
        <v>278</v>
      </c>
      <c r="E558" s="44"/>
      <c r="F558" s="270" t="s">
        <v>1630</v>
      </c>
      <c r="G558" s="44"/>
      <c r="H558" s="271">
        <v>39.759</v>
      </c>
      <c r="I558" s="44"/>
      <c r="J558" s="44"/>
      <c r="K558" s="44"/>
      <c r="L558" s="48"/>
      <c r="M558" s="234"/>
      <c r="N558" s="235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U558" s="20" t="s">
        <v>93</v>
      </c>
    </row>
    <row r="559" s="2" customFormat="1">
      <c r="A559" s="42"/>
      <c r="B559" s="43"/>
      <c r="C559" s="44"/>
      <c r="D559" s="238" t="s">
        <v>278</v>
      </c>
      <c r="E559" s="44"/>
      <c r="F559" s="270" t="s">
        <v>1631</v>
      </c>
      <c r="G559" s="44"/>
      <c r="H559" s="271">
        <v>-9.1099999999999994</v>
      </c>
      <c r="I559" s="44"/>
      <c r="J559" s="44"/>
      <c r="K559" s="44"/>
      <c r="L559" s="48"/>
      <c r="M559" s="234"/>
      <c r="N559" s="235"/>
      <c r="O559" s="88"/>
      <c r="P559" s="88"/>
      <c r="Q559" s="88"/>
      <c r="R559" s="88"/>
      <c r="S559" s="88"/>
      <c r="T559" s="89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U559" s="20" t="s">
        <v>93</v>
      </c>
    </row>
    <row r="560" s="2" customFormat="1">
      <c r="A560" s="42"/>
      <c r="B560" s="43"/>
      <c r="C560" s="44"/>
      <c r="D560" s="238" t="s">
        <v>278</v>
      </c>
      <c r="E560" s="44"/>
      <c r="F560" s="270" t="s">
        <v>1632</v>
      </c>
      <c r="G560" s="44"/>
      <c r="H560" s="271">
        <v>-9.1099999999999994</v>
      </c>
      <c r="I560" s="44"/>
      <c r="J560" s="44"/>
      <c r="K560" s="44"/>
      <c r="L560" s="48"/>
      <c r="M560" s="234"/>
      <c r="N560" s="235"/>
      <c r="O560" s="88"/>
      <c r="P560" s="88"/>
      <c r="Q560" s="88"/>
      <c r="R560" s="88"/>
      <c r="S560" s="88"/>
      <c r="T560" s="89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U560" s="20" t="s">
        <v>93</v>
      </c>
    </row>
    <row r="561" s="2" customFormat="1">
      <c r="A561" s="42"/>
      <c r="B561" s="43"/>
      <c r="C561" s="44"/>
      <c r="D561" s="238" t="s">
        <v>278</v>
      </c>
      <c r="E561" s="44"/>
      <c r="F561" s="270" t="s">
        <v>865</v>
      </c>
      <c r="G561" s="44"/>
      <c r="H561" s="271">
        <v>-94.376000000000005</v>
      </c>
      <c r="I561" s="44"/>
      <c r="J561" s="44"/>
      <c r="K561" s="44"/>
      <c r="L561" s="48"/>
      <c r="M561" s="234"/>
      <c r="N561" s="235"/>
      <c r="O561" s="88"/>
      <c r="P561" s="88"/>
      <c r="Q561" s="88"/>
      <c r="R561" s="88"/>
      <c r="S561" s="88"/>
      <c r="T561" s="89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U561" s="20" t="s">
        <v>93</v>
      </c>
    </row>
    <row r="562" s="2" customFormat="1">
      <c r="A562" s="42"/>
      <c r="B562" s="43"/>
      <c r="C562" s="44"/>
      <c r="D562" s="238" t="s">
        <v>278</v>
      </c>
      <c r="E562" s="44"/>
      <c r="F562" s="270" t="s">
        <v>1633</v>
      </c>
      <c r="G562" s="44"/>
      <c r="H562" s="271">
        <v>-23.693999999999999</v>
      </c>
      <c r="I562" s="44"/>
      <c r="J562" s="44"/>
      <c r="K562" s="44"/>
      <c r="L562" s="48"/>
      <c r="M562" s="234"/>
      <c r="N562" s="235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U562" s="20" t="s">
        <v>93</v>
      </c>
    </row>
    <row r="563" s="2" customFormat="1">
      <c r="A563" s="42"/>
      <c r="B563" s="43"/>
      <c r="C563" s="44"/>
      <c r="D563" s="238" t="s">
        <v>278</v>
      </c>
      <c r="E563" s="44"/>
      <c r="F563" s="270" t="s">
        <v>1634</v>
      </c>
      <c r="G563" s="44"/>
      <c r="H563" s="271">
        <v>-1.8020000000000001</v>
      </c>
      <c r="I563" s="44"/>
      <c r="J563" s="44"/>
      <c r="K563" s="44"/>
      <c r="L563" s="48"/>
      <c r="M563" s="234"/>
      <c r="N563" s="235"/>
      <c r="O563" s="88"/>
      <c r="P563" s="88"/>
      <c r="Q563" s="88"/>
      <c r="R563" s="88"/>
      <c r="S563" s="88"/>
      <c r="T563" s="89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U563" s="20" t="s">
        <v>93</v>
      </c>
    </row>
    <row r="564" s="2" customFormat="1">
      <c r="A564" s="42"/>
      <c r="B564" s="43"/>
      <c r="C564" s="44"/>
      <c r="D564" s="238" t="s">
        <v>278</v>
      </c>
      <c r="E564" s="44"/>
      <c r="F564" s="270" t="s">
        <v>1635</v>
      </c>
      <c r="G564" s="44"/>
      <c r="H564" s="271">
        <v>-1.357</v>
      </c>
      <c r="I564" s="44"/>
      <c r="J564" s="44"/>
      <c r="K564" s="44"/>
      <c r="L564" s="48"/>
      <c r="M564" s="234"/>
      <c r="N564" s="235"/>
      <c r="O564" s="88"/>
      <c r="P564" s="88"/>
      <c r="Q564" s="88"/>
      <c r="R564" s="88"/>
      <c r="S564" s="88"/>
      <c r="T564" s="89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U564" s="20" t="s">
        <v>93</v>
      </c>
    </row>
    <row r="565" s="2" customFormat="1">
      <c r="A565" s="42"/>
      <c r="B565" s="43"/>
      <c r="C565" s="44"/>
      <c r="D565" s="238" t="s">
        <v>278</v>
      </c>
      <c r="E565" s="44"/>
      <c r="F565" s="270" t="s">
        <v>268</v>
      </c>
      <c r="G565" s="44"/>
      <c r="H565" s="271">
        <v>142.39599999999999</v>
      </c>
      <c r="I565" s="44"/>
      <c r="J565" s="44"/>
      <c r="K565" s="44"/>
      <c r="L565" s="48"/>
      <c r="M565" s="234"/>
      <c r="N565" s="235"/>
      <c r="O565" s="88"/>
      <c r="P565" s="88"/>
      <c r="Q565" s="88"/>
      <c r="R565" s="88"/>
      <c r="S565" s="88"/>
      <c r="T565" s="89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U565" s="20" t="s">
        <v>93</v>
      </c>
    </row>
    <row r="566" s="2" customFormat="1">
      <c r="A566" s="42"/>
      <c r="B566" s="43"/>
      <c r="C566" s="44"/>
      <c r="D566" s="238" t="s">
        <v>278</v>
      </c>
      <c r="E566" s="44"/>
      <c r="F566" s="269" t="s">
        <v>1625</v>
      </c>
      <c r="G566" s="44"/>
      <c r="H566" s="44"/>
      <c r="I566" s="44"/>
      <c r="J566" s="44"/>
      <c r="K566" s="44"/>
      <c r="L566" s="48"/>
      <c r="M566" s="234"/>
      <c r="N566" s="235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U566" s="20" t="s">
        <v>93</v>
      </c>
    </row>
    <row r="567" s="2" customFormat="1">
      <c r="A567" s="42"/>
      <c r="B567" s="43"/>
      <c r="C567" s="44"/>
      <c r="D567" s="238" t="s">
        <v>278</v>
      </c>
      <c r="E567" s="44"/>
      <c r="F567" s="270" t="s">
        <v>834</v>
      </c>
      <c r="G567" s="44"/>
      <c r="H567" s="271">
        <v>0</v>
      </c>
      <c r="I567" s="44"/>
      <c r="J567" s="44"/>
      <c r="K567" s="44"/>
      <c r="L567" s="48"/>
      <c r="M567" s="234"/>
      <c r="N567" s="235"/>
      <c r="O567" s="88"/>
      <c r="P567" s="88"/>
      <c r="Q567" s="88"/>
      <c r="R567" s="88"/>
      <c r="S567" s="88"/>
      <c r="T567" s="89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U567" s="20" t="s">
        <v>93</v>
      </c>
    </row>
    <row r="568" s="2" customFormat="1">
      <c r="A568" s="42"/>
      <c r="B568" s="43"/>
      <c r="C568" s="44"/>
      <c r="D568" s="238" t="s">
        <v>278</v>
      </c>
      <c r="E568" s="44"/>
      <c r="F568" s="270" t="s">
        <v>1626</v>
      </c>
      <c r="G568" s="44"/>
      <c r="H568" s="271">
        <v>0</v>
      </c>
      <c r="I568" s="44"/>
      <c r="J568" s="44"/>
      <c r="K568" s="44"/>
      <c r="L568" s="48"/>
      <c r="M568" s="234"/>
      <c r="N568" s="235"/>
      <c r="O568" s="88"/>
      <c r="P568" s="88"/>
      <c r="Q568" s="88"/>
      <c r="R568" s="88"/>
      <c r="S568" s="88"/>
      <c r="T568" s="89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U568" s="20" t="s">
        <v>93</v>
      </c>
    </row>
    <row r="569" s="2" customFormat="1">
      <c r="A569" s="42"/>
      <c r="B569" s="43"/>
      <c r="C569" s="44"/>
      <c r="D569" s="238" t="s">
        <v>278</v>
      </c>
      <c r="E569" s="44"/>
      <c r="F569" s="270" t="s">
        <v>1627</v>
      </c>
      <c r="G569" s="44"/>
      <c r="H569" s="271">
        <v>7.5490000000000004</v>
      </c>
      <c r="I569" s="44"/>
      <c r="J569" s="44"/>
      <c r="K569" s="44"/>
      <c r="L569" s="48"/>
      <c r="M569" s="234"/>
      <c r="N569" s="235"/>
      <c r="O569" s="88"/>
      <c r="P569" s="88"/>
      <c r="Q569" s="88"/>
      <c r="R569" s="88"/>
      <c r="S569" s="88"/>
      <c r="T569" s="89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U569" s="20" t="s">
        <v>93</v>
      </c>
    </row>
    <row r="570" s="2" customFormat="1">
      <c r="A570" s="42"/>
      <c r="B570" s="43"/>
      <c r="C570" s="44"/>
      <c r="D570" s="238" t="s">
        <v>278</v>
      </c>
      <c r="E570" s="44"/>
      <c r="F570" s="270" t="s">
        <v>1628</v>
      </c>
      <c r="G570" s="44"/>
      <c r="H570" s="271">
        <v>0</v>
      </c>
      <c r="I570" s="44"/>
      <c r="J570" s="44"/>
      <c r="K570" s="44"/>
      <c r="L570" s="48"/>
      <c r="M570" s="234"/>
      <c r="N570" s="235"/>
      <c r="O570" s="88"/>
      <c r="P570" s="88"/>
      <c r="Q570" s="88"/>
      <c r="R570" s="88"/>
      <c r="S570" s="88"/>
      <c r="T570" s="89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U570" s="20" t="s">
        <v>93</v>
      </c>
    </row>
    <row r="571" s="2" customFormat="1">
      <c r="A571" s="42"/>
      <c r="B571" s="43"/>
      <c r="C571" s="44"/>
      <c r="D571" s="238" t="s">
        <v>278</v>
      </c>
      <c r="E571" s="44"/>
      <c r="F571" s="270" t="s">
        <v>1629</v>
      </c>
      <c r="G571" s="44"/>
      <c r="H571" s="271">
        <v>1.5609999999999999</v>
      </c>
      <c r="I571" s="44"/>
      <c r="J571" s="44"/>
      <c r="K571" s="44"/>
      <c r="L571" s="48"/>
      <c r="M571" s="234"/>
      <c r="N571" s="235"/>
      <c r="O571" s="88"/>
      <c r="P571" s="88"/>
      <c r="Q571" s="88"/>
      <c r="R571" s="88"/>
      <c r="S571" s="88"/>
      <c r="T571" s="89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U571" s="20" t="s">
        <v>93</v>
      </c>
    </row>
    <row r="572" s="2" customFormat="1">
      <c r="A572" s="42"/>
      <c r="B572" s="43"/>
      <c r="C572" s="44"/>
      <c r="D572" s="238" t="s">
        <v>278</v>
      </c>
      <c r="E572" s="44"/>
      <c r="F572" s="270" t="s">
        <v>268</v>
      </c>
      <c r="G572" s="44"/>
      <c r="H572" s="271">
        <v>9.1099999999999994</v>
      </c>
      <c r="I572" s="44"/>
      <c r="J572" s="44"/>
      <c r="K572" s="44"/>
      <c r="L572" s="48"/>
      <c r="M572" s="234"/>
      <c r="N572" s="235"/>
      <c r="O572" s="88"/>
      <c r="P572" s="88"/>
      <c r="Q572" s="88"/>
      <c r="R572" s="88"/>
      <c r="S572" s="88"/>
      <c r="T572" s="89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U572" s="20" t="s">
        <v>93</v>
      </c>
    </row>
    <row r="573" s="2" customFormat="1">
      <c r="A573" s="42"/>
      <c r="B573" s="43"/>
      <c r="C573" s="44"/>
      <c r="D573" s="238" t="s">
        <v>278</v>
      </c>
      <c r="E573" s="44"/>
      <c r="F573" s="269" t="s">
        <v>1645</v>
      </c>
      <c r="G573" s="44"/>
      <c r="H573" s="44"/>
      <c r="I573" s="44"/>
      <c r="J573" s="44"/>
      <c r="K573" s="44"/>
      <c r="L573" s="48"/>
      <c r="M573" s="234"/>
      <c r="N573" s="235"/>
      <c r="O573" s="88"/>
      <c r="P573" s="88"/>
      <c r="Q573" s="88"/>
      <c r="R573" s="88"/>
      <c r="S573" s="88"/>
      <c r="T573" s="89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U573" s="20" t="s">
        <v>93</v>
      </c>
    </row>
    <row r="574" s="2" customFormat="1">
      <c r="A574" s="42"/>
      <c r="B574" s="43"/>
      <c r="C574" s="44"/>
      <c r="D574" s="238" t="s">
        <v>278</v>
      </c>
      <c r="E574" s="44"/>
      <c r="F574" s="270" t="s">
        <v>834</v>
      </c>
      <c r="G574" s="44"/>
      <c r="H574" s="271">
        <v>0</v>
      </c>
      <c r="I574" s="44"/>
      <c r="J574" s="44"/>
      <c r="K574" s="44"/>
      <c r="L574" s="48"/>
      <c r="M574" s="234"/>
      <c r="N574" s="235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U574" s="20" t="s">
        <v>93</v>
      </c>
    </row>
    <row r="575" s="2" customFormat="1">
      <c r="A575" s="42"/>
      <c r="B575" s="43"/>
      <c r="C575" s="44"/>
      <c r="D575" s="238" t="s">
        <v>278</v>
      </c>
      <c r="E575" s="44"/>
      <c r="F575" s="270" t="s">
        <v>1626</v>
      </c>
      <c r="G575" s="44"/>
      <c r="H575" s="271">
        <v>0</v>
      </c>
      <c r="I575" s="44"/>
      <c r="J575" s="44"/>
      <c r="K575" s="44"/>
      <c r="L575" s="48"/>
      <c r="M575" s="234"/>
      <c r="N575" s="235"/>
      <c r="O575" s="88"/>
      <c r="P575" s="88"/>
      <c r="Q575" s="88"/>
      <c r="R575" s="88"/>
      <c r="S575" s="88"/>
      <c r="T575" s="89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U575" s="20" t="s">
        <v>93</v>
      </c>
    </row>
    <row r="576" s="2" customFormat="1">
      <c r="A576" s="42"/>
      <c r="B576" s="43"/>
      <c r="C576" s="44"/>
      <c r="D576" s="238" t="s">
        <v>278</v>
      </c>
      <c r="E576" s="44"/>
      <c r="F576" s="270" t="s">
        <v>1627</v>
      </c>
      <c r="G576" s="44"/>
      <c r="H576" s="271">
        <v>7.5490000000000004</v>
      </c>
      <c r="I576" s="44"/>
      <c r="J576" s="44"/>
      <c r="K576" s="44"/>
      <c r="L576" s="48"/>
      <c r="M576" s="234"/>
      <c r="N576" s="235"/>
      <c r="O576" s="88"/>
      <c r="P576" s="88"/>
      <c r="Q576" s="88"/>
      <c r="R576" s="88"/>
      <c r="S576" s="88"/>
      <c r="T576" s="89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U576" s="20" t="s">
        <v>93</v>
      </c>
    </row>
    <row r="577" s="2" customFormat="1">
      <c r="A577" s="42"/>
      <c r="B577" s="43"/>
      <c r="C577" s="44"/>
      <c r="D577" s="238" t="s">
        <v>278</v>
      </c>
      <c r="E577" s="44"/>
      <c r="F577" s="270" t="s">
        <v>1628</v>
      </c>
      <c r="G577" s="44"/>
      <c r="H577" s="271">
        <v>0</v>
      </c>
      <c r="I577" s="44"/>
      <c r="J577" s="44"/>
      <c r="K577" s="44"/>
      <c r="L577" s="48"/>
      <c r="M577" s="234"/>
      <c r="N577" s="235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U577" s="20" t="s">
        <v>93</v>
      </c>
    </row>
    <row r="578" s="2" customFormat="1">
      <c r="A578" s="42"/>
      <c r="B578" s="43"/>
      <c r="C578" s="44"/>
      <c r="D578" s="238" t="s">
        <v>278</v>
      </c>
      <c r="E578" s="44"/>
      <c r="F578" s="270" t="s">
        <v>1646</v>
      </c>
      <c r="G578" s="44"/>
      <c r="H578" s="271">
        <v>1.5609999999999999</v>
      </c>
      <c r="I578" s="44"/>
      <c r="J578" s="44"/>
      <c r="K578" s="44"/>
      <c r="L578" s="48"/>
      <c r="M578" s="234"/>
      <c r="N578" s="235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U578" s="20" t="s">
        <v>93</v>
      </c>
    </row>
    <row r="579" s="2" customFormat="1">
      <c r="A579" s="42"/>
      <c r="B579" s="43"/>
      <c r="C579" s="44"/>
      <c r="D579" s="238" t="s">
        <v>278</v>
      </c>
      <c r="E579" s="44"/>
      <c r="F579" s="270" t="s">
        <v>268</v>
      </c>
      <c r="G579" s="44"/>
      <c r="H579" s="271">
        <v>9.1099999999999994</v>
      </c>
      <c r="I579" s="44"/>
      <c r="J579" s="44"/>
      <c r="K579" s="44"/>
      <c r="L579" s="48"/>
      <c r="M579" s="234"/>
      <c r="N579" s="235"/>
      <c r="O579" s="88"/>
      <c r="P579" s="88"/>
      <c r="Q579" s="88"/>
      <c r="R579" s="88"/>
      <c r="S579" s="88"/>
      <c r="T579" s="89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U579" s="20" t="s">
        <v>93</v>
      </c>
    </row>
    <row r="580" s="2" customFormat="1">
      <c r="A580" s="42"/>
      <c r="B580" s="43"/>
      <c r="C580" s="44"/>
      <c r="D580" s="238" t="s">
        <v>278</v>
      </c>
      <c r="E580" s="44"/>
      <c r="F580" s="269" t="s">
        <v>879</v>
      </c>
      <c r="G580" s="44"/>
      <c r="H580" s="44"/>
      <c r="I580" s="44"/>
      <c r="J580" s="44"/>
      <c r="K580" s="44"/>
      <c r="L580" s="48"/>
      <c r="M580" s="234"/>
      <c r="N580" s="235"/>
      <c r="O580" s="88"/>
      <c r="P580" s="88"/>
      <c r="Q580" s="88"/>
      <c r="R580" s="88"/>
      <c r="S580" s="88"/>
      <c r="T580" s="89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U580" s="20" t="s">
        <v>93</v>
      </c>
    </row>
    <row r="581" s="2" customFormat="1">
      <c r="A581" s="42"/>
      <c r="B581" s="43"/>
      <c r="C581" s="44"/>
      <c r="D581" s="238" t="s">
        <v>278</v>
      </c>
      <c r="E581" s="44"/>
      <c r="F581" s="270" t="s">
        <v>834</v>
      </c>
      <c r="G581" s="44"/>
      <c r="H581" s="271">
        <v>0</v>
      </c>
      <c r="I581" s="44"/>
      <c r="J581" s="44"/>
      <c r="K581" s="44"/>
      <c r="L581" s="48"/>
      <c r="M581" s="234"/>
      <c r="N581" s="235"/>
      <c r="O581" s="88"/>
      <c r="P581" s="88"/>
      <c r="Q581" s="88"/>
      <c r="R581" s="88"/>
      <c r="S581" s="88"/>
      <c r="T581" s="89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U581" s="20" t="s">
        <v>93</v>
      </c>
    </row>
    <row r="582" s="2" customFormat="1">
      <c r="A582" s="42"/>
      <c r="B582" s="43"/>
      <c r="C582" s="44"/>
      <c r="D582" s="238" t="s">
        <v>278</v>
      </c>
      <c r="E582" s="44"/>
      <c r="F582" s="270" t="s">
        <v>1626</v>
      </c>
      <c r="G582" s="44"/>
      <c r="H582" s="271">
        <v>0</v>
      </c>
      <c r="I582" s="44"/>
      <c r="J582" s="44"/>
      <c r="K582" s="44"/>
      <c r="L582" s="48"/>
      <c r="M582" s="234"/>
      <c r="N582" s="235"/>
      <c r="O582" s="88"/>
      <c r="P582" s="88"/>
      <c r="Q582" s="88"/>
      <c r="R582" s="88"/>
      <c r="S582" s="88"/>
      <c r="T582" s="89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U582" s="20" t="s">
        <v>93</v>
      </c>
    </row>
    <row r="583" s="2" customFormat="1">
      <c r="A583" s="42"/>
      <c r="B583" s="43"/>
      <c r="C583" s="44"/>
      <c r="D583" s="238" t="s">
        <v>278</v>
      </c>
      <c r="E583" s="44"/>
      <c r="F583" s="270" t="s">
        <v>1636</v>
      </c>
      <c r="G583" s="44"/>
      <c r="H583" s="271">
        <v>83.694000000000003</v>
      </c>
      <c r="I583" s="44"/>
      <c r="J583" s="44"/>
      <c r="K583" s="44"/>
      <c r="L583" s="48"/>
      <c r="M583" s="234"/>
      <c r="N583" s="235"/>
      <c r="O583" s="88"/>
      <c r="P583" s="88"/>
      <c r="Q583" s="88"/>
      <c r="R583" s="88"/>
      <c r="S583" s="88"/>
      <c r="T583" s="89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U583" s="20" t="s">
        <v>93</v>
      </c>
    </row>
    <row r="584" s="2" customFormat="1">
      <c r="A584" s="42"/>
      <c r="B584" s="43"/>
      <c r="C584" s="44"/>
      <c r="D584" s="238" t="s">
        <v>278</v>
      </c>
      <c r="E584" s="44"/>
      <c r="F584" s="270" t="s">
        <v>1628</v>
      </c>
      <c r="G584" s="44"/>
      <c r="H584" s="271">
        <v>0</v>
      </c>
      <c r="I584" s="44"/>
      <c r="J584" s="44"/>
      <c r="K584" s="44"/>
      <c r="L584" s="48"/>
      <c r="M584" s="234"/>
      <c r="N584" s="235"/>
      <c r="O584" s="88"/>
      <c r="P584" s="88"/>
      <c r="Q584" s="88"/>
      <c r="R584" s="88"/>
      <c r="S584" s="88"/>
      <c r="T584" s="89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U584" s="20" t="s">
        <v>93</v>
      </c>
    </row>
    <row r="585" s="2" customFormat="1">
      <c r="A585" s="42"/>
      <c r="B585" s="43"/>
      <c r="C585" s="44"/>
      <c r="D585" s="238" t="s">
        <v>278</v>
      </c>
      <c r="E585" s="44"/>
      <c r="F585" s="270" t="s">
        <v>1637</v>
      </c>
      <c r="G585" s="44"/>
      <c r="H585" s="271">
        <v>10.682</v>
      </c>
      <c r="I585" s="44"/>
      <c r="J585" s="44"/>
      <c r="K585" s="44"/>
      <c r="L585" s="48"/>
      <c r="M585" s="234"/>
      <c r="N585" s="235"/>
      <c r="O585" s="88"/>
      <c r="P585" s="88"/>
      <c r="Q585" s="88"/>
      <c r="R585" s="88"/>
      <c r="S585" s="88"/>
      <c r="T585" s="89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U585" s="20" t="s">
        <v>93</v>
      </c>
    </row>
    <row r="586" s="2" customFormat="1">
      <c r="A586" s="42"/>
      <c r="B586" s="43"/>
      <c r="C586" s="44"/>
      <c r="D586" s="238" t="s">
        <v>278</v>
      </c>
      <c r="E586" s="44"/>
      <c r="F586" s="270" t="s">
        <v>268</v>
      </c>
      <c r="G586" s="44"/>
      <c r="H586" s="271">
        <v>94.376000000000005</v>
      </c>
      <c r="I586" s="44"/>
      <c r="J586" s="44"/>
      <c r="K586" s="44"/>
      <c r="L586" s="48"/>
      <c r="M586" s="234"/>
      <c r="N586" s="235"/>
      <c r="O586" s="88"/>
      <c r="P586" s="88"/>
      <c r="Q586" s="88"/>
      <c r="R586" s="88"/>
      <c r="S586" s="88"/>
      <c r="T586" s="89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U586" s="20" t="s">
        <v>93</v>
      </c>
    </row>
    <row r="587" s="2" customFormat="1" ht="16.5" customHeight="1">
      <c r="A587" s="42"/>
      <c r="B587" s="43"/>
      <c r="C587" s="285" t="s">
        <v>370</v>
      </c>
      <c r="D587" s="285" t="s">
        <v>376</v>
      </c>
      <c r="E587" s="286" t="s">
        <v>931</v>
      </c>
      <c r="F587" s="287" t="s">
        <v>932</v>
      </c>
      <c r="G587" s="288" t="s">
        <v>528</v>
      </c>
      <c r="H587" s="289">
        <v>292.49599999999998</v>
      </c>
      <c r="I587" s="290"/>
      <c r="J587" s="291">
        <f>ROUND(I587*H587,2)</f>
        <v>0</v>
      </c>
      <c r="K587" s="287" t="s">
        <v>260</v>
      </c>
      <c r="L587" s="292"/>
      <c r="M587" s="293" t="s">
        <v>48</v>
      </c>
      <c r="N587" s="294" t="s">
        <v>56</v>
      </c>
      <c r="O587" s="88"/>
      <c r="P587" s="227">
        <f>O587*H587</f>
        <v>0</v>
      </c>
      <c r="Q587" s="227">
        <v>0</v>
      </c>
      <c r="R587" s="227">
        <f>Q587*H587</f>
        <v>0</v>
      </c>
      <c r="S587" s="227">
        <v>0</v>
      </c>
      <c r="T587" s="228">
        <f>S587*H587</f>
        <v>0</v>
      </c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R587" s="229" t="s">
        <v>303</v>
      </c>
      <c r="AT587" s="229" t="s">
        <v>376</v>
      </c>
      <c r="AU587" s="229" t="s">
        <v>93</v>
      </c>
      <c r="AY587" s="20" t="s">
        <v>254</v>
      </c>
      <c r="BE587" s="230">
        <f>IF(N587="základní",J587,0)</f>
        <v>0</v>
      </c>
      <c r="BF587" s="230">
        <f>IF(N587="snížená",J587,0)</f>
        <v>0</v>
      </c>
      <c r="BG587" s="230">
        <f>IF(N587="zákl. přenesená",J587,0)</f>
        <v>0</v>
      </c>
      <c r="BH587" s="230">
        <f>IF(N587="sníž. přenesená",J587,0)</f>
        <v>0</v>
      </c>
      <c r="BI587" s="230">
        <f>IF(N587="nulová",J587,0)</f>
        <v>0</v>
      </c>
      <c r="BJ587" s="20" t="s">
        <v>23</v>
      </c>
      <c r="BK587" s="230">
        <f>ROUND(I587*H587,2)</f>
        <v>0</v>
      </c>
      <c r="BL587" s="20" t="s">
        <v>261</v>
      </c>
      <c r="BM587" s="229" t="s">
        <v>1647</v>
      </c>
    </row>
    <row r="588" s="13" customFormat="1">
      <c r="A588" s="13"/>
      <c r="B588" s="236"/>
      <c r="C588" s="237"/>
      <c r="D588" s="238" t="s">
        <v>265</v>
      </c>
      <c r="E588" s="239" t="s">
        <v>48</v>
      </c>
      <c r="F588" s="240" t="s">
        <v>1648</v>
      </c>
      <c r="G588" s="237"/>
      <c r="H588" s="241">
        <v>292.49599999999998</v>
      </c>
      <c r="I588" s="242"/>
      <c r="J588" s="237"/>
      <c r="K588" s="237"/>
      <c r="L588" s="243"/>
      <c r="M588" s="244"/>
      <c r="N588" s="245"/>
      <c r="O588" s="245"/>
      <c r="P588" s="245"/>
      <c r="Q588" s="245"/>
      <c r="R588" s="245"/>
      <c r="S588" s="245"/>
      <c r="T588" s="24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7" t="s">
        <v>265</v>
      </c>
      <c r="AU588" s="247" t="s">
        <v>93</v>
      </c>
      <c r="AV588" s="13" t="s">
        <v>93</v>
      </c>
      <c r="AW588" s="13" t="s">
        <v>46</v>
      </c>
      <c r="AX588" s="13" t="s">
        <v>85</v>
      </c>
      <c r="AY588" s="247" t="s">
        <v>254</v>
      </c>
    </row>
    <row r="589" s="14" customFormat="1">
      <c r="A589" s="14"/>
      <c r="B589" s="248"/>
      <c r="C589" s="249"/>
      <c r="D589" s="238" t="s">
        <v>265</v>
      </c>
      <c r="E589" s="250" t="s">
        <v>48</v>
      </c>
      <c r="F589" s="251" t="s">
        <v>268</v>
      </c>
      <c r="G589" s="249"/>
      <c r="H589" s="252">
        <v>292.49599999999998</v>
      </c>
      <c r="I589" s="253"/>
      <c r="J589" s="249"/>
      <c r="K589" s="249"/>
      <c r="L589" s="254"/>
      <c r="M589" s="255"/>
      <c r="N589" s="256"/>
      <c r="O589" s="256"/>
      <c r="P589" s="256"/>
      <c r="Q589" s="256"/>
      <c r="R589" s="256"/>
      <c r="S589" s="256"/>
      <c r="T589" s="257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8" t="s">
        <v>265</v>
      </c>
      <c r="AU589" s="258" t="s">
        <v>93</v>
      </c>
      <c r="AV589" s="14" t="s">
        <v>261</v>
      </c>
      <c r="AW589" s="14" t="s">
        <v>46</v>
      </c>
      <c r="AX589" s="14" t="s">
        <v>23</v>
      </c>
      <c r="AY589" s="258" t="s">
        <v>254</v>
      </c>
    </row>
    <row r="590" s="2" customFormat="1">
      <c r="A590" s="42"/>
      <c r="B590" s="43"/>
      <c r="C590" s="44"/>
      <c r="D590" s="238" t="s">
        <v>278</v>
      </c>
      <c r="E590" s="44"/>
      <c r="F590" s="269" t="s">
        <v>850</v>
      </c>
      <c r="G590" s="44"/>
      <c r="H590" s="44"/>
      <c r="I590" s="44"/>
      <c r="J590" s="44"/>
      <c r="K590" s="44"/>
      <c r="L590" s="48"/>
      <c r="M590" s="234"/>
      <c r="N590" s="235"/>
      <c r="O590" s="88"/>
      <c r="P590" s="88"/>
      <c r="Q590" s="88"/>
      <c r="R590" s="88"/>
      <c r="S590" s="88"/>
      <c r="T590" s="89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U590" s="20" t="s">
        <v>93</v>
      </c>
    </row>
    <row r="591" s="2" customFormat="1">
      <c r="A591" s="42"/>
      <c r="B591" s="43"/>
      <c r="C591" s="44"/>
      <c r="D591" s="238" t="s">
        <v>278</v>
      </c>
      <c r="E591" s="44"/>
      <c r="F591" s="270" t="s">
        <v>851</v>
      </c>
      <c r="G591" s="44"/>
      <c r="H591" s="271">
        <v>0</v>
      </c>
      <c r="I591" s="44"/>
      <c r="J591" s="44"/>
      <c r="K591" s="44"/>
      <c r="L591" s="48"/>
      <c r="M591" s="234"/>
      <c r="N591" s="235"/>
      <c r="O591" s="88"/>
      <c r="P591" s="88"/>
      <c r="Q591" s="88"/>
      <c r="R591" s="88"/>
      <c r="S591" s="88"/>
      <c r="T591" s="89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U591" s="20" t="s">
        <v>93</v>
      </c>
    </row>
    <row r="592" s="2" customFormat="1">
      <c r="A592" s="42"/>
      <c r="B592" s="43"/>
      <c r="C592" s="44"/>
      <c r="D592" s="238" t="s">
        <v>278</v>
      </c>
      <c r="E592" s="44"/>
      <c r="F592" s="270" t="s">
        <v>1559</v>
      </c>
      <c r="G592" s="44"/>
      <c r="H592" s="271">
        <v>242.08600000000001</v>
      </c>
      <c r="I592" s="44"/>
      <c r="J592" s="44"/>
      <c r="K592" s="44"/>
      <c r="L592" s="48"/>
      <c r="M592" s="234"/>
      <c r="N592" s="235"/>
      <c r="O592" s="88"/>
      <c r="P592" s="88"/>
      <c r="Q592" s="88"/>
      <c r="R592" s="88"/>
      <c r="S592" s="88"/>
      <c r="T592" s="89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U592" s="20" t="s">
        <v>93</v>
      </c>
    </row>
    <row r="593" s="2" customFormat="1">
      <c r="A593" s="42"/>
      <c r="B593" s="43"/>
      <c r="C593" s="44"/>
      <c r="D593" s="238" t="s">
        <v>278</v>
      </c>
      <c r="E593" s="44"/>
      <c r="F593" s="270" t="s">
        <v>1630</v>
      </c>
      <c r="G593" s="44"/>
      <c r="H593" s="271">
        <v>39.759</v>
      </c>
      <c r="I593" s="44"/>
      <c r="J593" s="44"/>
      <c r="K593" s="44"/>
      <c r="L593" s="48"/>
      <c r="M593" s="234"/>
      <c r="N593" s="235"/>
      <c r="O593" s="88"/>
      <c r="P593" s="88"/>
      <c r="Q593" s="88"/>
      <c r="R593" s="88"/>
      <c r="S593" s="88"/>
      <c r="T593" s="89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U593" s="20" t="s">
        <v>93</v>
      </c>
    </row>
    <row r="594" s="2" customFormat="1">
      <c r="A594" s="42"/>
      <c r="B594" s="43"/>
      <c r="C594" s="44"/>
      <c r="D594" s="238" t="s">
        <v>278</v>
      </c>
      <c r="E594" s="44"/>
      <c r="F594" s="270" t="s">
        <v>1631</v>
      </c>
      <c r="G594" s="44"/>
      <c r="H594" s="271">
        <v>-9.1099999999999994</v>
      </c>
      <c r="I594" s="44"/>
      <c r="J594" s="44"/>
      <c r="K594" s="44"/>
      <c r="L594" s="48"/>
      <c r="M594" s="234"/>
      <c r="N594" s="235"/>
      <c r="O594" s="88"/>
      <c r="P594" s="88"/>
      <c r="Q594" s="88"/>
      <c r="R594" s="88"/>
      <c r="S594" s="88"/>
      <c r="T594" s="89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U594" s="20" t="s">
        <v>93</v>
      </c>
    </row>
    <row r="595" s="2" customFormat="1">
      <c r="A595" s="42"/>
      <c r="B595" s="43"/>
      <c r="C595" s="44"/>
      <c r="D595" s="238" t="s">
        <v>278</v>
      </c>
      <c r="E595" s="44"/>
      <c r="F595" s="270" t="s">
        <v>1632</v>
      </c>
      <c r="G595" s="44"/>
      <c r="H595" s="271">
        <v>-9.1099999999999994</v>
      </c>
      <c r="I595" s="44"/>
      <c r="J595" s="44"/>
      <c r="K595" s="44"/>
      <c r="L595" s="48"/>
      <c r="M595" s="234"/>
      <c r="N595" s="235"/>
      <c r="O595" s="88"/>
      <c r="P595" s="88"/>
      <c r="Q595" s="88"/>
      <c r="R595" s="88"/>
      <c r="S595" s="88"/>
      <c r="T595" s="89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U595" s="20" t="s">
        <v>93</v>
      </c>
    </row>
    <row r="596" s="2" customFormat="1">
      <c r="A596" s="42"/>
      <c r="B596" s="43"/>
      <c r="C596" s="44"/>
      <c r="D596" s="238" t="s">
        <v>278</v>
      </c>
      <c r="E596" s="44"/>
      <c r="F596" s="270" t="s">
        <v>865</v>
      </c>
      <c r="G596" s="44"/>
      <c r="H596" s="271">
        <v>-94.376000000000005</v>
      </c>
      <c r="I596" s="44"/>
      <c r="J596" s="44"/>
      <c r="K596" s="44"/>
      <c r="L596" s="48"/>
      <c r="M596" s="234"/>
      <c r="N596" s="235"/>
      <c r="O596" s="88"/>
      <c r="P596" s="88"/>
      <c r="Q596" s="88"/>
      <c r="R596" s="88"/>
      <c r="S596" s="88"/>
      <c r="T596" s="89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U596" s="20" t="s">
        <v>93</v>
      </c>
    </row>
    <row r="597" s="2" customFormat="1">
      <c r="A597" s="42"/>
      <c r="B597" s="43"/>
      <c r="C597" s="44"/>
      <c r="D597" s="238" t="s">
        <v>278</v>
      </c>
      <c r="E597" s="44"/>
      <c r="F597" s="270" t="s">
        <v>1633</v>
      </c>
      <c r="G597" s="44"/>
      <c r="H597" s="271">
        <v>-23.693999999999999</v>
      </c>
      <c r="I597" s="44"/>
      <c r="J597" s="44"/>
      <c r="K597" s="44"/>
      <c r="L597" s="48"/>
      <c r="M597" s="234"/>
      <c r="N597" s="235"/>
      <c r="O597" s="88"/>
      <c r="P597" s="88"/>
      <c r="Q597" s="88"/>
      <c r="R597" s="88"/>
      <c r="S597" s="88"/>
      <c r="T597" s="89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U597" s="20" t="s">
        <v>93</v>
      </c>
    </row>
    <row r="598" s="2" customFormat="1">
      <c r="A598" s="42"/>
      <c r="B598" s="43"/>
      <c r="C598" s="44"/>
      <c r="D598" s="238" t="s">
        <v>278</v>
      </c>
      <c r="E598" s="44"/>
      <c r="F598" s="270" t="s">
        <v>1634</v>
      </c>
      <c r="G598" s="44"/>
      <c r="H598" s="271">
        <v>-1.8020000000000001</v>
      </c>
      <c r="I598" s="44"/>
      <c r="J598" s="44"/>
      <c r="K598" s="44"/>
      <c r="L598" s="48"/>
      <c r="M598" s="234"/>
      <c r="N598" s="235"/>
      <c r="O598" s="88"/>
      <c r="P598" s="88"/>
      <c r="Q598" s="88"/>
      <c r="R598" s="88"/>
      <c r="S598" s="88"/>
      <c r="T598" s="89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U598" s="20" t="s">
        <v>93</v>
      </c>
    </row>
    <row r="599" s="2" customFormat="1">
      <c r="A599" s="42"/>
      <c r="B599" s="43"/>
      <c r="C599" s="44"/>
      <c r="D599" s="238" t="s">
        <v>278</v>
      </c>
      <c r="E599" s="44"/>
      <c r="F599" s="270" t="s">
        <v>1635</v>
      </c>
      <c r="G599" s="44"/>
      <c r="H599" s="271">
        <v>-1.357</v>
      </c>
      <c r="I599" s="44"/>
      <c r="J599" s="44"/>
      <c r="K599" s="44"/>
      <c r="L599" s="48"/>
      <c r="M599" s="234"/>
      <c r="N599" s="235"/>
      <c r="O599" s="88"/>
      <c r="P599" s="88"/>
      <c r="Q599" s="88"/>
      <c r="R599" s="88"/>
      <c r="S599" s="88"/>
      <c r="T599" s="89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U599" s="20" t="s">
        <v>93</v>
      </c>
    </row>
    <row r="600" s="2" customFormat="1">
      <c r="A600" s="42"/>
      <c r="B600" s="43"/>
      <c r="C600" s="44"/>
      <c r="D600" s="238" t="s">
        <v>278</v>
      </c>
      <c r="E600" s="44"/>
      <c r="F600" s="270" t="s">
        <v>268</v>
      </c>
      <c r="G600" s="44"/>
      <c r="H600" s="271">
        <v>142.39599999999999</v>
      </c>
      <c r="I600" s="44"/>
      <c r="J600" s="44"/>
      <c r="K600" s="44"/>
      <c r="L600" s="48"/>
      <c r="M600" s="234"/>
      <c r="N600" s="235"/>
      <c r="O600" s="88"/>
      <c r="P600" s="88"/>
      <c r="Q600" s="88"/>
      <c r="R600" s="88"/>
      <c r="S600" s="88"/>
      <c r="T600" s="89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U600" s="20" t="s">
        <v>93</v>
      </c>
    </row>
    <row r="601" s="2" customFormat="1">
      <c r="A601" s="42"/>
      <c r="B601" s="43"/>
      <c r="C601" s="44"/>
      <c r="D601" s="238" t="s">
        <v>278</v>
      </c>
      <c r="E601" s="44"/>
      <c r="F601" s="283" t="s">
        <v>1572</v>
      </c>
      <c r="G601" s="44"/>
      <c r="H601" s="44"/>
      <c r="I601" s="44"/>
      <c r="J601" s="44"/>
      <c r="K601" s="44"/>
      <c r="L601" s="48"/>
      <c r="M601" s="234"/>
      <c r="N601" s="235"/>
      <c r="O601" s="88"/>
      <c r="P601" s="88"/>
      <c r="Q601" s="88"/>
      <c r="R601" s="88"/>
      <c r="S601" s="88"/>
      <c r="T601" s="89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U601" s="20" t="s">
        <v>93</v>
      </c>
    </row>
    <row r="602" s="2" customFormat="1">
      <c r="A602" s="42"/>
      <c r="B602" s="43"/>
      <c r="C602" s="44"/>
      <c r="D602" s="238" t="s">
        <v>278</v>
      </c>
      <c r="E602" s="44"/>
      <c r="F602" s="284" t="s">
        <v>1573</v>
      </c>
      <c r="G602" s="44"/>
      <c r="H602" s="271">
        <v>242.08600000000001</v>
      </c>
      <c r="I602" s="44"/>
      <c r="J602" s="44"/>
      <c r="K602" s="44"/>
      <c r="L602" s="48"/>
      <c r="M602" s="234"/>
      <c r="N602" s="235"/>
      <c r="O602" s="88"/>
      <c r="P602" s="88"/>
      <c r="Q602" s="88"/>
      <c r="R602" s="88"/>
      <c r="S602" s="88"/>
      <c r="T602" s="89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U602" s="20" t="s">
        <v>93</v>
      </c>
    </row>
    <row r="603" s="2" customFormat="1">
      <c r="A603" s="42"/>
      <c r="B603" s="43"/>
      <c r="C603" s="44"/>
      <c r="D603" s="238" t="s">
        <v>278</v>
      </c>
      <c r="E603" s="44"/>
      <c r="F603" s="301" t="s">
        <v>1574</v>
      </c>
      <c r="G603" s="44"/>
      <c r="H603" s="44"/>
      <c r="I603" s="44"/>
      <c r="J603" s="44"/>
      <c r="K603" s="44"/>
      <c r="L603" s="48"/>
      <c r="M603" s="234"/>
      <c r="N603" s="235"/>
      <c r="O603" s="88"/>
      <c r="P603" s="88"/>
      <c r="Q603" s="88"/>
      <c r="R603" s="88"/>
      <c r="S603" s="88"/>
      <c r="T603" s="89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U603" s="20" t="s">
        <v>93</v>
      </c>
    </row>
    <row r="604" s="2" customFormat="1">
      <c r="A604" s="42"/>
      <c r="B604" s="43"/>
      <c r="C604" s="44"/>
      <c r="D604" s="238" t="s">
        <v>278</v>
      </c>
      <c r="E604" s="44"/>
      <c r="F604" s="302" t="s">
        <v>1575</v>
      </c>
      <c r="G604" s="44"/>
      <c r="H604" s="271">
        <v>0</v>
      </c>
      <c r="I604" s="44"/>
      <c r="J604" s="44"/>
      <c r="K604" s="44"/>
      <c r="L604" s="48"/>
      <c r="M604" s="234"/>
      <c r="N604" s="235"/>
      <c r="O604" s="88"/>
      <c r="P604" s="88"/>
      <c r="Q604" s="88"/>
      <c r="R604" s="88"/>
      <c r="S604" s="88"/>
      <c r="T604" s="89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U604" s="20" t="s">
        <v>93</v>
      </c>
    </row>
    <row r="605" s="2" customFormat="1">
      <c r="A605" s="42"/>
      <c r="B605" s="43"/>
      <c r="C605" s="44"/>
      <c r="D605" s="238" t="s">
        <v>278</v>
      </c>
      <c r="E605" s="44"/>
      <c r="F605" s="302" t="s">
        <v>1576</v>
      </c>
      <c r="G605" s="44"/>
      <c r="H605" s="271">
        <v>0</v>
      </c>
      <c r="I605" s="44"/>
      <c r="J605" s="44"/>
      <c r="K605" s="44"/>
      <c r="L605" s="48"/>
      <c r="M605" s="234"/>
      <c r="N605" s="235"/>
      <c r="O605" s="88"/>
      <c r="P605" s="88"/>
      <c r="Q605" s="88"/>
      <c r="R605" s="88"/>
      <c r="S605" s="88"/>
      <c r="T605" s="89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U605" s="20" t="s">
        <v>93</v>
      </c>
    </row>
    <row r="606" s="2" customFormat="1">
      <c r="A606" s="42"/>
      <c r="B606" s="43"/>
      <c r="C606" s="44"/>
      <c r="D606" s="238" t="s">
        <v>278</v>
      </c>
      <c r="E606" s="44"/>
      <c r="F606" s="302" t="s">
        <v>1577</v>
      </c>
      <c r="G606" s="44"/>
      <c r="H606" s="271">
        <v>178.81700000000001</v>
      </c>
      <c r="I606" s="44"/>
      <c r="J606" s="44"/>
      <c r="K606" s="44"/>
      <c r="L606" s="48"/>
      <c r="M606" s="234"/>
      <c r="N606" s="235"/>
      <c r="O606" s="88"/>
      <c r="P606" s="88"/>
      <c r="Q606" s="88"/>
      <c r="R606" s="88"/>
      <c r="S606" s="88"/>
      <c r="T606" s="89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U606" s="20" t="s">
        <v>93</v>
      </c>
    </row>
    <row r="607" s="2" customFormat="1">
      <c r="A607" s="42"/>
      <c r="B607" s="43"/>
      <c r="C607" s="44"/>
      <c r="D607" s="238" t="s">
        <v>278</v>
      </c>
      <c r="E607" s="44"/>
      <c r="F607" s="302" t="s">
        <v>1578</v>
      </c>
      <c r="G607" s="44"/>
      <c r="H607" s="271">
        <v>81.180000000000007</v>
      </c>
      <c r="I607" s="44"/>
      <c r="J607" s="44"/>
      <c r="K607" s="44"/>
      <c r="L607" s="48"/>
      <c r="M607" s="234"/>
      <c r="N607" s="235"/>
      <c r="O607" s="88"/>
      <c r="P607" s="88"/>
      <c r="Q607" s="88"/>
      <c r="R607" s="88"/>
      <c r="S607" s="88"/>
      <c r="T607" s="89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U607" s="20" t="s">
        <v>93</v>
      </c>
    </row>
    <row r="608" s="2" customFormat="1">
      <c r="A608" s="42"/>
      <c r="B608" s="43"/>
      <c r="C608" s="44"/>
      <c r="D608" s="238" t="s">
        <v>278</v>
      </c>
      <c r="E608" s="44"/>
      <c r="F608" s="302" t="s">
        <v>310</v>
      </c>
      <c r="G608" s="44"/>
      <c r="H608" s="271">
        <v>259.99700000000001</v>
      </c>
      <c r="I608" s="44"/>
      <c r="J608" s="44"/>
      <c r="K608" s="44"/>
      <c r="L608" s="48"/>
      <c r="M608" s="234"/>
      <c r="N608" s="235"/>
      <c r="O608" s="88"/>
      <c r="P608" s="88"/>
      <c r="Q608" s="88"/>
      <c r="R608" s="88"/>
      <c r="S608" s="88"/>
      <c r="T608" s="89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U608" s="20" t="s">
        <v>93</v>
      </c>
    </row>
    <row r="609" s="2" customFormat="1">
      <c r="A609" s="42"/>
      <c r="B609" s="43"/>
      <c r="C609" s="44"/>
      <c r="D609" s="238" t="s">
        <v>278</v>
      </c>
      <c r="E609" s="44"/>
      <c r="F609" s="301" t="s">
        <v>1579</v>
      </c>
      <c r="G609" s="44"/>
      <c r="H609" s="44"/>
      <c r="I609" s="44"/>
      <c r="J609" s="44"/>
      <c r="K609" s="44"/>
      <c r="L609" s="48"/>
      <c r="M609" s="234"/>
      <c r="N609" s="235"/>
      <c r="O609" s="88"/>
      <c r="P609" s="88"/>
      <c r="Q609" s="88"/>
      <c r="R609" s="88"/>
      <c r="S609" s="88"/>
      <c r="T609" s="89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U609" s="20" t="s">
        <v>93</v>
      </c>
    </row>
    <row r="610" s="2" customFormat="1">
      <c r="A610" s="42"/>
      <c r="B610" s="43"/>
      <c r="C610" s="44"/>
      <c r="D610" s="238" t="s">
        <v>278</v>
      </c>
      <c r="E610" s="44"/>
      <c r="F610" s="302" t="s">
        <v>1580</v>
      </c>
      <c r="G610" s="44"/>
      <c r="H610" s="271">
        <v>0</v>
      </c>
      <c r="I610" s="44"/>
      <c r="J610" s="44"/>
      <c r="K610" s="44"/>
      <c r="L610" s="48"/>
      <c r="M610" s="234"/>
      <c r="N610" s="235"/>
      <c r="O610" s="88"/>
      <c r="P610" s="88"/>
      <c r="Q610" s="88"/>
      <c r="R610" s="88"/>
      <c r="S610" s="88"/>
      <c r="T610" s="89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U610" s="20" t="s">
        <v>93</v>
      </c>
    </row>
    <row r="611" s="2" customFormat="1">
      <c r="A611" s="42"/>
      <c r="B611" s="43"/>
      <c r="C611" s="44"/>
      <c r="D611" s="238" t="s">
        <v>278</v>
      </c>
      <c r="E611" s="44"/>
      <c r="F611" s="302" t="s">
        <v>1581</v>
      </c>
      <c r="G611" s="44"/>
      <c r="H611" s="271">
        <v>21.847999999999999</v>
      </c>
      <c r="I611" s="44"/>
      <c r="J611" s="44"/>
      <c r="K611" s="44"/>
      <c r="L611" s="48"/>
      <c r="M611" s="234"/>
      <c r="N611" s="235"/>
      <c r="O611" s="88"/>
      <c r="P611" s="88"/>
      <c r="Q611" s="88"/>
      <c r="R611" s="88"/>
      <c r="S611" s="88"/>
      <c r="T611" s="89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U611" s="20" t="s">
        <v>93</v>
      </c>
    </row>
    <row r="612" s="2" customFormat="1">
      <c r="A612" s="42"/>
      <c r="B612" s="43"/>
      <c r="C612" s="44"/>
      <c r="D612" s="238" t="s">
        <v>278</v>
      </c>
      <c r="E612" s="44"/>
      <c r="F612" s="302" t="s">
        <v>310</v>
      </c>
      <c r="G612" s="44"/>
      <c r="H612" s="271">
        <v>21.847999999999999</v>
      </c>
      <c r="I612" s="44"/>
      <c r="J612" s="44"/>
      <c r="K612" s="44"/>
      <c r="L612" s="48"/>
      <c r="M612" s="234"/>
      <c r="N612" s="235"/>
      <c r="O612" s="88"/>
      <c r="P612" s="88"/>
      <c r="Q612" s="88"/>
      <c r="R612" s="88"/>
      <c r="S612" s="88"/>
      <c r="T612" s="89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U612" s="20" t="s">
        <v>93</v>
      </c>
    </row>
    <row r="613" s="2" customFormat="1">
      <c r="A613" s="42"/>
      <c r="B613" s="43"/>
      <c r="C613" s="44"/>
      <c r="D613" s="238" t="s">
        <v>278</v>
      </c>
      <c r="E613" s="44"/>
      <c r="F613" s="301" t="s">
        <v>1582</v>
      </c>
      <c r="G613" s="44"/>
      <c r="H613" s="44"/>
      <c r="I613" s="44"/>
      <c r="J613" s="44"/>
      <c r="K613" s="44"/>
      <c r="L613" s="48"/>
      <c r="M613" s="234"/>
      <c r="N613" s="235"/>
      <c r="O613" s="88"/>
      <c r="P613" s="88"/>
      <c r="Q613" s="88"/>
      <c r="R613" s="88"/>
      <c r="S613" s="88"/>
      <c r="T613" s="89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U613" s="20" t="s">
        <v>93</v>
      </c>
    </row>
    <row r="614" s="2" customFormat="1">
      <c r="A614" s="42"/>
      <c r="B614" s="43"/>
      <c r="C614" s="44"/>
      <c r="D614" s="238" t="s">
        <v>278</v>
      </c>
      <c r="E614" s="44"/>
      <c r="F614" s="302" t="s">
        <v>1583</v>
      </c>
      <c r="G614" s="44"/>
      <c r="H614" s="271">
        <v>9.7379999999999995</v>
      </c>
      <c r="I614" s="44"/>
      <c r="J614" s="44"/>
      <c r="K614" s="44"/>
      <c r="L614" s="48"/>
      <c r="M614" s="234"/>
      <c r="N614" s="235"/>
      <c r="O614" s="88"/>
      <c r="P614" s="88"/>
      <c r="Q614" s="88"/>
      <c r="R614" s="88"/>
      <c r="S614" s="88"/>
      <c r="T614" s="89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U614" s="20" t="s">
        <v>93</v>
      </c>
    </row>
    <row r="615" s="2" customFormat="1">
      <c r="A615" s="42"/>
      <c r="B615" s="43"/>
      <c r="C615" s="44"/>
      <c r="D615" s="238" t="s">
        <v>278</v>
      </c>
      <c r="E615" s="44"/>
      <c r="F615" s="302" t="s">
        <v>1584</v>
      </c>
      <c r="G615" s="44"/>
      <c r="H615" s="271">
        <v>4.5289999999999999</v>
      </c>
      <c r="I615" s="44"/>
      <c r="J615" s="44"/>
      <c r="K615" s="44"/>
      <c r="L615" s="48"/>
      <c r="M615" s="234"/>
      <c r="N615" s="235"/>
      <c r="O615" s="88"/>
      <c r="P615" s="88"/>
      <c r="Q615" s="88"/>
      <c r="R615" s="88"/>
      <c r="S615" s="88"/>
      <c r="T615" s="89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U615" s="20" t="s">
        <v>93</v>
      </c>
    </row>
    <row r="616" s="2" customFormat="1">
      <c r="A616" s="42"/>
      <c r="B616" s="43"/>
      <c r="C616" s="44"/>
      <c r="D616" s="238" t="s">
        <v>278</v>
      </c>
      <c r="E616" s="44"/>
      <c r="F616" s="302" t="s">
        <v>1585</v>
      </c>
      <c r="G616" s="44"/>
      <c r="H616" s="271">
        <v>4.8689999999999998</v>
      </c>
      <c r="I616" s="44"/>
      <c r="J616" s="44"/>
      <c r="K616" s="44"/>
      <c r="L616" s="48"/>
      <c r="M616" s="234"/>
      <c r="N616" s="235"/>
      <c r="O616" s="88"/>
      <c r="P616" s="88"/>
      <c r="Q616" s="88"/>
      <c r="R616" s="88"/>
      <c r="S616" s="88"/>
      <c r="T616" s="89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U616" s="20" t="s">
        <v>93</v>
      </c>
    </row>
    <row r="617" s="2" customFormat="1">
      <c r="A617" s="42"/>
      <c r="B617" s="43"/>
      <c r="C617" s="44"/>
      <c r="D617" s="238" t="s">
        <v>278</v>
      </c>
      <c r="E617" s="44"/>
      <c r="F617" s="302" t="s">
        <v>1586</v>
      </c>
      <c r="G617" s="44"/>
      <c r="H617" s="271">
        <v>13.210000000000001</v>
      </c>
      <c r="I617" s="44"/>
      <c r="J617" s="44"/>
      <c r="K617" s="44"/>
      <c r="L617" s="48"/>
      <c r="M617" s="234"/>
      <c r="N617" s="235"/>
      <c r="O617" s="88"/>
      <c r="P617" s="88"/>
      <c r="Q617" s="88"/>
      <c r="R617" s="88"/>
      <c r="S617" s="88"/>
      <c r="T617" s="89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U617" s="20" t="s">
        <v>93</v>
      </c>
    </row>
    <row r="618" s="2" customFormat="1">
      <c r="A618" s="42"/>
      <c r="B618" s="43"/>
      <c r="C618" s="44"/>
      <c r="D618" s="238" t="s">
        <v>278</v>
      </c>
      <c r="E618" s="44"/>
      <c r="F618" s="302" t="s">
        <v>310</v>
      </c>
      <c r="G618" s="44"/>
      <c r="H618" s="271">
        <v>32.345999999999997</v>
      </c>
      <c r="I618" s="44"/>
      <c r="J618" s="44"/>
      <c r="K618" s="44"/>
      <c r="L618" s="48"/>
      <c r="M618" s="234"/>
      <c r="N618" s="235"/>
      <c r="O618" s="88"/>
      <c r="P618" s="88"/>
      <c r="Q618" s="88"/>
      <c r="R618" s="88"/>
      <c r="S618" s="88"/>
      <c r="T618" s="89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U618" s="20" t="s">
        <v>93</v>
      </c>
    </row>
    <row r="619" s="2" customFormat="1">
      <c r="A619" s="42"/>
      <c r="B619" s="43"/>
      <c r="C619" s="44"/>
      <c r="D619" s="238" t="s">
        <v>278</v>
      </c>
      <c r="E619" s="44"/>
      <c r="F619" s="301" t="s">
        <v>1587</v>
      </c>
      <c r="G619" s="44"/>
      <c r="H619" s="44"/>
      <c r="I619" s="44"/>
      <c r="J619" s="44"/>
      <c r="K619" s="44"/>
      <c r="L619" s="48"/>
      <c r="M619" s="234"/>
      <c r="N619" s="235"/>
      <c r="O619" s="88"/>
      <c r="P619" s="88"/>
      <c r="Q619" s="88"/>
      <c r="R619" s="88"/>
      <c r="S619" s="88"/>
      <c r="T619" s="89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U619" s="20" t="s">
        <v>93</v>
      </c>
    </row>
    <row r="620" s="2" customFormat="1">
      <c r="A620" s="42"/>
      <c r="B620" s="43"/>
      <c r="C620" s="44"/>
      <c r="D620" s="238" t="s">
        <v>278</v>
      </c>
      <c r="E620" s="44"/>
      <c r="F620" s="302" t="s">
        <v>1588</v>
      </c>
      <c r="G620" s="44"/>
      <c r="H620" s="271">
        <v>5.7039999999999997</v>
      </c>
      <c r="I620" s="44"/>
      <c r="J620" s="44"/>
      <c r="K620" s="44"/>
      <c r="L620" s="48"/>
      <c r="M620" s="234"/>
      <c r="N620" s="235"/>
      <c r="O620" s="88"/>
      <c r="P620" s="88"/>
      <c r="Q620" s="88"/>
      <c r="R620" s="88"/>
      <c r="S620" s="88"/>
      <c r="T620" s="89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U620" s="20" t="s">
        <v>93</v>
      </c>
    </row>
    <row r="621" s="2" customFormat="1">
      <c r="A621" s="42"/>
      <c r="B621" s="43"/>
      <c r="C621" s="44"/>
      <c r="D621" s="238" t="s">
        <v>278</v>
      </c>
      <c r="E621" s="44"/>
      <c r="F621" s="302" t="s">
        <v>1589</v>
      </c>
      <c r="G621" s="44"/>
      <c r="H621" s="271">
        <v>1.7090000000000001</v>
      </c>
      <c r="I621" s="44"/>
      <c r="J621" s="44"/>
      <c r="K621" s="44"/>
      <c r="L621" s="48"/>
      <c r="M621" s="234"/>
      <c r="N621" s="235"/>
      <c r="O621" s="88"/>
      <c r="P621" s="88"/>
      <c r="Q621" s="88"/>
      <c r="R621" s="88"/>
      <c r="S621" s="88"/>
      <c r="T621" s="89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U621" s="20" t="s">
        <v>93</v>
      </c>
    </row>
    <row r="622" s="2" customFormat="1">
      <c r="A622" s="42"/>
      <c r="B622" s="43"/>
      <c r="C622" s="44"/>
      <c r="D622" s="238" t="s">
        <v>278</v>
      </c>
      <c r="E622" s="44"/>
      <c r="F622" s="302" t="s">
        <v>310</v>
      </c>
      <c r="G622" s="44"/>
      <c r="H622" s="271">
        <v>7.4130000000000003</v>
      </c>
      <c r="I622" s="44"/>
      <c r="J622" s="44"/>
      <c r="K622" s="44"/>
      <c r="L622" s="48"/>
      <c r="M622" s="234"/>
      <c r="N622" s="235"/>
      <c r="O622" s="88"/>
      <c r="P622" s="88"/>
      <c r="Q622" s="88"/>
      <c r="R622" s="88"/>
      <c r="S622" s="88"/>
      <c r="T622" s="89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U622" s="20" t="s">
        <v>93</v>
      </c>
    </row>
    <row r="623" s="2" customFormat="1" ht="37.8" customHeight="1">
      <c r="A623" s="42"/>
      <c r="B623" s="43"/>
      <c r="C623" s="218" t="s">
        <v>375</v>
      </c>
      <c r="D623" s="218" t="s">
        <v>256</v>
      </c>
      <c r="E623" s="219" t="s">
        <v>935</v>
      </c>
      <c r="F623" s="220" t="s">
        <v>936</v>
      </c>
      <c r="G623" s="221" t="s">
        <v>314</v>
      </c>
      <c r="H623" s="222">
        <v>94.376000000000005</v>
      </c>
      <c r="I623" s="223"/>
      <c r="J623" s="224">
        <f>ROUND(I623*H623,2)</f>
        <v>0</v>
      </c>
      <c r="K623" s="220" t="s">
        <v>260</v>
      </c>
      <c r="L623" s="48"/>
      <c r="M623" s="225" t="s">
        <v>48</v>
      </c>
      <c r="N623" s="226" t="s">
        <v>56</v>
      </c>
      <c r="O623" s="88"/>
      <c r="P623" s="227">
        <f>O623*H623</f>
        <v>0</v>
      </c>
      <c r="Q623" s="227">
        <v>0</v>
      </c>
      <c r="R623" s="227">
        <f>Q623*H623</f>
        <v>0</v>
      </c>
      <c r="S623" s="227">
        <v>0</v>
      </c>
      <c r="T623" s="228">
        <f>S623*H623</f>
        <v>0</v>
      </c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R623" s="229" t="s">
        <v>261</v>
      </c>
      <c r="AT623" s="229" t="s">
        <v>256</v>
      </c>
      <c r="AU623" s="229" t="s">
        <v>93</v>
      </c>
      <c r="AY623" s="20" t="s">
        <v>254</v>
      </c>
      <c r="BE623" s="230">
        <f>IF(N623="základní",J623,0)</f>
        <v>0</v>
      </c>
      <c r="BF623" s="230">
        <f>IF(N623="snížená",J623,0)</f>
        <v>0</v>
      </c>
      <c r="BG623" s="230">
        <f>IF(N623="zákl. přenesená",J623,0)</f>
        <v>0</v>
      </c>
      <c r="BH623" s="230">
        <f>IF(N623="sníž. přenesená",J623,0)</f>
        <v>0</v>
      </c>
      <c r="BI623" s="230">
        <f>IF(N623="nulová",J623,0)</f>
        <v>0</v>
      </c>
      <c r="BJ623" s="20" t="s">
        <v>23</v>
      </c>
      <c r="BK623" s="230">
        <f>ROUND(I623*H623,2)</f>
        <v>0</v>
      </c>
      <c r="BL623" s="20" t="s">
        <v>261</v>
      </c>
      <c r="BM623" s="229" t="s">
        <v>1649</v>
      </c>
    </row>
    <row r="624" s="2" customFormat="1">
      <c r="A624" s="42"/>
      <c r="B624" s="43"/>
      <c r="C624" s="44"/>
      <c r="D624" s="231" t="s">
        <v>263</v>
      </c>
      <c r="E624" s="44"/>
      <c r="F624" s="232" t="s">
        <v>938</v>
      </c>
      <c r="G624" s="44"/>
      <c r="H624" s="44"/>
      <c r="I624" s="233"/>
      <c r="J624" s="44"/>
      <c r="K624" s="44"/>
      <c r="L624" s="48"/>
      <c r="M624" s="234"/>
      <c r="N624" s="235"/>
      <c r="O624" s="88"/>
      <c r="P624" s="88"/>
      <c r="Q624" s="88"/>
      <c r="R624" s="88"/>
      <c r="S624" s="88"/>
      <c r="T624" s="89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T624" s="20" t="s">
        <v>263</v>
      </c>
      <c r="AU624" s="20" t="s">
        <v>93</v>
      </c>
    </row>
    <row r="625" s="15" customFormat="1">
      <c r="A625" s="15"/>
      <c r="B625" s="259"/>
      <c r="C625" s="260"/>
      <c r="D625" s="238" t="s">
        <v>265</v>
      </c>
      <c r="E625" s="261" t="s">
        <v>48</v>
      </c>
      <c r="F625" s="262" t="s">
        <v>834</v>
      </c>
      <c r="G625" s="260"/>
      <c r="H625" s="261" t="s">
        <v>48</v>
      </c>
      <c r="I625" s="263"/>
      <c r="J625" s="260"/>
      <c r="K625" s="260"/>
      <c r="L625" s="264"/>
      <c r="M625" s="265"/>
      <c r="N625" s="266"/>
      <c r="O625" s="266"/>
      <c r="P625" s="266"/>
      <c r="Q625" s="266"/>
      <c r="R625" s="266"/>
      <c r="S625" s="266"/>
      <c r="T625" s="267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8" t="s">
        <v>265</v>
      </c>
      <c r="AU625" s="268" t="s">
        <v>93</v>
      </c>
      <c r="AV625" s="15" t="s">
        <v>23</v>
      </c>
      <c r="AW625" s="15" t="s">
        <v>46</v>
      </c>
      <c r="AX625" s="15" t="s">
        <v>85</v>
      </c>
      <c r="AY625" s="268" t="s">
        <v>254</v>
      </c>
    </row>
    <row r="626" s="15" customFormat="1">
      <c r="A626" s="15"/>
      <c r="B626" s="259"/>
      <c r="C626" s="260"/>
      <c r="D626" s="238" t="s">
        <v>265</v>
      </c>
      <c r="E626" s="261" t="s">
        <v>48</v>
      </c>
      <c r="F626" s="262" t="s">
        <v>1626</v>
      </c>
      <c r="G626" s="260"/>
      <c r="H626" s="261" t="s">
        <v>48</v>
      </c>
      <c r="I626" s="263"/>
      <c r="J626" s="260"/>
      <c r="K626" s="260"/>
      <c r="L626" s="264"/>
      <c r="M626" s="265"/>
      <c r="N626" s="266"/>
      <c r="O626" s="266"/>
      <c r="P626" s="266"/>
      <c r="Q626" s="266"/>
      <c r="R626" s="266"/>
      <c r="S626" s="266"/>
      <c r="T626" s="267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8" t="s">
        <v>265</v>
      </c>
      <c r="AU626" s="268" t="s">
        <v>93</v>
      </c>
      <c r="AV626" s="15" t="s">
        <v>23</v>
      </c>
      <c r="AW626" s="15" t="s">
        <v>46</v>
      </c>
      <c r="AX626" s="15" t="s">
        <v>85</v>
      </c>
      <c r="AY626" s="268" t="s">
        <v>254</v>
      </c>
    </row>
    <row r="627" s="13" customFormat="1">
      <c r="A627" s="13"/>
      <c r="B627" s="236"/>
      <c r="C627" s="237"/>
      <c r="D627" s="238" t="s">
        <v>265</v>
      </c>
      <c r="E627" s="239" t="s">
        <v>48</v>
      </c>
      <c r="F627" s="240" t="s">
        <v>1636</v>
      </c>
      <c r="G627" s="237"/>
      <c r="H627" s="241">
        <v>83.694000000000003</v>
      </c>
      <c r="I627" s="242"/>
      <c r="J627" s="237"/>
      <c r="K627" s="237"/>
      <c r="L627" s="243"/>
      <c r="M627" s="244"/>
      <c r="N627" s="245"/>
      <c r="O627" s="245"/>
      <c r="P627" s="245"/>
      <c r="Q627" s="245"/>
      <c r="R627" s="245"/>
      <c r="S627" s="245"/>
      <c r="T627" s="24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7" t="s">
        <v>265</v>
      </c>
      <c r="AU627" s="247" t="s">
        <v>93</v>
      </c>
      <c r="AV627" s="13" t="s">
        <v>93</v>
      </c>
      <c r="AW627" s="13" t="s">
        <v>46</v>
      </c>
      <c r="AX627" s="13" t="s">
        <v>85</v>
      </c>
      <c r="AY627" s="247" t="s">
        <v>254</v>
      </c>
    </row>
    <row r="628" s="15" customFormat="1">
      <c r="A628" s="15"/>
      <c r="B628" s="259"/>
      <c r="C628" s="260"/>
      <c r="D628" s="238" t="s">
        <v>265</v>
      </c>
      <c r="E628" s="261" t="s">
        <v>48</v>
      </c>
      <c r="F628" s="262" t="s">
        <v>1628</v>
      </c>
      <c r="G628" s="260"/>
      <c r="H628" s="261" t="s">
        <v>48</v>
      </c>
      <c r="I628" s="263"/>
      <c r="J628" s="260"/>
      <c r="K628" s="260"/>
      <c r="L628" s="264"/>
      <c r="M628" s="265"/>
      <c r="N628" s="266"/>
      <c r="O628" s="266"/>
      <c r="P628" s="266"/>
      <c r="Q628" s="266"/>
      <c r="R628" s="266"/>
      <c r="S628" s="266"/>
      <c r="T628" s="267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8" t="s">
        <v>265</v>
      </c>
      <c r="AU628" s="268" t="s">
        <v>93</v>
      </c>
      <c r="AV628" s="15" t="s">
        <v>23</v>
      </c>
      <c r="AW628" s="15" t="s">
        <v>46</v>
      </c>
      <c r="AX628" s="15" t="s">
        <v>85</v>
      </c>
      <c r="AY628" s="268" t="s">
        <v>254</v>
      </c>
    </row>
    <row r="629" s="13" customFormat="1">
      <c r="A629" s="13"/>
      <c r="B629" s="236"/>
      <c r="C629" s="237"/>
      <c r="D629" s="238" t="s">
        <v>265</v>
      </c>
      <c r="E629" s="239" t="s">
        <v>48</v>
      </c>
      <c r="F629" s="240" t="s">
        <v>1637</v>
      </c>
      <c r="G629" s="237"/>
      <c r="H629" s="241">
        <v>10.682</v>
      </c>
      <c r="I629" s="242"/>
      <c r="J629" s="237"/>
      <c r="K629" s="237"/>
      <c r="L629" s="243"/>
      <c r="M629" s="244"/>
      <c r="N629" s="245"/>
      <c r="O629" s="245"/>
      <c r="P629" s="245"/>
      <c r="Q629" s="245"/>
      <c r="R629" s="245"/>
      <c r="S629" s="245"/>
      <c r="T629" s="246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7" t="s">
        <v>265</v>
      </c>
      <c r="AU629" s="247" t="s">
        <v>93</v>
      </c>
      <c r="AV629" s="13" t="s">
        <v>93</v>
      </c>
      <c r="AW629" s="13" t="s">
        <v>46</v>
      </c>
      <c r="AX629" s="13" t="s">
        <v>85</v>
      </c>
      <c r="AY629" s="247" t="s">
        <v>254</v>
      </c>
    </row>
    <row r="630" s="14" customFormat="1">
      <c r="A630" s="14"/>
      <c r="B630" s="248"/>
      <c r="C630" s="249"/>
      <c r="D630" s="238" t="s">
        <v>265</v>
      </c>
      <c r="E630" s="250" t="s">
        <v>651</v>
      </c>
      <c r="F630" s="251" t="s">
        <v>268</v>
      </c>
      <c r="G630" s="249"/>
      <c r="H630" s="252">
        <v>94.376000000000005</v>
      </c>
      <c r="I630" s="253"/>
      <c r="J630" s="249"/>
      <c r="K630" s="249"/>
      <c r="L630" s="254"/>
      <c r="M630" s="255"/>
      <c r="N630" s="256"/>
      <c r="O630" s="256"/>
      <c r="P630" s="256"/>
      <c r="Q630" s="256"/>
      <c r="R630" s="256"/>
      <c r="S630" s="256"/>
      <c r="T630" s="257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8" t="s">
        <v>265</v>
      </c>
      <c r="AU630" s="258" t="s">
        <v>93</v>
      </c>
      <c r="AV630" s="14" t="s">
        <v>261</v>
      </c>
      <c r="AW630" s="14" t="s">
        <v>46</v>
      </c>
      <c r="AX630" s="14" t="s">
        <v>23</v>
      </c>
      <c r="AY630" s="258" t="s">
        <v>254</v>
      </c>
    </row>
    <row r="631" s="2" customFormat="1" ht="16.5" customHeight="1">
      <c r="A631" s="42"/>
      <c r="B631" s="43"/>
      <c r="C631" s="285" t="s">
        <v>382</v>
      </c>
      <c r="D631" s="285" t="s">
        <v>376</v>
      </c>
      <c r="E631" s="286" t="s">
        <v>1650</v>
      </c>
      <c r="F631" s="287" t="s">
        <v>1651</v>
      </c>
      <c r="G631" s="288" t="s">
        <v>528</v>
      </c>
      <c r="H631" s="289">
        <v>193.858</v>
      </c>
      <c r="I631" s="290"/>
      <c r="J631" s="291">
        <f>ROUND(I631*H631,2)</f>
        <v>0</v>
      </c>
      <c r="K631" s="287" t="s">
        <v>260</v>
      </c>
      <c r="L631" s="292"/>
      <c r="M631" s="293" t="s">
        <v>48</v>
      </c>
      <c r="N631" s="294" t="s">
        <v>56</v>
      </c>
      <c r="O631" s="88"/>
      <c r="P631" s="227">
        <f>O631*H631</f>
        <v>0</v>
      </c>
      <c r="Q631" s="227">
        <v>0</v>
      </c>
      <c r="R631" s="227">
        <f>Q631*H631</f>
        <v>0</v>
      </c>
      <c r="S631" s="227">
        <v>0</v>
      </c>
      <c r="T631" s="228">
        <f>S631*H631</f>
        <v>0</v>
      </c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R631" s="229" t="s">
        <v>303</v>
      </c>
      <c r="AT631" s="229" t="s">
        <v>376</v>
      </c>
      <c r="AU631" s="229" t="s">
        <v>93</v>
      </c>
      <c r="AY631" s="20" t="s">
        <v>254</v>
      </c>
      <c r="BE631" s="230">
        <f>IF(N631="základní",J631,0)</f>
        <v>0</v>
      </c>
      <c r="BF631" s="230">
        <f>IF(N631="snížená",J631,0)</f>
        <v>0</v>
      </c>
      <c r="BG631" s="230">
        <f>IF(N631="zákl. přenesená",J631,0)</f>
        <v>0</v>
      </c>
      <c r="BH631" s="230">
        <f>IF(N631="sníž. přenesená",J631,0)</f>
        <v>0</v>
      </c>
      <c r="BI631" s="230">
        <f>IF(N631="nulová",J631,0)</f>
        <v>0</v>
      </c>
      <c r="BJ631" s="20" t="s">
        <v>23</v>
      </c>
      <c r="BK631" s="230">
        <f>ROUND(I631*H631,2)</f>
        <v>0</v>
      </c>
      <c r="BL631" s="20" t="s">
        <v>261</v>
      </c>
      <c r="BM631" s="229" t="s">
        <v>1652</v>
      </c>
    </row>
    <row r="632" s="13" customFormat="1">
      <c r="A632" s="13"/>
      <c r="B632" s="236"/>
      <c r="C632" s="237"/>
      <c r="D632" s="238" t="s">
        <v>265</v>
      </c>
      <c r="E632" s="239" t="s">
        <v>48</v>
      </c>
      <c r="F632" s="240" t="s">
        <v>1653</v>
      </c>
      <c r="G632" s="237"/>
      <c r="H632" s="241">
        <v>193.858</v>
      </c>
      <c r="I632" s="242"/>
      <c r="J632" s="237"/>
      <c r="K632" s="237"/>
      <c r="L632" s="243"/>
      <c r="M632" s="244"/>
      <c r="N632" s="245"/>
      <c r="O632" s="245"/>
      <c r="P632" s="245"/>
      <c r="Q632" s="245"/>
      <c r="R632" s="245"/>
      <c r="S632" s="245"/>
      <c r="T632" s="246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7" t="s">
        <v>265</v>
      </c>
      <c r="AU632" s="247" t="s">
        <v>93</v>
      </c>
      <c r="AV632" s="13" t="s">
        <v>93</v>
      </c>
      <c r="AW632" s="13" t="s">
        <v>46</v>
      </c>
      <c r="AX632" s="13" t="s">
        <v>23</v>
      </c>
      <c r="AY632" s="247" t="s">
        <v>254</v>
      </c>
    </row>
    <row r="633" s="2" customFormat="1">
      <c r="A633" s="42"/>
      <c r="B633" s="43"/>
      <c r="C633" s="44"/>
      <c r="D633" s="238" t="s">
        <v>278</v>
      </c>
      <c r="E633" s="44"/>
      <c r="F633" s="269" t="s">
        <v>879</v>
      </c>
      <c r="G633" s="44"/>
      <c r="H633" s="44"/>
      <c r="I633" s="44"/>
      <c r="J633" s="44"/>
      <c r="K633" s="44"/>
      <c r="L633" s="48"/>
      <c r="M633" s="234"/>
      <c r="N633" s="235"/>
      <c r="O633" s="88"/>
      <c r="P633" s="88"/>
      <c r="Q633" s="88"/>
      <c r="R633" s="88"/>
      <c r="S633" s="88"/>
      <c r="T633" s="89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U633" s="20" t="s">
        <v>93</v>
      </c>
    </row>
    <row r="634" s="2" customFormat="1">
      <c r="A634" s="42"/>
      <c r="B634" s="43"/>
      <c r="C634" s="44"/>
      <c r="D634" s="238" t="s">
        <v>278</v>
      </c>
      <c r="E634" s="44"/>
      <c r="F634" s="270" t="s">
        <v>834</v>
      </c>
      <c r="G634" s="44"/>
      <c r="H634" s="271">
        <v>0</v>
      </c>
      <c r="I634" s="44"/>
      <c r="J634" s="44"/>
      <c r="K634" s="44"/>
      <c r="L634" s="48"/>
      <c r="M634" s="234"/>
      <c r="N634" s="235"/>
      <c r="O634" s="88"/>
      <c r="P634" s="88"/>
      <c r="Q634" s="88"/>
      <c r="R634" s="88"/>
      <c r="S634" s="88"/>
      <c r="T634" s="89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U634" s="20" t="s">
        <v>93</v>
      </c>
    </row>
    <row r="635" s="2" customFormat="1">
      <c r="A635" s="42"/>
      <c r="B635" s="43"/>
      <c r="C635" s="44"/>
      <c r="D635" s="238" t="s">
        <v>278</v>
      </c>
      <c r="E635" s="44"/>
      <c r="F635" s="270" t="s">
        <v>1626</v>
      </c>
      <c r="G635" s="44"/>
      <c r="H635" s="271">
        <v>0</v>
      </c>
      <c r="I635" s="44"/>
      <c r="J635" s="44"/>
      <c r="K635" s="44"/>
      <c r="L635" s="48"/>
      <c r="M635" s="234"/>
      <c r="N635" s="235"/>
      <c r="O635" s="88"/>
      <c r="P635" s="88"/>
      <c r="Q635" s="88"/>
      <c r="R635" s="88"/>
      <c r="S635" s="88"/>
      <c r="T635" s="89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U635" s="20" t="s">
        <v>93</v>
      </c>
    </row>
    <row r="636" s="2" customFormat="1">
      <c r="A636" s="42"/>
      <c r="B636" s="43"/>
      <c r="C636" s="44"/>
      <c r="D636" s="238" t="s">
        <v>278</v>
      </c>
      <c r="E636" s="44"/>
      <c r="F636" s="270" t="s">
        <v>1636</v>
      </c>
      <c r="G636" s="44"/>
      <c r="H636" s="271">
        <v>83.694000000000003</v>
      </c>
      <c r="I636" s="44"/>
      <c r="J636" s="44"/>
      <c r="K636" s="44"/>
      <c r="L636" s="48"/>
      <c r="M636" s="234"/>
      <c r="N636" s="235"/>
      <c r="O636" s="88"/>
      <c r="P636" s="88"/>
      <c r="Q636" s="88"/>
      <c r="R636" s="88"/>
      <c r="S636" s="88"/>
      <c r="T636" s="89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U636" s="20" t="s">
        <v>93</v>
      </c>
    </row>
    <row r="637" s="2" customFormat="1">
      <c r="A637" s="42"/>
      <c r="B637" s="43"/>
      <c r="C637" s="44"/>
      <c r="D637" s="238" t="s">
        <v>278</v>
      </c>
      <c r="E637" s="44"/>
      <c r="F637" s="270" t="s">
        <v>1628</v>
      </c>
      <c r="G637" s="44"/>
      <c r="H637" s="271">
        <v>0</v>
      </c>
      <c r="I637" s="44"/>
      <c r="J637" s="44"/>
      <c r="K637" s="44"/>
      <c r="L637" s="48"/>
      <c r="M637" s="234"/>
      <c r="N637" s="235"/>
      <c r="O637" s="88"/>
      <c r="P637" s="88"/>
      <c r="Q637" s="88"/>
      <c r="R637" s="88"/>
      <c r="S637" s="88"/>
      <c r="T637" s="89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U637" s="20" t="s">
        <v>93</v>
      </c>
    </row>
    <row r="638" s="2" customFormat="1">
      <c r="A638" s="42"/>
      <c r="B638" s="43"/>
      <c r="C638" s="44"/>
      <c r="D638" s="238" t="s">
        <v>278</v>
      </c>
      <c r="E638" s="44"/>
      <c r="F638" s="270" t="s">
        <v>1637</v>
      </c>
      <c r="G638" s="44"/>
      <c r="H638" s="271">
        <v>10.682</v>
      </c>
      <c r="I638" s="44"/>
      <c r="J638" s="44"/>
      <c r="K638" s="44"/>
      <c r="L638" s="48"/>
      <c r="M638" s="234"/>
      <c r="N638" s="235"/>
      <c r="O638" s="88"/>
      <c r="P638" s="88"/>
      <c r="Q638" s="88"/>
      <c r="R638" s="88"/>
      <c r="S638" s="88"/>
      <c r="T638" s="89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U638" s="20" t="s">
        <v>93</v>
      </c>
    </row>
    <row r="639" s="2" customFormat="1">
      <c r="A639" s="42"/>
      <c r="B639" s="43"/>
      <c r="C639" s="44"/>
      <c r="D639" s="238" t="s">
        <v>278</v>
      </c>
      <c r="E639" s="44"/>
      <c r="F639" s="270" t="s">
        <v>268</v>
      </c>
      <c r="G639" s="44"/>
      <c r="H639" s="271">
        <v>94.376000000000005</v>
      </c>
      <c r="I639" s="44"/>
      <c r="J639" s="44"/>
      <c r="K639" s="44"/>
      <c r="L639" s="48"/>
      <c r="M639" s="234"/>
      <c r="N639" s="235"/>
      <c r="O639" s="88"/>
      <c r="P639" s="88"/>
      <c r="Q639" s="88"/>
      <c r="R639" s="88"/>
      <c r="S639" s="88"/>
      <c r="T639" s="89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U639" s="20" t="s">
        <v>93</v>
      </c>
    </row>
    <row r="640" s="12" customFormat="1" ht="22.8" customHeight="1">
      <c r="A640" s="12"/>
      <c r="B640" s="202"/>
      <c r="C640" s="203"/>
      <c r="D640" s="204" t="s">
        <v>84</v>
      </c>
      <c r="E640" s="216" t="s">
        <v>93</v>
      </c>
      <c r="F640" s="216" t="s">
        <v>404</v>
      </c>
      <c r="G640" s="203"/>
      <c r="H640" s="203"/>
      <c r="I640" s="206"/>
      <c r="J640" s="217">
        <f>BK640</f>
        <v>0</v>
      </c>
      <c r="K640" s="203"/>
      <c r="L640" s="208"/>
      <c r="M640" s="209"/>
      <c r="N640" s="210"/>
      <c r="O640" s="210"/>
      <c r="P640" s="211">
        <f>SUM(P641:P644)</f>
        <v>0</v>
      </c>
      <c r="Q640" s="210"/>
      <c r="R640" s="211">
        <f>SUM(R641:R644)</f>
        <v>9.8944092000000001</v>
      </c>
      <c r="S640" s="210"/>
      <c r="T640" s="212">
        <f>SUM(T641:T644)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13" t="s">
        <v>23</v>
      </c>
      <c r="AT640" s="214" t="s">
        <v>84</v>
      </c>
      <c r="AU640" s="214" t="s">
        <v>23</v>
      </c>
      <c r="AY640" s="213" t="s">
        <v>254</v>
      </c>
      <c r="BK640" s="215">
        <f>SUM(BK641:BK644)</f>
        <v>0</v>
      </c>
    </row>
    <row r="641" s="2" customFormat="1" ht="33" customHeight="1">
      <c r="A641" s="42"/>
      <c r="B641" s="43"/>
      <c r="C641" s="218" t="s">
        <v>387</v>
      </c>
      <c r="D641" s="218" t="s">
        <v>256</v>
      </c>
      <c r="E641" s="219" t="s">
        <v>1654</v>
      </c>
      <c r="F641" s="220" t="s">
        <v>1655</v>
      </c>
      <c r="G641" s="221" t="s">
        <v>192</v>
      </c>
      <c r="H641" s="222">
        <v>36.140000000000001</v>
      </c>
      <c r="I641" s="223"/>
      <c r="J641" s="224">
        <f>ROUND(I641*H641,2)</f>
        <v>0</v>
      </c>
      <c r="K641" s="220" t="s">
        <v>260</v>
      </c>
      <c r="L641" s="48"/>
      <c r="M641" s="225" t="s">
        <v>48</v>
      </c>
      <c r="N641" s="226" t="s">
        <v>56</v>
      </c>
      <c r="O641" s="88"/>
      <c r="P641" s="227">
        <f>O641*H641</f>
        <v>0</v>
      </c>
      <c r="Q641" s="227">
        <v>0.27378000000000002</v>
      </c>
      <c r="R641" s="227">
        <f>Q641*H641</f>
        <v>9.8944092000000001</v>
      </c>
      <c r="S641" s="227">
        <v>0</v>
      </c>
      <c r="T641" s="228">
        <f>S641*H641</f>
        <v>0</v>
      </c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R641" s="229" t="s">
        <v>261</v>
      </c>
      <c r="AT641" s="229" t="s">
        <v>256</v>
      </c>
      <c r="AU641" s="229" t="s">
        <v>93</v>
      </c>
      <c r="AY641" s="20" t="s">
        <v>254</v>
      </c>
      <c r="BE641" s="230">
        <f>IF(N641="základní",J641,0)</f>
        <v>0</v>
      </c>
      <c r="BF641" s="230">
        <f>IF(N641="snížená",J641,0)</f>
        <v>0</v>
      </c>
      <c r="BG641" s="230">
        <f>IF(N641="zákl. přenesená",J641,0)</f>
        <v>0</v>
      </c>
      <c r="BH641" s="230">
        <f>IF(N641="sníž. přenesená",J641,0)</f>
        <v>0</v>
      </c>
      <c r="BI641" s="230">
        <f>IF(N641="nulová",J641,0)</f>
        <v>0</v>
      </c>
      <c r="BJ641" s="20" t="s">
        <v>23</v>
      </c>
      <c r="BK641" s="230">
        <f>ROUND(I641*H641,2)</f>
        <v>0</v>
      </c>
      <c r="BL641" s="20" t="s">
        <v>261</v>
      </c>
      <c r="BM641" s="229" t="s">
        <v>1656</v>
      </c>
    </row>
    <row r="642" s="2" customFormat="1">
      <c r="A642" s="42"/>
      <c r="B642" s="43"/>
      <c r="C642" s="44"/>
      <c r="D642" s="231" t="s">
        <v>263</v>
      </c>
      <c r="E642" s="44"/>
      <c r="F642" s="232" t="s">
        <v>1657</v>
      </c>
      <c r="G642" s="44"/>
      <c r="H642" s="44"/>
      <c r="I642" s="233"/>
      <c r="J642" s="44"/>
      <c r="K642" s="44"/>
      <c r="L642" s="48"/>
      <c r="M642" s="234"/>
      <c r="N642" s="235"/>
      <c r="O642" s="88"/>
      <c r="P642" s="88"/>
      <c r="Q642" s="88"/>
      <c r="R642" s="88"/>
      <c r="S642" s="88"/>
      <c r="T642" s="89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T642" s="20" t="s">
        <v>263</v>
      </c>
      <c r="AU642" s="20" t="s">
        <v>93</v>
      </c>
    </row>
    <row r="643" s="13" customFormat="1">
      <c r="A643" s="13"/>
      <c r="B643" s="236"/>
      <c r="C643" s="237"/>
      <c r="D643" s="238" t="s">
        <v>265</v>
      </c>
      <c r="E643" s="239" t="s">
        <v>48</v>
      </c>
      <c r="F643" s="240" t="s">
        <v>1658</v>
      </c>
      <c r="G643" s="237"/>
      <c r="H643" s="241">
        <v>36.140000000000001</v>
      </c>
      <c r="I643" s="242"/>
      <c r="J643" s="237"/>
      <c r="K643" s="237"/>
      <c r="L643" s="243"/>
      <c r="M643" s="244"/>
      <c r="N643" s="245"/>
      <c r="O643" s="245"/>
      <c r="P643" s="245"/>
      <c r="Q643" s="245"/>
      <c r="R643" s="245"/>
      <c r="S643" s="245"/>
      <c r="T643" s="246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7" t="s">
        <v>265</v>
      </c>
      <c r="AU643" s="247" t="s">
        <v>93</v>
      </c>
      <c r="AV643" s="13" t="s">
        <v>93</v>
      </c>
      <c r="AW643" s="13" t="s">
        <v>46</v>
      </c>
      <c r="AX643" s="13" t="s">
        <v>85</v>
      </c>
      <c r="AY643" s="247" t="s">
        <v>254</v>
      </c>
    </row>
    <row r="644" s="14" customFormat="1">
      <c r="A644" s="14"/>
      <c r="B644" s="248"/>
      <c r="C644" s="249"/>
      <c r="D644" s="238" t="s">
        <v>265</v>
      </c>
      <c r="E644" s="250" t="s">
        <v>1659</v>
      </c>
      <c r="F644" s="251" t="s">
        <v>268</v>
      </c>
      <c r="G644" s="249"/>
      <c r="H644" s="252">
        <v>36.140000000000001</v>
      </c>
      <c r="I644" s="253"/>
      <c r="J644" s="249"/>
      <c r="K644" s="249"/>
      <c r="L644" s="254"/>
      <c r="M644" s="255"/>
      <c r="N644" s="256"/>
      <c r="O644" s="256"/>
      <c r="P644" s="256"/>
      <c r="Q644" s="256"/>
      <c r="R644" s="256"/>
      <c r="S644" s="256"/>
      <c r="T644" s="257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8" t="s">
        <v>265</v>
      </c>
      <c r="AU644" s="258" t="s">
        <v>93</v>
      </c>
      <c r="AV644" s="14" t="s">
        <v>261</v>
      </c>
      <c r="AW644" s="14" t="s">
        <v>46</v>
      </c>
      <c r="AX644" s="14" t="s">
        <v>23</v>
      </c>
      <c r="AY644" s="258" t="s">
        <v>254</v>
      </c>
    </row>
    <row r="645" s="12" customFormat="1" ht="22.8" customHeight="1">
      <c r="A645" s="12"/>
      <c r="B645" s="202"/>
      <c r="C645" s="203"/>
      <c r="D645" s="204" t="s">
        <v>84</v>
      </c>
      <c r="E645" s="216" t="s">
        <v>261</v>
      </c>
      <c r="F645" s="216" t="s">
        <v>416</v>
      </c>
      <c r="G645" s="203"/>
      <c r="H645" s="203"/>
      <c r="I645" s="206"/>
      <c r="J645" s="217">
        <f>BK645</f>
        <v>0</v>
      </c>
      <c r="K645" s="203"/>
      <c r="L645" s="208"/>
      <c r="M645" s="209"/>
      <c r="N645" s="210"/>
      <c r="O645" s="210"/>
      <c r="P645" s="211">
        <f>SUM(P646:P661)</f>
        <v>0</v>
      </c>
      <c r="Q645" s="210"/>
      <c r="R645" s="211">
        <f>SUM(R646:R661)</f>
        <v>0</v>
      </c>
      <c r="S645" s="210"/>
      <c r="T645" s="212">
        <f>SUM(T646:T661)</f>
        <v>0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13" t="s">
        <v>23</v>
      </c>
      <c r="AT645" s="214" t="s">
        <v>84</v>
      </c>
      <c r="AU645" s="214" t="s">
        <v>23</v>
      </c>
      <c r="AY645" s="213" t="s">
        <v>254</v>
      </c>
      <c r="BK645" s="215">
        <f>SUM(BK646:BK661)</f>
        <v>0</v>
      </c>
    </row>
    <row r="646" s="2" customFormat="1" ht="16.5" customHeight="1">
      <c r="A646" s="42"/>
      <c r="B646" s="43"/>
      <c r="C646" s="218" t="s">
        <v>7</v>
      </c>
      <c r="D646" s="218" t="s">
        <v>256</v>
      </c>
      <c r="E646" s="219" t="s">
        <v>1006</v>
      </c>
      <c r="F646" s="220" t="s">
        <v>1007</v>
      </c>
      <c r="G646" s="221" t="s">
        <v>314</v>
      </c>
      <c r="H646" s="222">
        <v>9.1099999999999994</v>
      </c>
      <c r="I646" s="223"/>
      <c r="J646" s="224">
        <f>ROUND(I646*H646,2)</f>
        <v>0</v>
      </c>
      <c r="K646" s="220" t="s">
        <v>260</v>
      </c>
      <c r="L646" s="48"/>
      <c r="M646" s="225" t="s">
        <v>48</v>
      </c>
      <c r="N646" s="226" t="s">
        <v>56</v>
      </c>
      <c r="O646" s="88"/>
      <c r="P646" s="227">
        <f>O646*H646</f>
        <v>0</v>
      </c>
      <c r="Q646" s="227">
        <v>0</v>
      </c>
      <c r="R646" s="227">
        <f>Q646*H646</f>
        <v>0</v>
      </c>
      <c r="S646" s="227">
        <v>0</v>
      </c>
      <c r="T646" s="228">
        <f>S646*H646</f>
        <v>0</v>
      </c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R646" s="229" t="s">
        <v>261</v>
      </c>
      <c r="AT646" s="229" t="s">
        <v>256</v>
      </c>
      <c r="AU646" s="229" t="s">
        <v>93</v>
      </c>
      <c r="AY646" s="20" t="s">
        <v>254</v>
      </c>
      <c r="BE646" s="230">
        <f>IF(N646="základní",J646,0)</f>
        <v>0</v>
      </c>
      <c r="BF646" s="230">
        <f>IF(N646="snížená",J646,0)</f>
        <v>0</v>
      </c>
      <c r="BG646" s="230">
        <f>IF(N646="zákl. přenesená",J646,0)</f>
        <v>0</v>
      </c>
      <c r="BH646" s="230">
        <f>IF(N646="sníž. přenesená",J646,0)</f>
        <v>0</v>
      </c>
      <c r="BI646" s="230">
        <f>IF(N646="nulová",J646,0)</f>
        <v>0</v>
      </c>
      <c r="BJ646" s="20" t="s">
        <v>23</v>
      </c>
      <c r="BK646" s="230">
        <f>ROUND(I646*H646,2)</f>
        <v>0</v>
      </c>
      <c r="BL646" s="20" t="s">
        <v>261</v>
      </c>
      <c r="BM646" s="229" t="s">
        <v>1660</v>
      </c>
    </row>
    <row r="647" s="2" customFormat="1">
      <c r="A647" s="42"/>
      <c r="B647" s="43"/>
      <c r="C647" s="44"/>
      <c r="D647" s="231" t="s">
        <v>263</v>
      </c>
      <c r="E647" s="44"/>
      <c r="F647" s="232" t="s">
        <v>1009</v>
      </c>
      <c r="G647" s="44"/>
      <c r="H647" s="44"/>
      <c r="I647" s="233"/>
      <c r="J647" s="44"/>
      <c r="K647" s="44"/>
      <c r="L647" s="48"/>
      <c r="M647" s="234"/>
      <c r="N647" s="235"/>
      <c r="O647" s="88"/>
      <c r="P647" s="88"/>
      <c r="Q647" s="88"/>
      <c r="R647" s="88"/>
      <c r="S647" s="88"/>
      <c r="T647" s="89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T647" s="20" t="s">
        <v>263</v>
      </c>
      <c r="AU647" s="20" t="s">
        <v>93</v>
      </c>
    </row>
    <row r="648" s="15" customFormat="1">
      <c r="A648" s="15"/>
      <c r="B648" s="259"/>
      <c r="C648" s="260"/>
      <c r="D648" s="238" t="s">
        <v>265</v>
      </c>
      <c r="E648" s="261" t="s">
        <v>48</v>
      </c>
      <c r="F648" s="262" t="s">
        <v>834</v>
      </c>
      <c r="G648" s="260"/>
      <c r="H648" s="261" t="s">
        <v>48</v>
      </c>
      <c r="I648" s="263"/>
      <c r="J648" s="260"/>
      <c r="K648" s="260"/>
      <c r="L648" s="264"/>
      <c r="M648" s="265"/>
      <c r="N648" s="266"/>
      <c r="O648" s="266"/>
      <c r="P648" s="266"/>
      <c r="Q648" s="266"/>
      <c r="R648" s="266"/>
      <c r="S648" s="266"/>
      <c r="T648" s="267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68" t="s">
        <v>265</v>
      </c>
      <c r="AU648" s="268" t="s">
        <v>93</v>
      </c>
      <c r="AV648" s="15" t="s">
        <v>23</v>
      </c>
      <c r="AW648" s="15" t="s">
        <v>46</v>
      </c>
      <c r="AX648" s="15" t="s">
        <v>85</v>
      </c>
      <c r="AY648" s="268" t="s">
        <v>254</v>
      </c>
    </row>
    <row r="649" s="15" customFormat="1">
      <c r="A649" s="15"/>
      <c r="B649" s="259"/>
      <c r="C649" s="260"/>
      <c r="D649" s="238" t="s">
        <v>265</v>
      </c>
      <c r="E649" s="261" t="s">
        <v>48</v>
      </c>
      <c r="F649" s="262" t="s">
        <v>1626</v>
      </c>
      <c r="G649" s="260"/>
      <c r="H649" s="261" t="s">
        <v>48</v>
      </c>
      <c r="I649" s="263"/>
      <c r="J649" s="260"/>
      <c r="K649" s="260"/>
      <c r="L649" s="264"/>
      <c r="M649" s="265"/>
      <c r="N649" s="266"/>
      <c r="O649" s="266"/>
      <c r="P649" s="266"/>
      <c r="Q649" s="266"/>
      <c r="R649" s="266"/>
      <c r="S649" s="266"/>
      <c r="T649" s="267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8" t="s">
        <v>265</v>
      </c>
      <c r="AU649" s="268" t="s">
        <v>93</v>
      </c>
      <c r="AV649" s="15" t="s">
        <v>23</v>
      </c>
      <c r="AW649" s="15" t="s">
        <v>46</v>
      </c>
      <c r="AX649" s="15" t="s">
        <v>85</v>
      </c>
      <c r="AY649" s="268" t="s">
        <v>254</v>
      </c>
    </row>
    <row r="650" s="13" customFormat="1">
      <c r="A650" s="13"/>
      <c r="B650" s="236"/>
      <c r="C650" s="237"/>
      <c r="D650" s="238" t="s">
        <v>265</v>
      </c>
      <c r="E650" s="239" t="s">
        <v>48</v>
      </c>
      <c r="F650" s="240" t="s">
        <v>1627</v>
      </c>
      <c r="G650" s="237"/>
      <c r="H650" s="241">
        <v>7.5490000000000004</v>
      </c>
      <c r="I650" s="242"/>
      <c r="J650" s="237"/>
      <c r="K650" s="237"/>
      <c r="L650" s="243"/>
      <c r="M650" s="244"/>
      <c r="N650" s="245"/>
      <c r="O650" s="245"/>
      <c r="P650" s="245"/>
      <c r="Q650" s="245"/>
      <c r="R650" s="245"/>
      <c r="S650" s="245"/>
      <c r="T650" s="24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7" t="s">
        <v>265</v>
      </c>
      <c r="AU650" s="247" t="s">
        <v>93</v>
      </c>
      <c r="AV650" s="13" t="s">
        <v>93</v>
      </c>
      <c r="AW650" s="13" t="s">
        <v>46</v>
      </c>
      <c r="AX650" s="13" t="s">
        <v>85</v>
      </c>
      <c r="AY650" s="247" t="s">
        <v>254</v>
      </c>
    </row>
    <row r="651" s="15" customFormat="1">
      <c r="A651" s="15"/>
      <c r="B651" s="259"/>
      <c r="C651" s="260"/>
      <c r="D651" s="238" t="s">
        <v>265</v>
      </c>
      <c r="E651" s="261" t="s">
        <v>48</v>
      </c>
      <c r="F651" s="262" t="s">
        <v>1628</v>
      </c>
      <c r="G651" s="260"/>
      <c r="H651" s="261" t="s">
        <v>48</v>
      </c>
      <c r="I651" s="263"/>
      <c r="J651" s="260"/>
      <c r="K651" s="260"/>
      <c r="L651" s="264"/>
      <c r="M651" s="265"/>
      <c r="N651" s="266"/>
      <c r="O651" s="266"/>
      <c r="P651" s="266"/>
      <c r="Q651" s="266"/>
      <c r="R651" s="266"/>
      <c r="S651" s="266"/>
      <c r="T651" s="267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68" t="s">
        <v>265</v>
      </c>
      <c r="AU651" s="268" t="s">
        <v>93</v>
      </c>
      <c r="AV651" s="15" t="s">
        <v>23</v>
      </c>
      <c r="AW651" s="15" t="s">
        <v>46</v>
      </c>
      <c r="AX651" s="15" t="s">
        <v>85</v>
      </c>
      <c r="AY651" s="268" t="s">
        <v>254</v>
      </c>
    </row>
    <row r="652" s="13" customFormat="1">
      <c r="A652" s="13"/>
      <c r="B652" s="236"/>
      <c r="C652" s="237"/>
      <c r="D652" s="238" t="s">
        <v>265</v>
      </c>
      <c r="E652" s="239" t="s">
        <v>48</v>
      </c>
      <c r="F652" s="240" t="s">
        <v>1629</v>
      </c>
      <c r="G652" s="237"/>
      <c r="H652" s="241">
        <v>1.5609999999999999</v>
      </c>
      <c r="I652" s="242"/>
      <c r="J652" s="237"/>
      <c r="K652" s="237"/>
      <c r="L652" s="243"/>
      <c r="M652" s="244"/>
      <c r="N652" s="245"/>
      <c r="O652" s="245"/>
      <c r="P652" s="245"/>
      <c r="Q652" s="245"/>
      <c r="R652" s="245"/>
      <c r="S652" s="245"/>
      <c r="T652" s="246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7" t="s">
        <v>265</v>
      </c>
      <c r="AU652" s="247" t="s">
        <v>93</v>
      </c>
      <c r="AV652" s="13" t="s">
        <v>93</v>
      </c>
      <c r="AW652" s="13" t="s">
        <v>46</v>
      </c>
      <c r="AX652" s="13" t="s">
        <v>85</v>
      </c>
      <c r="AY652" s="247" t="s">
        <v>254</v>
      </c>
    </row>
    <row r="653" s="14" customFormat="1">
      <c r="A653" s="14"/>
      <c r="B653" s="248"/>
      <c r="C653" s="249"/>
      <c r="D653" s="238" t="s">
        <v>265</v>
      </c>
      <c r="E653" s="250" t="s">
        <v>1554</v>
      </c>
      <c r="F653" s="251" t="s">
        <v>268</v>
      </c>
      <c r="G653" s="249"/>
      <c r="H653" s="252">
        <v>9.1099999999999994</v>
      </c>
      <c r="I653" s="253"/>
      <c r="J653" s="249"/>
      <c r="K653" s="249"/>
      <c r="L653" s="254"/>
      <c r="M653" s="255"/>
      <c r="N653" s="256"/>
      <c r="O653" s="256"/>
      <c r="P653" s="256"/>
      <c r="Q653" s="256"/>
      <c r="R653" s="256"/>
      <c r="S653" s="256"/>
      <c r="T653" s="257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8" t="s">
        <v>265</v>
      </c>
      <c r="AU653" s="258" t="s">
        <v>93</v>
      </c>
      <c r="AV653" s="14" t="s">
        <v>261</v>
      </c>
      <c r="AW653" s="14" t="s">
        <v>46</v>
      </c>
      <c r="AX653" s="14" t="s">
        <v>23</v>
      </c>
      <c r="AY653" s="258" t="s">
        <v>254</v>
      </c>
    </row>
    <row r="654" s="2" customFormat="1" ht="24.15" customHeight="1">
      <c r="A654" s="42"/>
      <c r="B654" s="43"/>
      <c r="C654" s="218" t="s">
        <v>399</v>
      </c>
      <c r="D654" s="218" t="s">
        <v>256</v>
      </c>
      <c r="E654" s="219" t="s">
        <v>1661</v>
      </c>
      <c r="F654" s="220" t="s">
        <v>1662</v>
      </c>
      <c r="G654" s="221" t="s">
        <v>314</v>
      </c>
      <c r="H654" s="222">
        <v>9.1099999999999994</v>
      </c>
      <c r="I654" s="223"/>
      <c r="J654" s="224">
        <f>ROUND(I654*H654,2)</f>
        <v>0</v>
      </c>
      <c r="K654" s="220" t="s">
        <v>260</v>
      </c>
      <c r="L654" s="48"/>
      <c r="M654" s="225" t="s">
        <v>48</v>
      </c>
      <c r="N654" s="226" t="s">
        <v>56</v>
      </c>
      <c r="O654" s="88"/>
      <c r="P654" s="227">
        <f>O654*H654</f>
        <v>0</v>
      </c>
      <c r="Q654" s="227">
        <v>0</v>
      </c>
      <c r="R654" s="227">
        <f>Q654*H654</f>
        <v>0</v>
      </c>
      <c r="S654" s="227">
        <v>0</v>
      </c>
      <c r="T654" s="228">
        <f>S654*H654</f>
        <v>0</v>
      </c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R654" s="229" t="s">
        <v>261</v>
      </c>
      <c r="AT654" s="229" t="s">
        <v>256</v>
      </c>
      <c r="AU654" s="229" t="s">
        <v>93</v>
      </c>
      <c r="AY654" s="20" t="s">
        <v>254</v>
      </c>
      <c r="BE654" s="230">
        <f>IF(N654="základní",J654,0)</f>
        <v>0</v>
      </c>
      <c r="BF654" s="230">
        <f>IF(N654="snížená",J654,0)</f>
        <v>0</v>
      </c>
      <c r="BG654" s="230">
        <f>IF(N654="zákl. přenesená",J654,0)</f>
        <v>0</v>
      </c>
      <c r="BH654" s="230">
        <f>IF(N654="sníž. přenesená",J654,0)</f>
        <v>0</v>
      </c>
      <c r="BI654" s="230">
        <f>IF(N654="nulová",J654,0)</f>
        <v>0</v>
      </c>
      <c r="BJ654" s="20" t="s">
        <v>23</v>
      </c>
      <c r="BK654" s="230">
        <f>ROUND(I654*H654,2)</f>
        <v>0</v>
      </c>
      <c r="BL654" s="20" t="s">
        <v>261</v>
      </c>
      <c r="BM654" s="229" t="s">
        <v>1663</v>
      </c>
    </row>
    <row r="655" s="2" customFormat="1">
      <c r="A655" s="42"/>
      <c r="B655" s="43"/>
      <c r="C655" s="44"/>
      <c r="D655" s="231" t="s">
        <v>263</v>
      </c>
      <c r="E655" s="44"/>
      <c r="F655" s="232" t="s">
        <v>1664</v>
      </c>
      <c r="G655" s="44"/>
      <c r="H655" s="44"/>
      <c r="I655" s="233"/>
      <c r="J655" s="44"/>
      <c r="K655" s="44"/>
      <c r="L655" s="48"/>
      <c r="M655" s="234"/>
      <c r="N655" s="235"/>
      <c r="O655" s="88"/>
      <c r="P655" s="88"/>
      <c r="Q655" s="88"/>
      <c r="R655" s="88"/>
      <c r="S655" s="88"/>
      <c r="T655" s="89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T655" s="20" t="s">
        <v>263</v>
      </c>
      <c r="AU655" s="20" t="s">
        <v>93</v>
      </c>
    </row>
    <row r="656" s="15" customFormat="1">
      <c r="A656" s="15"/>
      <c r="B656" s="259"/>
      <c r="C656" s="260"/>
      <c r="D656" s="238" t="s">
        <v>265</v>
      </c>
      <c r="E656" s="261" t="s">
        <v>48</v>
      </c>
      <c r="F656" s="262" t="s">
        <v>834</v>
      </c>
      <c r="G656" s="260"/>
      <c r="H656" s="261" t="s">
        <v>48</v>
      </c>
      <c r="I656" s="263"/>
      <c r="J656" s="260"/>
      <c r="K656" s="260"/>
      <c r="L656" s="264"/>
      <c r="M656" s="265"/>
      <c r="N656" s="266"/>
      <c r="O656" s="266"/>
      <c r="P656" s="266"/>
      <c r="Q656" s="266"/>
      <c r="R656" s="266"/>
      <c r="S656" s="266"/>
      <c r="T656" s="267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68" t="s">
        <v>265</v>
      </c>
      <c r="AU656" s="268" t="s">
        <v>93</v>
      </c>
      <c r="AV656" s="15" t="s">
        <v>23</v>
      </c>
      <c r="AW656" s="15" t="s">
        <v>46</v>
      </c>
      <c r="AX656" s="15" t="s">
        <v>85</v>
      </c>
      <c r="AY656" s="268" t="s">
        <v>254</v>
      </c>
    </row>
    <row r="657" s="15" customFormat="1">
      <c r="A657" s="15"/>
      <c r="B657" s="259"/>
      <c r="C657" s="260"/>
      <c r="D657" s="238" t="s">
        <v>265</v>
      </c>
      <c r="E657" s="261" t="s">
        <v>48</v>
      </c>
      <c r="F657" s="262" t="s">
        <v>1626</v>
      </c>
      <c r="G657" s="260"/>
      <c r="H657" s="261" t="s">
        <v>48</v>
      </c>
      <c r="I657" s="263"/>
      <c r="J657" s="260"/>
      <c r="K657" s="260"/>
      <c r="L657" s="264"/>
      <c r="M657" s="265"/>
      <c r="N657" s="266"/>
      <c r="O657" s="266"/>
      <c r="P657" s="266"/>
      <c r="Q657" s="266"/>
      <c r="R657" s="266"/>
      <c r="S657" s="266"/>
      <c r="T657" s="267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68" t="s">
        <v>265</v>
      </c>
      <c r="AU657" s="268" t="s">
        <v>93</v>
      </c>
      <c r="AV657" s="15" t="s">
        <v>23</v>
      </c>
      <c r="AW657" s="15" t="s">
        <v>46</v>
      </c>
      <c r="AX657" s="15" t="s">
        <v>85</v>
      </c>
      <c r="AY657" s="268" t="s">
        <v>254</v>
      </c>
    </row>
    <row r="658" s="13" customFormat="1">
      <c r="A658" s="13"/>
      <c r="B658" s="236"/>
      <c r="C658" s="237"/>
      <c r="D658" s="238" t="s">
        <v>265</v>
      </c>
      <c r="E658" s="239" t="s">
        <v>48</v>
      </c>
      <c r="F658" s="240" t="s">
        <v>1627</v>
      </c>
      <c r="G658" s="237"/>
      <c r="H658" s="241">
        <v>7.5490000000000004</v>
      </c>
      <c r="I658" s="242"/>
      <c r="J658" s="237"/>
      <c r="K658" s="237"/>
      <c r="L658" s="243"/>
      <c r="M658" s="244"/>
      <c r="N658" s="245"/>
      <c r="O658" s="245"/>
      <c r="P658" s="245"/>
      <c r="Q658" s="245"/>
      <c r="R658" s="245"/>
      <c r="S658" s="245"/>
      <c r="T658" s="24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7" t="s">
        <v>265</v>
      </c>
      <c r="AU658" s="247" t="s">
        <v>93</v>
      </c>
      <c r="AV658" s="13" t="s">
        <v>93</v>
      </c>
      <c r="AW658" s="13" t="s">
        <v>46</v>
      </c>
      <c r="AX658" s="13" t="s">
        <v>85</v>
      </c>
      <c r="AY658" s="247" t="s">
        <v>254</v>
      </c>
    </row>
    <row r="659" s="15" customFormat="1">
      <c r="A659" s="15"/>
      <c r="B659" s="259"/>
      <c r="C659" s="260"/>
      <c r="D659" s="238" t="s">
        <v>265</v>
      </c>
      <c r="E659" s="261" t="s">
        <v>48</v>
      </c>
      <c r="F659" s="262" t="s">
        <v>1628</v>
      </c>
      <c r="G659" s="260"/>
      <c r="H659" s="261" t="s">
        <v>48</v>
      </c>
      <c r="I659" s="263"/>
      <c r="J659" s="260"/>
      <c r="K659" s="260"/>
      <c r="L659" s="264"/>
      <c r="M659" s="265"/>
      <c r="N659" s="266"/>
      <c r="O659" s="266"/>
      <c r="P659" s="266"/>
      <c r="Q659" s="266"/>
      <c r="R659" s="266"/>
      <c r="S659" s="266"/>
      <c r="T659" s="267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8" t="s">
        <v>265</v>
      </c>
      <c r="AU659" s="268" t="s">
        <v>93</v>
      </c>
      <c r="AV659" s="15" t="s">
        <v>23</v>
      </c>
      <c r="AW659" s="15" t="s">
        <v>46</v>
      </c>
      <c r="AX659" s="15" t="s">
        <v>85</v>
      </c>
      <c r="AY659" s="268" t="s">
        <v>254</v>
      </c>
    </row>
    <row r="660" s="13" customFormat="1">
      <c r="A660" s="13"/>
      <c r="B660" s="236"/>
      <c r="C660" s="237"/>
      <c r="D660" s="238" t="s">
        <v>265</v>
      </c>
      <c r="E660" s="239" t="s">
        <v>48</v>
      </c>
      <c r="F660" s="240" t="s">
        <v>1646</v>
      </c>
      <c r="G660" s="237"/>
      <c r="H660" s="241">
        <v>1.5609999999999999</v>
      </c>
      <c r="I660" s="242"/>
      <c r="J660" s="237"/>
      <c r="K660" s="237"/>
      <c r="L660" s="243"/>
      <c r="M660" s="244"/>
      <c r="N660" s="245"/>
      <c r="O660" s="245"/>
      <c r="P660" s="245"/>
      <c r="Q660" s="245"/>
      <c r="R660" s="245"/>
      <c r="S660" s="245"/>
      <c r="T660" s="246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7" t="s">
        <v>265</v>
      </c>
      <c r="AU660" s="247" t="s">
        <v>93</v>
      </c>
      <c r="AV660" s="13" t="s">
        <v>93</v>
      </c>
      <c r="AW660" s="13" t="s">
        <v>46</v>
      </c>
      <c r="AX660" s="13" t="s">
        <v>85</v>
      </c>
      <c r="AY660" s="247" t="s">
        <v>254</v>
      </c>
    </row>
    <row r="661" s="14" customFormat="1">
      <c r="A661" s="14"/>
      <c r="B661" s="248"/>
      <c r="C661" s="249"/>
      <c r="D661" s="238" t="s">
        <v>265</v>
      </c>
      <c r="E661" s="250" t="s">
        <v>1551</v>
      </c>
      <c r="F661" s="251" t="s">
        <v>268</v>
      </c>
      <c r="G661" s="249"/>
      <c r="H661" s="252">
        <v>9.1099999999999994</v>
      </c>
      <c r="I661" s="253"/>
      <c r="J661" s="249"/>
      <c r="K661" s="249"/>
      <c r="L661" s="254"/>
      <c r="M661" s="255"/>
      <c r="N661" s="256"/>
      <c r="O661" s="256"/>
      <c r="P661" s="256"/>
      <c r="Q661" s="256"/>
      <c r="R661" s="256"/>
      <c r="S661" s="256"/>
      <c r="T661" s="257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8" t="s">
        <v>265</v>
      </c>
      <c r="AU661" s="258" t="s">
        <v>93</v>
      </c>
      <c r="AV661" s="14" t="s">
        <v>261</v>
      </c>
      <c r="AW661" s="14" t="s">
        <v>46</v>
      </c>
      <c r="AX661" s="14" t="s">
        <v>23</v>
      </c>
      <c r="AY661" s="258" t="s">
        <v>254</v>
      </c>
    </row>
    <row r="662" s="12" customFormat="1" ht="22.8" customHeight="1">
      <c r="A662" s="12"/>
      <c r="B662" s="202"/>
      <c r="C662" s="203"/>
      <c r="D662" s="204" t="s">
        <v>84</v>
      </c>
      <c r="E662" s="216" t="s">
        <v>303</v>
      </c>
      <c r="F662" s="216" t="s">
        <v>1070</v>
      </c>
      <c r="G662" s="203"/>
      <c r="H662" s="203"/>
      <c r="I662" s="206"/>
      <c r="J662" s="217">
        <f>BK662</f>
        <v>0</v>
      </c>
      <c r="K662" s="203"/>
      <c r="L662" s="208"/>
      <c r="M662" s="209"/>
      <c r="N662" s="210"/>
      <c r="O662" s="210"/>
      <c r="P662" s="211">
        <f>SUM(P663:P687)</f>
        <v>0</v>
      </c>
      <c r="Q662" s="210"/>
      <c r="R662" s="211">
        <f>SUM(R663:R687)</f>
        <v>57.035058399999997</v>
      </c>
      <c r="S662" s="210"/>
      <c r="T662" s="212">
        <f>SUM(T663:T687)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13" t="s">
        <v>23</v>
      </c>
      <c r="AT662" s="214" t="s">
        <v>84</v>
      </c>
      <c r="AU662" s="214" t="s">
        <v>23</v>
      </c>
      <c r="AY662" s="213" t="s">
        <v>254</v>
      </c>
      <c r="BK662" s="215">
        <f>SUM(BK663:BK687)</f>
        <v>0</v>
      </c>
    </row>
    <row r="663" s="2" customFormat="1" ht="33" customHeight="1">
      <c r="A663" s="42"/>
      <c r="B663" s="43"/>
      <c r="C663" s="218" t="s">
        <v>405</v>
      </c>
      <c r="D663" s="218" t="s">
        <v>256</v>
      </c>
      <c r="E663" s="219" t="s">
        <v>1665</v>
      </c>
      <c r="F663" s="220" t="s">
        <v>1666</v>
      </c>
      <c r="G663" s="221" t="s">
        <v>413</v>
      </c>
      <c r="H663" s="222">
        <v>2</v>
      </c>
      <c r="I663" s="223"/>
      <c r="J663" s="224">
        <f>ROUND(I663*H663,2)</f>
        <v>0</v>
      </c>
      <c r="K663" s="220" t="s">
        <v>260</v>
      </c>
      <c r="L663" s="48"/>
      <c r="M663" s="225" t="s">
        <v>48</v>
      </c>
      <c r="N663" s="226" t="s">
        <v>56</v>
      </c>
      <c r="O663" s="88"/>
      <c r="P663" s="227">
        <f>O663*H663</f>
        <v>0</v>
      </c>
      <c r="Q663" s="227">
        <v>0.0068999999999999999</v>
      </c>
      <c r="R663" s="227">
        <f>Q663*H663</f>
        <v>0.0138</v>
      </c>
      <c r="S663" s="227">
        <v>0</v>
      </c>
      <c r="T663" s="228">
        <f>S663*H663</f>
        <v>0</v>
      </c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R663" s="229" t="s">
        <v>261</v>
      </c>
      <c r="AT663" s="229" t="s">
        <v>256</v>
      </c>
      <c r="AU663" s="229" t="s">
        <v>93</v>
      </c>
      <c r="AY663" s="20" t="s">
        <v>254</v>
      </c>
      <c r="BE663" s="230">
        <f>IF(N663="základní",J663,0)</f>
        <v>0</v>
      </c>
      <c r="BF663" s="230">
        <f>IF(N663="snížená",J663,0)</f>
        <v>0</v>
      </c>
      <c r="BG663" s="230">
        <f>IF(N663="zákl. přenesená",J663,0)</f>
        <v>0</v>
      </c>
      <c r="BH663" s="230">
        <f>IF(N663="sníž. přenesená",J663,0)</f>
        <v>0</v>
      </c>
      <c r="BI663" s="230">
        <f>IF(N663="nulová",J663,0)</f>
        <v>0</v>
      </c>
      <c r="BJ663" s="20" t="s">
        <v>23</v>
      </c>
      <c r="BK663" s="230">
        <f>ROUND(I663*H663,2)</f>
        <v>0</v>
      </c>
      <c r="BL663" s="20" t="s">
        <v>261</v>
      </c>
      <c r="BM663" s="229" t="s">
        <v>1667</v>
      </c>
    </row>
    <row r="664" s="2" customFormat="1">
      <c r="A664" s="42"/>
      <c r="B664" s="43"/>
      <c r="C664" s="44"/>
      <c r="D664" s="231" t="s">
        <v>263</v>
      </c>
      <c r="E664" s="44"/>
      <c r="F664" s="232" t="s">
        <v>1668</v>
      </c>
      <c r="G664" s="44"/>
      <c r="H664" s="44"/>
      <c r="I664" s="233"/>
      <c r="J664" s="44"/>
      <c r="K664" s="44"/>
      <c r="L664" s="48"/>
      <c r="M664" s="234"/>
      <c r="N664" s="235"/>
      <c r="O664" s="88"/>
      <c r="P664" s="88"/>
      <c r="Q664" s="88"/>
      <c r="R664" s="88"/>
      <c r="S664" s="88"/>
      <c r="T664" s="89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T664" s="20" t="s">
        <v>263</v>
      </c>
      <c r="AU664" s="20" t="s">
        <v>93</v>
      </c>
    </row>
    <row r="665" s="2" customFormat="1" ht="33" customHeight="1">
      <c r="A665" s="42"/>
      <c r="B665" s="43"/>
      <c r="C665" s="218" t="s">
        <v>410</v>
      </c>
      <c r="D665" s="218" t="s">
        <v>256</v>
      </c>
      <c r="E665" s="219" t="s">
        <v>1669</v>
      </c>
      <c r="F665" s="220" t="s">
        <v>1670</v>
      </c>
      <c r="G665" s="221" t="s">
        <v>413</v>
      </c>
      <c r="H665" s="222">
        <v>1</v>
      </c>
      <c r="I665" s="223"/>
      <c r="J665" s="224">
        <f>ROUND(I665*H665,2)</f>
        <v>0</v>
      </c>
      <c r="K665" s="220" t="s">
        <v>260</v>
      </c>
      <c r="L665" s="48"/>
      <c r="M665" s="225" t="s">
        <v>48</v>
      </c>
      <c r="N665" s="226" t="s">
        <v>56</v>
      </c>
      <c r="O665" s="88"/>
      <c r="P665" s="227">
        <f>O665*H665</f>
        <v>0</v>
      </c>
      <c r="Q665" s="227">
        <v>0.019</v>
      </c>
      <c r="R665" s="227">
        <f>Q665*H665</f>
        <v>0.019</v>
      </c>
      <c r="S665" s="227">
        <v>0</v>
      </c>
      <c r="T665" s="228">
        <f>S665*H665</f>
        <v>0</v>
      </c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R665" s="229" t="s">
        <v>261</v>
      </c>
      <c r="AT665" s="229" t="s">
        <v>256</v>
      </c>
      <c r="AU665" s="229" t="s">
        <v>93</v>
      </c>
      <c r="AY665" s="20" t="s">
        <v>254</v>
      </c>
      <c r="BE665" s="230">
        <f>IF(N665="základní",J665,0)</f>
        <v>0</v>
      </c>
      <c r="BF665" s="230">
        <f>IF(N665="snížená",J665,0)</f>
        <v>0</v>
      </c>
      <c r="BG665" s="230">
        <f>IF(N665="zákl. přenesená",J665,0)</f>
        <v>0</v>
      </c>
      <c r="BH665" s="230">
        <f>IF(N665="sníž. přenesená",J665,0)</f>
        <v>0</v>
      </c>
      <c r="BI665" s="230">
        <f>IF(N665="nulová",J665,0)</f>
        <v>0</v>
      </c>
      <c r="BJ665" s="20" t="s">
        <v>23</v>
      </c>
      <c r="BK665" s="230">
        <f>ROUND(I665*H665,2)</f>
        <v>0</v>
      </c>
      <c r="BL665" s="20" t="s">
        <v>261</v>
      </c>
      <c r="BM665" s="229" t="s">
        <v>1671</v>
      </c>
    </row>
    <row r="666" s="2" customFormat="1">
      <c r="A666" s="42"/>
      <c r="B666" s="43"/>
      <c r="C666" s="44"/>
      <c r="D666" s="231" t="s">
        <v>263</v>
      </c>
      <c r="E666" s="44"/>
      <c r="F666" s="232" t="s">
        <v>1672</v>
      </c>
      <c r="G666" s="44"/>
      <c r="H666" s="44"/>
      <c r="I666" s="233"/>
      <c r="J666" s="44"/>
      <c r="K666" s="44"/>
      <c r="L666" s="48"/>
      <c r="M666" s="234"/>
      <c r="N666" s="235"/>
      <c r="O666" s="88"/>
      <c r="P666" s="88"/>
      <c r="Q666" s="88"/>
      <c r="R666" s="88"/>
      <c r="S666" s="88"/>
      <c r="T666" s="89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T666" s="20" t="s">
        <v>263</v>
      </c>
      <c r="AU666" s="20" t="s">
        <v>93</v>
      </c>
    </row>
    <row r="667" s="2" customFormat="1" ht="24.15" customHeight="1">
      <c r="A667" s="42"/>
      <c r="B667" s="43"/>
      <c r="C667" s="218" t="s">
        <v>193</v>
      </c>
      <c r="D667" s="218" t="s">
        <v>256</v>
      </c>
      <c r="E667" s="219" t="s">
        <v>1673</v>
      </c>
      <c r="F667" s="220" t="s">
        <v>1674</v>
      </c>
      <c r="G667" s="221" t="s">
        <v>192</v>
      </c>
      <c r="H667" s="222">
        <v>9.1799999999999997</v>
      </c>
      <c r="I667" s="223"/>
      <c r="J667" s="224">
        <f>ROUND(I667*H667,2)</f>
        <v>0</v>
      </c>
      <c r="K667" s="220" t="s">
        <v>260</v>
      </c>
      <c r="L667" s="48"/>
      <c r="M667" s="225" t="s">
        <v>48</v>
      </c>
      <c r="N667" s="226" t="s">
        <v>56</v>
      </c>
      <c r="O667" s="88"/>
      <c r="P667" s="227">
        <f>O667*H667</f>
        <v>0</v>
      </c>
      <c r="Q667" s="227">
        <v>0.00023000000000000001</v>
      </c>
      <c r="R667" s="227">
        <f>Q667*H667</f>
        <v>0.0021113999999999998</v>
      </c>
      <c r="S667" s="227">
        <v>0</v>
      </c>
      <c r="T667" s="228">
        <f>S667*H667</f>
        <v>0</v>
      </c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R667" s="229" t="s">
        <v>261</v>
      </c>
      <c r="AT667" s="229" t="s">
        <v>256</v>
      </c>
      <c r="AU667" s="229" t="s">
        <v>93</v>
      </c>
      <c r="AY667" s="20" t="s">
        <v>254</v>
      </c>
      <c r="BE667" s="230">
        <f>IF(N667="základní",J667,0)</f>
        <v>0</v>
      </c>
      <c r="BF667" s="230">
        <f>IF(N667="snížená",J667,0)</f>
        <v>0</v>
      </c>
      <c r="BG667" s="230">
        <f>IF(N667="zákl. přenesená",J667,0)</f>
        <v>0</v>
      </c>
      <c r="BH667" s="230">
        <f>IF(N667="sníž. přenesená",J667,0)</f>
        <v>0</v>
      </c>
      <c r="BI667" s="230">
        <f>IF(N667="nulová",J667,0)</f>
        <v>0</v>
      </c>
      <c r="BJ667" s="20" t="s">
        <v>23</v>
      </c>
      <c r="BK667" s="230">
        <f>ROUND(I667*H667,2)</f>
        <v>0</v>
      </c>
      <c r="BL667" s="20" t="s">
        <v>261</v>
      </c>
      <c r="BM667" s="229" t="s">
        <v>1675</v>
      </c>
    </row>
    <row r="668" s="2" customFormat="1">
      <c r="A668" s="42"/>
      <c r="B668" s="43"/>
      <c r="C668" s="44"/>
      <c r="D668" s="231" t="s">
        <v>263</v>
      </c>
      <c r="E668" s="44"/>
      <c r="F668" s="232" t="s">
        <v>1676</v>
      </c>
      <c r="G668" s="44"/>
      <c r="H668" s="44"/>
      <c r="I668" s="233"/>
      <c r="J668" s="44"/>
      <c r="K668" s="44"/>
      <c r="L668" s="48"/>
      <c r="M668" s="234"/>
      <c r="N668" s="235"/>
      <c r="O668" s="88"/>
      <c r="P668" s="88"/>
      <c r="Q668" s="88"/>
      <c r="R668" s="88"/>
      <c r="S668" s="88"/>
      <c r="T668" s="89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T668" s="20" t="s">
        <v>263</v>
      </c>
      <c r="AU668" s="20" t="s">
        <v>93</v>
      </c>
    </row>
    <row r="669" s="13" customFormat="1">
      <c r="A669" s="13"/>
      <c r="B669" s="236"/>
      <c r="C669" s="237"/>
      <c r="D669" s="238" t="s">
        <v>265</v>
      </c>
      <c r="E669" s="239" t="s">
        <v>48</v>
      </c>
      <c r="F669" s="240" t="s">
        <v>1677</v>
      </c>
      <c r="G669" s="237"/>
      <c r="H669" s="241">
        <v>9.1799999999999997</v>
      </c>
      <c r="I669" s="242"/>
      <c r="J669" s="237"/>
      <c r="K669" s="237"/>
      <c r="L669" s="243"/>
      <c r="M669" s="244"/>
      <c r="N669" s="245"/>
      <c r="O669" s="245"/>
      <c r="P669" s="245"/>
      <c r="Q669" s="245"/>
      <c r="R669" s="245"/>
      <c r="S669" s="245"/>
      <c r="T669" s="246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7" t="s">
        <v>265</v>
      </c>
      <c r="AU669" s="247" t="s">
        <v>93</v>
      </c>
      <c r="AV669" s="13" t="s">
        <v>93</v>
      </c>
      <c r="AW669" s="13" t="s">
        <v>46</v>
      </c>
      <c r="AX669" s="13" t="s">
        <v>23</v>
      </c>
      <c r="AY669" s="247" t="s">
        <v>254</v>
      </c>
    </row>
    <row r="670" s="2" customFormat="1" ht="16.5" customHeight="1">
      <c r="A670" s="42"/>
      <c r="B670" s="43"/>
      <c r="C670" s="285" t="s">
        <v>422</v>
      </c>
      <c r="D670" s="285" t="s">
        <v>376</v>
      </c>
      <c r="E670" s="286" t="s">
        <v>1678</v>
      </c>
      <c r="F670" s="287" t="s">
        <v>1679</v>
      </c>
      <c r="G670" s="288" t="s">
        <v>192</v>
      </c>
      <c r="H670" s="289">
        <v>10.1</v>
      </c>
      <c r="I670" s="290"/>
      <c r="J670" s="291">
        <f>ROUND(I670*H670,2)</f>
        <v>0</v>
      </c>
      <c r="K670" s="287" t="s">
        <v>260</v>
      </c>
      <c r="L670" s="292"/>
      <c r="M670" s="293" t="s">
        <v>48</v>
      </c>
      <c r="N670" s="294" t="s">
        <v>56</v>
      </c>
      <c r="O670" s="88"/>
      <c r="P670" s="227">
        <f>O670*H670</f>
        <v>0</v>
      </c>
      <c r="Q670" s="227">
        <v>0.41325000000000001</v>
      </c>
      <c r="R670" s="227">
        <f>Q670*H670</f>
        <v>4.1738249999999999</v>
      </c>
      <c r="S670" s="227">
        <v>0</v>
      </c>
      <c r="T670" s="228">
        <f>S670*H670</f>
        <v>0</v>
      </c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R670" s="229" t="s">
        <v>303</v>
      </c>
      <c r="AT670" s="229" t="s">
        <v>376</v>
      </c>
      <c r="AU670" s="229" t="s">
        <v>93</v>
      </c>
      <c r="AY670" s="20" t="s">
        <v>254</v>
      </c>
      <c r="BE670" s="230">
        <f>IF(N670="základní",J670,0)</f>
        <v>0</v>
      </c>
      <c r="BF670" s="230">
        <f>IF(N670="snížená",J670,0)</f>
        <v>0</v>
      </c>
      <c r="BG670" s="230">
        <f>IF(N670="zákl. přenesená",J670,0)</f>
        <v>0</v>
      </c>
      <c r="BH670" s="230">
        <f>IF(N670="sníž. přenesená",J670,0)</f>
        <v>0</v>
      </c>
      <c r="BI670" s="230">
        <f>IF(N670="nulová",J670,0)</f>
        <v>0</v>
      </c>
      <c r="BJ670" s="20" t="s">
        <v>23</v>
      </c>
      <c r="BK670" s="230">
        <f>ROUND(I670*H670,2)</f>
        <v>0</v>
      </c>
      <c r="BL670" s="20" t="s">
        <v>261</v>
      </c>
      <c r="BM670" s="229" t="s">
        <v>1680</v>
      </c>
    </row>
    <row r="671" s="13" customFormat="1">
      <c r="A671" s="13"/>
      <c r="B671" s="236"/>
      <c r="C671" s="237"/>
      <c r="D671" s="238" t="s">
        <v>265</v>
      </c>
      <c r="E671" s="239" t="s">
        <v>48</v>
      </c>
      <c r="F671" s="240" t="s">
        <v>28</v>
      </c>
      <c r="G671" s="237"/>
      <c r="H671" s="241">
        <v>10</v>
      </c>
      <c r="I671" s="242"/>
      <c r="J671" s="237"/>
      <c r="K671" s="237"/>
      <c r="L671" s="243"/>
      <c r="M671" s="244"/>
      <c r="N671" s="245"/>
      <c r="O671" s="245"/>
      <c r="P671" s="245"/>
      <c r="Q671" s="245"/>
      <c r="R671" s="245"/>
      <c r="S671" s="245"/>
      <c r="T671" s="246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7" t="s">
        <v>265</v>
      </c>
      <c r="AU671" s="247" t="s">
        <v>93</v>
      </c>
      <c r="AV671" s="13" t="s">
        <v>93</v>
      </c>
      <c r="AW671" s="13" t="s">
        <v>46</v>
      </c>
      <c r="AX671" s="13" t="s">
        <v>23</v>
      </c>
      <c r="AY671" s="247" t="s">
        <v>254</v>
      </c>
    </row>
    <row r="672" s="13" customFormat="1">
      <c r="A672" s="13"/>
      <c r="B672" s="236"/>
      <c r="C672" s="237"/>
      <c r="D672" s="238" t="s">
        <v>265</v>
      </c>
      <c r="E672" s="237"/>
      <c r="F672" s="240" t="s">
        <v>1681</v>
      </c>
      <c r="G672" s="237"/>
      <c r="H672" s="241">
        <v>10.1</v>
      </c>
      <c r="I672" s="242"/>
      <c r="J672" s="237"/>
      <c r="K672" s="237"/>
      <c r="L672" s="243"/>
      <c r="M672" s="244"/>
      <c r="N672" s="245"/>
      <c r="O672" s="245"/>
      <c r="P672" s="245"/>
      <c r="Q672" s="245"/>
      <c r="R672" s="245"/>
      <c r="S672" s="245"/>
      <c r="T672" s="246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7" t="s">
        <v>265</v>
      </c>
      <c r="AU672" s="247" t="s">
        <v>93</v>
      </c>
      <c r="AV672" s="13" t="s">
        <v>93</v>
      </c>
      <c r="AW672" s="13" t="s">
        <v>4</v>
      </c>
      <c r="AX672" s="13" t="s">
        <v>23</v>
      </c>
      <c r="AY672" s="247" t="s">
        <v>254</v>
      </c>
    </row>
    <row r="673" s="2" customFormat="1" ht="24.15" customHeight="1">
      <c r="A673" s="42"/>
      <c r="B673" s="43"/>
      <c r="C673" s="218" t="s">
        <v>427</v>
      </c>
      <c r="D673" s="218" t="s">
        <v>256</v>
      </c>
      <c r="E673" s="219" t="s">
        <v>1682</v>
      </c>
      <c r="F673" s="220" t="s">
        <v>1683</v>
      </c>
      <c r="G673" s="221" t="s">
        <v>192</v>
      </c>
      <c r="H673" s="222">
        <v>26.960000000000001</v>
      </c>
      <c r="I673" s="223"/>
      <c r="J673" s="224">
        <f>ROUND(I673*H673,2)</f>
        <v>0</v>
      </c>
      <c r="K673" s="220" t="s">
        <v>260</v>
      </c>
      <c r="L673" s="48"/>
      <c r="M673" s="225" t="s">
        <v>48</v>
      </c>
      <c r="N673" s="226" t="s">
        <v>56</v>
      </c>
      <c r="O673" s="88"/>
      <c r="P673" s="227">
        <f>O673*H673</f>
        <v>0</v>
      </c>
      <c r="Q673" s="227">
        <v>0.00050000000000000001</v>
      </c>
      <c r="R673" s="227">
        <f>Q673*H673</f>
        <v>0.013480000000000001</v>
      </c>
      <c r="S673" s="227">
        <v>0</v>
      </c>
      <c r="T673" s="228">
        <f>S673*H673</f>
        <v>0</v>
      </c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R673" s="229" t="s">
        <v>261</v>
      </c>
      <c r="AT673" s="229" t="s">
        <v>256</v>
      </c>
      <c r="AU673" s="229" t="s">
        <v>93</v>
      </c>
      <c r="AY673" s="20" t="s">
        <v>254</v>
      </c>
      <c r="BE673" s="230">
        <f>IF(N673="základní",J673,0)</f>
        <v>0</v>
      </c>
      <c r="BF673" s="230">
        <f>IF(N673="snížená",J673,0)</f>
        <v>0</v>
      </c>
      <c r="BG673" s="230">
        <f>IF(N673="zákl. přenesená",J673,0)</f>
        <v>0</v>
      </c>
      <c r="BH673" s="230">
        <f>IF(N673="sníž. přenesená",J673,0)</f>
        <v>0</v>
      </c>
      <c r="BI673" s="230">
        <f>IF(N673="nulová",J673,0)</f>
        <v>0</v>
      </c>
      <c r="BJ673" s="20" t="s">
        <v>23</v>
      </c>
      <c r="BK673" s="230">
        <f>ROUND(I673*H673,2)</f>
        <v>0</v>
      </c>
      <c r="BL673" s="20" t="s">
        <v>261</v>
      </c>
      <c r="BM673" s="229" t="s">
        <v>1684</v>
      </c>
    </row>
    <row r="674" s="2" customFormat="1">
      <c r="A674" s="42"/>
      <c r="B674" s="43"/>
      <c r="C674" s="44"/>
      <c r="D674" s="231" t="s">
        <v>263</v>
      </c>
      <c r="E674" s="44"/>
      <c r="F674" s="232" t="s">
        <v>1685</v>
      </c>
      <c r="G674" s="44"/>
      <c r="H674" s="44"/>
      <c r="I674" s="233"/>
      <c r="J674" s="44"/>
      <c r="K674" s="44"/>
      <c r="L674" s="48"/>
      <c r="M674" s="234"/>
      <c r="N674" s="235"/>
      <c r="O674" s="88"/>
      <c r="P674" s="88"/>
      <c r="Q674" s="88"/>
      <c r="R674" s="88"/>
      <c r="S674" s="88"/>
      <c r="T674" s="89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T674" s="20" t="s">
        <v>263</v>
      </c>
      <c r="AU674" s="20" t="s">
        <v>93</v>
      </c>
    </row>
    <row r="675" s="13" customFormat="1">
      <c r="A675" s="13"/>
      <c r="B675" s="236"/>
      <c r="C675" s="237"/>
      <c r="D675" s="238" t="s">
        <v>265</v>
      </c>
      <c r="E675" s="239" t="s">
        <v>48</v>
      </c>
      <c r="F675" s="240" t="s">
        <v>1686</v>
      </c>
      <c r="G675" s="237"/>
      <c r="H675" s="241">
        <v>26.960000000000001</v>
      </c>
      <c r="I675" s="242"/>
      <c r="J675" s="237"/>
      <c r="K675" s="237"/>
      <c r="L675" s="243"/>
      <c r="M675" s="244"/>
      <c r="N675" s="245"/>
      <c r="O675" s="245"/>
      <c r="P675" s="245"/>
      <c r="Q675" s="245"/>
      <c r="R675" s="245"/>
      <c r="S675" s="245"/>
      <c r="T675" s="246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7" t="s">
        <v>265</v>
      </c>
      <c r="AU675" s="247" t="s">
        <v>93</v>
      </c>
      <c r="AV675" s="13" t="s">
        <v>93</v>
      </c>
      <c r="AW675" s="13" t="s">
        <v>46</v>
      </c>
      <c r="AX675" s="13" t="s">
        <v>23</v>
      </c>
      <c r="AY675" s="247" t="s">
        <v>254</v>
      </c>
    </row>
    <row r="676" s="2" customFormat="1" ht="16.5" customHeight="1">
      <c r="A676" s="42"/>
      <c r="B676" s="43"/>
      <c r="C676" s="285" t="s">
        <v>432</v>
      </c>
      <c r="D676" s="285" t="s">
        <v>376</v>
      </c>
      <c r="E676" s="286" t="s">
        <v>1687</v>
      </c>
      <c r="F676" s="287" t="s">
        <v>1688</v>
      </c>
      <c r="G676" s="288" t="s">
        <v>192</v>
      </c>
      <c r="H676" s="289">
        <v>27.23</v>
      </c>
      <c r="I676" s="290"/>
      <c r="J676" s="291">
        <f>ROUND(I676*H676,2)</f>
        <v>0</v>
      </c>
      <c r="K676" s="287" t="s">
        <v>260</v>
      </c>
      <c r="L676" s="292"/>
      <c r="M676" s="293" t="s">
        <v>48</v>
      </c>
      <c r="N676" s="294" t="s">
        <v>56</v>
      </c>
      <c r="O676" s="88"/>
      <c r="P676" s="227">
        <f>O676*H676</f>
        <v>0</v>
      </c>
      <c r="Q676" s="227">
        <v>1.7243999999999999</v>
      </c>
      <c r="R676" s="227">
        <f>Q676*H676</f>
        <v>46.955411999999995</v>
      </c>
      <c r="S676" s="227">
        <v>0</v>
      </c>
      <c r="T676" s="228">
        <f>S676*H676</f>
        <v>0</v>
      </c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R676" s="229" t="s">
        <v>303</v>
      </c>
      <c r="AT676" s="229" t="s">
        <v>376</v>
      </c>
      <c r="AU676" s="229" t="s">
        <v>93</v>
      </c>
      <c r="AY676" s="20" t="s">
        <v>254</v>
      </c>
      <c r="BE676" s="230">
        <f>IF(N676="základní",J676,0)</f>
        <v>0</v>
      </c>
      <c r="BF676" s="230">
        <f>IF(N676="snížená",J676,0)</f>
        <v>0</v>
      </c>
      <c r="BG676" s="230">
        <f>IF(N676="zákl. přenesená",J676,0)</f>
        <v>0</v>
      </c>
      <c r="BH676" s="230">
        <f>IF(N676="sníž. přenesená",J676,0)</f>
        <v>0</v>
      </c>
      <c r="BI676" s="230">
        <f>IF(N676="nulová",J676,0)</f>
        <v>0</v>
      </c>
      <c r="BJ676" s="20" t="s">
        <v>23</v>
      </c>
      <c r="BK676" s="230">
        <f>ROUND(I676*H676,2)</f>
        <v>0</v>
      </c>
      <c r="BL676" s="20" t="s">
        <v>261</v>
      </c>
      <c r="BM676" s="229" t="s">
        <v>1689</v>
      </c>
    </row>
    <row r="677" s="13" customFormat="1">
      <c r="A677" s="13"/>
      <c r="B677" s="236"/>
      <c r="C677" s="237"/>
      <c r="D677" s="238" t="s">
        <v>265</v>
      </c>
      <c r="E677" s="239" t="s">
        <v>48</v>
      </c>
      <c r="F677" s="240" t="s">
        <v>1690</v>
      </c>
      <c r="G677" s="237"/>
      <c r="H677" s="241">
        <v>26.960000000000001</v>
      </c>
      <c r="I677" s="242"/>
      <c r="J677" s="237"/>
      <c r="K677" s="237"/>
      <c r="L677" s="243"/>
      <c r="M677" s="244"/>
      <c r="N677" s="245"/>
      <c r="O677" s="245"/>
      <c r="P677" s="245"/>
      <c r="Q677" s="245"/>
      <c r="R677" s="245"/>
      <c r="S677" s="245"/>
      <c r="T677" s="246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7" t="s">
        <v>265</v>
      </c>
      <c r="AU677" s="247" t="s">
        <v>93</v>
      </c>
      <c r="AV677" s="13" t="s">
        <v>93</v>
      </c>
      <c r="AW677" s="13" t="s">
        <v>46</v>
      </c>
      <c r="AX677" s="13" t="s">
        <v>23</v>
      </c>
      <c r="AY677" s="247" t="s">
        <v>254</v>
      </c>
    </row>
    <row r="678" s="13" customFormat="1">
      <c r="A678" s="13"/>
      <c r="B678" s="236"/>
      <c r="C678" s="237"/>
      <c r="D678" s="238" t="s">
        <v>265</v>
      </c>
      <c r="E678" s="237"/>
      <c r="F678" s="240" t="s">
        <v>1691</v>
      </c>
      <c r="G678" s="237"/>
      <c r="H678" s="241">
        <v>27.23</v>
      </c>
      <c r="I678" s="242"/>
      <c r="J678" s="237"/>
      <c r="K678" s="237"/>
      <c r="L678" s="243"/>
      <c r="M678" s="244"/>
      <c r="N678" s="245"/>
      <c r="O678" s="245"/>
      <c r="P678" s="245"/>
      <c r="Q678" s="245"/>
      <c r="R678" s="245"/>
      <c r="S678" s="245"/>
      <c r="T678" s="246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7" t="s">
        <v>265</v>
      </c>
      <c r="AU678" s="247" t="s">
        <v>93</v>
      </c>
      <c r="AV678" s="13" t="s">
        <v>93</v>
      </c>
      <c r="AW678" s="13" t="s">
        <v>4</v>
      </c>
      <c r="AX678" s="13" t="s">
        <v>23</v>
      </c>
      <c r="AY678" s="247" t="s">
        <v>254</v>
      </c>
    </row>
    <row r="679" s="2" customFormat="1" ht="24.15" customHeight="1">
      <c r="A679" s="42"/>
      <c r="B679" s="43"/>
      <c r="C679" s="218" t="s">
        <v>437</v>
      </c>
      <c r="D679" s="218" t="s">
        <v>256</v>
      </c>
      <c r="E679" s="219" t="s">
        <v>1692</v>
      </c>
      <c r="F679" s="220" t="s">
        <v>1693</v>
      </c>
      <c r="G679" s="221" t="s">
        <v>413</v>
      </c>
      <c r="H679" s="222">
        <v>1</v>
      </c>
      <c r="I679" s="223"/>
      <c r="J679" s="224">
        <f>ROUND(I679*H679,2)</f>
        <v>0</v>
      </c>
      <c r="K679" s="220" t="s">
        <v>260</v>
      </c>
      <c r="L679" s="48"/>
      <c r="M679" s="225" t="s">
        <v>48</v>
      </c>
      <c r="N679" s="226" t="s">
        <v>56</v>
      </c>
      <c r="O679" s="88"/>
      <c r="P679" s="227">
        <f>O679*H679</f>
        <v>0</v>
      </c>
      <c r="Q679" s="227">
        <v>2.3752399999999998</v>
      </c>
      <c r="R679" s="227">
        <f>Q679*H679</f>
        <v>2.3752399999999998</v>
      </c>
      <c r="S679" s="227">
        <v>0</v>
      </c>
      <c r="T679" s="228">
        <f>S679*H679</f>
        <v>0</v>
      </c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R679" s="229" t="s">
        <v>261</v>
      </c>
      <c r="AT679" s="229" t="s">
        <v>256</v>
      </c>
      <c r="AU679" s="229" t="s">
        <v>93</v>
      </c>
      <c r="AY679" s="20" t="s">
        <v>254</v>
      </c>
      <c r="BE679" s="230">
        <f>IF(N679="základní",J679,0)</f>
        <v>0</v>
      </c>
      <c r="BF679" s="230">
        <f>IF(N679="snížená",J679,0)</f>
        <v>0</v>
      </c>
      <c r="BG679" s="230">
        <f>IF(N679="zákl. přenesená",J679,0)</f>
        <v>0</v>
      </c>
      <c r="BH679" s="230">
        <f>IF(N679="sníž. přenesená",J679,0)</f>
        <v>0</v>
      </c>
      <c r="BI679" s="230">
        <f>IF(N679="nulová",J679,0)</f>
        <v>0</v>
      </c>
      <c r="BJ679" s="20" t="s">
        <v>23</v>
      </c>
      <c r="BK679" s="230">
        <f>ROUND(I679*H679,2)</f>
        <v>0</v>
      </c>
      <c r="BL679" s="20" t="s">
        <v>261</v>
      </c>
      <c r="BM679" s="229" t="s">
        <v>1694</v>
      </c>
    </row>
    <row r="680" s="2" customFormat="1">
      <c r="A680" s="42"/>
      <c r="B680" s="43"/>
      <c r="C680" s="44"/>
      <c r="D680" s="231" t="s">
        <v>263</v>
      </c>
      <c r="E680" s="44"/>
      <c r="F680" s="232" t="s">
        <v>1695</v>
      </c>
      <c r="G680" s="44"/>
      <c r="H680" s="44"/>
      <c r="I680" s="233"/>
      <c r="J680" s="44"/>
      <c r="K680" s="44"/>
      <c r="L680" s="48"/>
      <c r="M680" s="234"/>
      <c r="N680" s="235"/>
      <c r="O680" s="88"/>
      <c r="P680" s="88"/>
      <c r="Q680" s="88"/>
      <c r="R680" s="88"/>
      <c r="S680" s="88"/>
      <c r="T680" s="89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T680" s="20" t="s">
        <v>263</v>
      </c>
      <c r="AU680" s="20" t="s">
        <v>93</v>
      </c>
    </row>
    <row r="681" s="2" customFormat="1" ht="16.5" customHeight="1">
      <c r="A681" s="42"/>
      <c r="B681" s="43"/>
      <c r="C681" s="285" t="s">
        <v>442</v>
      </c>
      <c r="D681" s="285" t="s">
        <v>376</v>
      </c>
      <c r="E681" s="286" t="s">
        <v>1696</v>
      </c>
      <c r="F681" s="287" t="s">
        <v>1697</v>
      </c>
      <c r="G681" s="288" t="s">
        <v>413</v>
      </c>
      <c r="H681" s="289">
        <v>1</v>
      </c>
      <c r="I681" s="290"/>
      <c r="J681" s="291">
        <f>ROUND(I681*H681,2)</f>
        <v>0</v>
      </c>
      <c r="K681" s="287" t="s">
        <v>260</v>
      </c>
      <c r="L681" s="292"/>
      <c r="M681" s="293" t="s">
        <v>48</v>
      </c>
      <c r="N681" s="294" t="s">
        <v>56</v>
      </c>
      <c r="O681" s="88"/>
      <c r="P681" s="227">
        <f>O681*H681</f>
        <v>0</v>
      </c>
      <c r="Q681" s="227">
        <v>2.5659999999999998</v>
      </c>
      <c r="R681" s="227">
        <f>Q681*H681</f>
        <v>2.5659999999999998</v>
      </c>
      <c r="S681" s="227">
        <v>0</v>
      </c>
      <c r="T681" s="228">
        <f>S681*H681</f>
        <v>0</v>
      </c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R681" s="229" t="s">
        <v>303</v>
      </c>
      <c r="AT681" s="229" t="s">
        <v>376</v>
      </c>
      <c r="AU681" s="229" t="s">
        <v>93</v>
      </c>
      <c r="AY681" s="20" t="s">
        <v>254</v>
      </c>
      <c r="BE681" s="230">
        <f>IF(N681="základní",J681,0)</f>
        <v>0</v>
      </c>
      <c r="BF681" s="230">
        <f>IF(N681="snížená",J681,0)</f>
        <v>0</v>
      </c>
      <c r="BG681" s="230">
        <f>IF(N681="zákl. přenesená",J681,0)</f>
        <v>0</v>
      </c>
      <c r="BH681" s="230">
        <f>IF(N681="sníž. přenesená",J681,0)</f>
        <v>0</v>
      </c>
      <c r="BI681" s="230">
        <f>IF(N681="nulová",J681,0)</f>
        <v>0</v>
      </c>
      <c r="BJ681" s="20" t="s">
        <v>23</v>
      </c>
      <c r="BK681" s="230">
        <f>ROUND(I681*H681,2)</f>
        <v>0</v>
      </c>
      <c r="BL681" s="20" t="s">
        <v>261</v>
      </c>
      <c r="BM681" s="229" t="s">
        <v>1698</v>
      </c>
    </row>
    <row r="682" s="2" customFormat="1" ht="16.5" customHeight="1">
      <c r="A682" s="42"/>
      <c r="B682" s="43"/>
      <c r="C682" s="218" t="s">
        <v>447</v>
      </c>
      <c r="D682" s="218" t="s">
        <v>256</v>
      </c>
      <c r="E682" s="219" t="s">
        <v>1177</v>
      </c>
      <c r="F682" s="220" t="s">
        <v>1178</v>
      </c>
      <c r="G682" s="221" t="s">
        <v>413</v>
      </c>
      <c r="H682" s="222">
        <v>1</v>
      </c>
      <c r="I682" s="223"/>
      <c r="J682" s="224">
        <f>ROUND(I682*H682,2)</f>
        <v>0</v>
      </c>
      <c r="K682" s="220" t="s">
        <v>260</v>
      </c>
      <c r="L682" s="48"/>
      <c r="M682" s="225" t="s">
        <v>48</v>
      </c>
      <c r="N682" s="226" t="s">
        <v>56</v>
      </c>
      <c r="O682" s="88"/>
      <c r="P682" s="227">
        <f>O682*H682</f>
        <v>0</v>
      </c>
      <c r="Q682" s="227">
        <v>0.010189999999999999</v>
      </c>
      <c r="R682" s="227">
        <f>Q682*H682</f>
        <v>0.010189999999999999</v>
      </c>
      <c r="S682" s="227">
        <v>0</v>
      </c>
      <c r="T682" s="228">
        <f>S682*H682</f>
        <v>0</v>
      </c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R682" s="229" t="s">
        <v>261</v>
      </c>
      <c r="AT682" s="229" t="s">
        <v>256</v>
      </c>
      <c r="AU682" s="229" t="s">
        <v>93</v>
      </c>
      <c r="AY682" s="20" t="s">
        <v>254</v>
      </c>
      <c r="BE682" s="230">
        <f>IF(N682="základní",J682,0)</f>
        <v>0</v>
      </c>
      <c r="BF682" s="230">
        <f>IF(N682="snížená",J682,0)</f>
        <v>0</v>
      </c>
      <c r="BG682" s="230">
        <f>IF(N682="zákl. přenesená",J682,0)</f>
        <v>0</v>
      </c>
      <c r="BH682" s="230">
        <f>IF(N682="sníž. přenesená",J682,0)</f>
        <v>0</v>
      </c>
      <c r="BI682" s="230">
        <f>IF(N682="nulová",J682,0)</f>
        <v>0</v>
      </c>
      <c r="BJ682" s="20" t="s">
        <v>23</v>
      </c>
      <c r="BK682" s="230">
        <f>ROUND(I682*H682,2)</f>
        <v>0</v>
      </c>
      <c r="BL682" s="20" t="s">
        <v>261</v>
      </c>
      <c r="BM682" s="229" t="s">
        <v>1699</v>
      </c>
    </row>
    <row r="683" s="2" customFormat="1">
      <c r="A683" s="42"/>
      <c r="B683" s="43"/>
      <c r="C683" s="44"/>
      <c r="D683" s="231" t="s">
        <v>263</v>
      </c>
      <c r="E683" s="44"/>
      <c r="F683" s="232" t="s">
        <v>1180</v>
      </c>
      <c r="G683" s="44"/>
      <c r="H683" s="44"/>
      <c r="I683" s="233"/>
      <c r="J683" s="44"/>
      <c r="K683" s="44"/>
      <c r="L683" s="48"/>
      <c r="M683" s="234"/>
      <c r="N683" s="235"/>
      <c r="O683" s="88"/>
      <c r="P683" s="88"/>
      <c r="Q683" s="88"/>
      <c r="R683" s="88"/>
      <c r="S683" s="88"/>
      <c r="T683" s="89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T683" s="20" t="s">
        <v>263</v>
      </c>
      <c r="AU683" s="20" t="s">
        <v>93</v>
      </c>
    </row>
    <row r="684" s="2" customFormat="1" ht="16.5" customHeight="1">
      <c r="A684" s="42"/>
      <c r="B684" s="43"/>
      <c r="C684" s="285" t="s">
        <v>453</v>
      </c>
      <c r="D684" s="285" t="s">
        <v>376</v>
      </c>
      <c r="E684" s="286" t="s">
        <v>1191</v>
      </c>
      <c r="F684" s="287" t="s">
        <v>1192</v>
      </c>
      <c r="G684" s="288" t="s">
        <v>413</v>
      </c>
      <c r="H684" s="289">
        <v>1</v>
      </c>
      <c r="I684" s="290"/>
      <c r="J684" s="291">
        <f>ROUND(I684*H684,2)</f>
        <v>0</v>
      </c>
      <c r="K684" s="287" t="s">
        <v>260</v>
      </c>
      <c r="L684" s="292"/>
      <c r="M684" s="293" t="s">
        <v>48</v>
      </c>
      <c r="N684" s="294" t="s">
        <v>56</v>
      </c>
      <c r="O684" s="88"/>
      <c r="P684" s="227">
        <f>O684*H684</f>
        <v>0</v>
      </c>
      <c r="Q684" s="227">
        <v>0.62</v>
      </c>
      <c r="R684" s="227">
        <f>Q684*H684</f>
        <v>0.62</v>
      </c>
      <c r="S684" s="227">
        <v>0</v>
      </c>
      <c r="T684" s="228">
        <f>S684*H684</f>
        <v>0</v>
      </c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R684" s="229" t="s">
        <v>303</v>
      </c>
      <c r="AT684" s="229" t="s">
        <v>376</v>
      </c>
      <c r="AU684" s="229" t="s">
        <v>93</v>
      </c>
      <c r="AY684" s="20" t="s">
        <v>254</v>
      </c>
      <c r="BE684" s="230">
        <f>IF(N684="základní",J684,0)</f>
        <v>0</v>
      </c>
      <c r="BF684" s="230">
        <f>IF(N684="snížená",J684,0)</f>
        <v>0</v>
      </c>
      <c r="BG684" s="230">
        <f>IF(N684="zákl. přenesená",J684,0)</f>
        <v>0</v>
      </c>
      <c r="BH684" s="230">
        <f>IF(N684="sníž. přenesená",J684,0)</f>
        <v>0</v>
      </c>
      <c r="BI684" s="230">
        <f>IF(N684="nulová",J684,0)</f>
        <v>0</v>
      </c>
      <c r="BJ684" s="20" t="s">
        <v>23</v>
      </c>
      <c r="BK684" s="230">
        <f>ROUND(I684*H684,2)</f>
        <v>0</v>
      </c>
      <c r="BL684" s="20" t="s">
        <v>261</v>
      </c>
      <c r="BM684" s="229" t="s">
        <v>1700</v>
      </c>
    </row>
    <row r="685" s="2" customFormat="1" ht="21.75" customHeight="1">
      <c r="A685" s="42"/>
      <c r="B685" s="43"/>
      <c r="C685" s="218" t="s">
        <v>458</v>
      </c>
      <c r="D685" s="218" t="s">
        <v>256</v>
      </c>
      <c r="E685" s="219" t="s">
        <v>1212</v>
      </c>
      <c r="F685" s="220" t="s">
        <v>1213</v>
      </c>
      <c r="G685" s="221" t="s">
        <v>413</v>
      </c>
      <c r="H685" s="222">
        <v>1</v>
      </c>
      <c r="I685" s="223"/>
      <c r="J685" s="224">
        <f>ROUND(I685*H685,2)</f>
        <v>0</v>
      </c>
      <c r="K685" s="220" t="s">
        <v>260</v>
      </c>
      <c r="L685" s="48"/>
      <c r="M685" s="225" t="s">
        <v>48</v>
      </c>
      <c r="N685" s="226" t="s">
        <v>56</v>
      </c>
      <c r="O685" s="88"/>
      <c r="P685" s="227">
        <f>O685*H685</f>
        <v>0</v>
      </c>
      <c r="Q685" s="227">
        <v>0.089999999999999997</v>
      </c>
      <c r="R685" s="227">
        <f>Q685*H685</f>
        <v>0.089999999999999997</v>
      </c>
      <c r="S685" s="227">
        <v>0</v>
      </c>
      <c r="T685" s="228">
        <f>S685*H685</f>
        <v>0</v>
      </c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R685" s="229" t="s">
        <v>261</v>
      </c>
      <c r="AT685" s="229" t="s">
        <v>256</v>
      </c>
      <c r="AU685" s="229" t="s">
        <v>93</v>
      </c>
      <c r="AY685" s="20" t="s">
        <v>254</v>
      </c>
      <c r="BE685" s="230">
        <f>IF(N685="základní",J685,0)</f>
        <v>0</v>
      </c>
      <c r="BF685" s="230">
        <f>IF(N685="snížená",J685,0)</f>
        <v>0</v>
      </c>
      <c r="BG685" s="230">
        <f>IF(N685="zákl. přenesená",J685,0)</f>
        <v>0</v>
      </c>
      <c r="BH685" s="230">
        <f>IF(N685="sníž. přenesená",J685,0)</f>
        <v>0</v>
      </c>
      <c r="BI685" s="230">
        <f>IF(N685="nulová",J685,0)</f>
        <v>0</v>
      </c>
      <c r="BJ685" s="20" t="s">
        <v>23</v>
      </c>
      <c r="BK685" s="230">
        <f>ROUND(I685*H685,2)</f>
        <v>0</v>
      </c>
      <c r="BL685" s="20" t="s">
        <v>261</v>
      </c>
      <c r="BM685" s="229" t="s">
        <v>1701</v>
      </c>
    </row>
    <row r="686" s="2" customFormat="1">
      <c r="A686" s="42"/>
      <c r="B686" s="43"/>
      <c r="C686" s="44"/>
      <c r="D686" s="231" t="s">
        <v>263</v>
      </c>
      <c r="E686" s="44"/>
      <c r="F686" s="232" t="s">
        <v>1215</v>
      </c>
      <c r="G686" s="44"/>
      <c r="H686" s="44"/>
      <c r="I686" s="233"/>
      <c r="J686" s="44"/>
      <c r="K686" s="44"/>
      <c r="L686" s="48"/>
      <c r="M686" s="234"/>
      <c r="N686" s="235"/>
      <c r="O686" s="88"/>
      <c r="P686" s="88"/>
      <c r="Q686" s="88"/>
      <c r="R686" s="88"/>
      <c r="S686" s="88"/>
      <c r="T686" s="89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T686" s="20" t="s">
        <v>263</v>
      </c>
      <c r="AU686" s="20" t="s">
        <v>93</v>
      </c>
    </row>
    <row r="687" s="2" customFormat="1" ht="16.5" customHeight="1">
      <c r="A687" s="42"/>
      <c r="B687" s="43"/>
      <c r="C687" s="285" t="s">
        <v>464</v>
      </c>
      <c r="D687" s="285" t="s">
        <v>376</v>
      </c>
      <c r="E687" s="286" t="s">
        <v>1217</v>
      </c>
      <c r="F687" s="287" t="s">
        <v>1218</v>
      </c>
      <c r="G687" s="288" t="s">
        <v>413</v>
      </c>
      <c r="H687" s="289">
        <v>1</v>
      </c>
      <c r="I687" s="290"/>
      <c r="J687" s="291">
        <f>ROUND(I687*H687,2)</f>
        <v>0</v>
      </c>
      <c r="K687" s="287" t="s">
        <v>260</v>
      </c>
      <c r="L687" s="292"/>
      <c r="M687" s="293" t="s">
        <v>48</v>
      </c>
      <c r="N687" s="294" t="s">
        <v>56</v>
      </c>
      <c r="O687" s="88"/>
      <c r="P687" s="227">
        <f>O687*H687</f>
        <v>0</v>
      </c>
      <c r="Q687" s="227">
        <v>0.19600000000000001</v>
      </c>
      <c r="R687" s="227">
        <f>Q687*H687</f>
        <v>0.19600000000000001</v>
      </c>
      <c r="S687" s="227">
        <v>0</v>
      </c>
      <c r="T687" s="228">
        <f>S687*H687</f>
        <v>0</v>
      </c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R687" s="229" t="s">
        <v>499</v>
      </c>
      <c r="AT687" s="229" t="s">
        <v>376</v>
      </c>
      <c r="AU687" s="229" t="s">
        <v>93</v>
      </c>
      <c r="AY687" s="20" t="s">
        <v>254</v>
      </c>
      <c r="BE687" s="230">
        <f>IF(N687="základní",J687,0)</f>
        <v>0</v>
      </c>
      <c r="BF687" s="230">
        <f>IF(N687="snížená",J687,0)</f>
        <v>0</v>
      </c>
      <c r="BG687" s="230">
        <f>IF(N687="zákl. přenesená",J687,0)</f>
        <v>0</v>
      </c>
      <c r="BH687" s="230">
        <f>IF(N687="sníž. přenesená",J687,0)</f>
        <v>0</v>
      </c>
      <c r="BI687" s="230">
        <f>IF(N687="nulová",J687,0)</f>
        <v>0</v>
      </c>
      <c r="BJ687" s="20" t="s">
        <v>23</v>
      </c>
      <c r="BK687" s="230">
        <f>ROUND(I687*H687,2)</f>
        <v>0</v>
      </c>
      <c r="BL687" s="20" t="s">
        <v>499</v>
      </c>
      <c r="BM687" s="229" t="s">
        <v>1702</v>
      </c>
    </row>
    <row r="688" s="12" customFormat="1" ht="22.8" customHeight="1">
      <c r="A688" s="12"/>
      <c r="B688" s="202"/>
      <c r="C688" s="203"/>
      <c r="D688" s="204" t="s">
        <v>84</v>
      </c>
      <c r="E688" s="216" t="s">
        <v>311</v>
      </c>
      <c r="F688" s="216" t="s">
        <v>484</v>
      </c>
      <c r="G688" s="203"/>
      <c r="H688" s="203"/>
      <c r="I688" s="206"/>
      <c r="J688" s="217">
        <f>BK688</f>
        <v>0</v>
      </c>
      <c r="K688" s="203"/>
      <c r="L688" s="208"/>
      <c r="M688" s="209"/>
      <c r="N688" s="210"/>
      <c r="O688" s="210"/>
      <c r="P688" s="211">
        <f>P689</f>
        <v>0</v>
      </c>
      <c r="Q688" s="210"/>
      <c r="R688" s="211">
        <f>R689</f>
        <v>0</v>
      </c>
      <c r="S688" s="210"/>
      <c r="T688" s="212">
        <f>T689</f>
        <v>0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13" t="s">
        <v>23</v>
      </c>
      <c r="AT688" s="214" t="s">
        <v>84</v>
      </c>
      <c r="AU688" s="214" t="s">
        <v>23</v>
      </c>
      <c r="AY688" s="213" t="s">
        <v>254</v>
      </c>
      <c r="BK688" s="215">
        <f>BK689</f>
        <v>0</v>
      </c>
    </row>
    <row r="689" s="12" customFormat="1" ht="20.88" customHeight="1">
      <c r="A689" s="12"/>
      <c r="B689" s="202"/>
      <c r="C689" s="203"/>
      <c r="D689" s="204" t="s">
        <v>84</v>
      </c>
      <c r="E689" s="216" t="s">
        <v>572</v>
      </c>
      <c r="F689" s="216" t="s">
        <v>573</v>
      </c>
      <c r="G689" s="203"/>
      <c r="H689" s="203"/>
      <c r="I689" s="206"/>
      <c r="J689" s="217">
        <f>BK689</f>
        <v>0</v>
      </c>
      <c r="K689" s="203"/>
      <c r="L689" s="208"/>
      <c r="M689" s="209"/>
      <c r="N689" s="210"/>
      <c r="O689" s="210"/>
      <c r="P689" s="211">
        <f>SUM(P690:P693)</f>
        <v>0</v>
      </c>
      <c r="Q689" s="210"/>
      <c r="R689" s="211">
        <f>SUM(R690:R693)</f>
        <v>0</v>
      </c>
      <c r="S689" s="210"/>
      <c r="T689" s="212">
        <f>SUM(T690:T693)</f>
        <v>0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13" t="s">
        <v>23</v>
      </c>
      <c r="AT689" s="214" t="s">
        <v>84</v>
      </c>
      <c r="AU689" s="214" t="s">
        <v>93</v>
      </c>
      <c r="AY689" s="213" t="s">
        <v>254</v>
      </c>
      <c r="BK689" s="215">
        <f>SUM(BK690:BK693)</f>
        <v>0</v>
      </c>
    </row>
    <row r="690" s="2" customFormat="1" ht="24.15" customHeight="1">
      <c r="A690" s="42"/>
      <c r="B690" s="43"/>
      <c r="C690" s="218" t="s">
        <v>469</v>
      </c>
      <c r="D690" s="218" t="s">
        <v>256</v>
      </c>
      <c r="E690" s="219" t="s">
        <v>1703</v>
      </c>
      <c r="F690" s="220" t="s">
        <v>1704</v>
      </c>
      <c r="G690" s="221" t="s">
        <v>528</v>
      </c>
      <c r="H690" s="222">
        <v>66.853999999999999</v>
      </c>
      <c r="I690" s="223"/>
      <c r="J690" s="224">
        <f>ROUND(I690*H690,2)</f>
        <v>0</v>
      </c>
      <c r="K690" s="220" t="s">
        <v>260</v>
      </c>
      <c r="L690" s="48"/>
      <c r="M690" s="225" t="s">
        <v>48</v>
      </c>
      <c r="N690" s="226" t="s">
        <v>56</v>
      </c>
      <c r="O690" s="88"/>
      <c r="P690" s="227">
        <f>O690*H690</f>
        <v>0</v>
      </c>
      <c r="Q690" s="227">
        <v>0</v>
      </c>
      <c r="R690" s="227">
        <f>Q690*H690</f>
        <v>0</v>
      </c>
      <c r="S690" s="227">
        <v>0</v>
      </c>
      <c r="T690" s="228">
        <f>S690*H690</f>
        <v>0</v>
      </c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R690" s="229" t="s">
        <v>261</v>
      </c>
      <c r="AT690" s="229" t="s">
        <v>256</v>
      </c>
      <c r="AU690" s="229" t="s">
        <v>104</v>
      </c>
      <c r="AY690" s="20" t="s">
        <v>254</v>
      </c>
      <c r="BE690" s="230">
        <f>IF(N690="základní",J690,0)</f>
        <v>0</v>
      </c>
      <c r="BF690" s="230">
        <f>IF(N690="snížená",J690,0)</f>
        <v>0</v>
      </c>
      <c r="BG690" s="230">
        <f>IF(N690="zákl. přenesená",J690,0)</f>
        <v>0</v>
      </c>
      <c r="BH690" s="230">
        <f>IF(N690="sníž. přenesená",J690,0)</f>
        <v>0</v>
      </c>
      <c r="BI690" s="230">
        <f>IF(N690="nulová",J690,0)</f>
        <v>0</v>
      </c>
      <c r="BJ690" s="20" t="s">
        <v>23</v>
      </c>
      <c r="BK690" s="230">
        <f>ROUND(I690*H690,2)</f>
        <v>0</v>
      </c>
      <c r="BL690" s="20" t="s">
        <v>261</v>
      </c>
      <c r="BM690" s="229" t="s">
        <v>1705</v>
      </c>
    </row>
    <row r="691" s="2" customFormat="1">
      <c r="A691" s="42"/>
      <c r="B691" s="43"/>
      <c r="C691" s="44"/>
      <c r="D691" s="231" t="s">
        <v>263</v>
      </c>
      <c r="E691" s="44"/>
      <c r="F691" s="232" t="s">
        <v>1706</v>
      </c>
      <c r="G691" s="44"/>
      <c r="H691" s="44"/>
      <c r="I691" s="233"/>
      <c r="J691" s="44"/>
      <c r="K691" s="44"/>
      <c r="L691" s="48"/>
      <c r="M691" s="234"/>
      <c r="N691" s="235"/>
      <c r="O691" s="88"/>
      <c r="P691" s="88"/>
      <c r="Q691" s="88"/>
      <c r="R691" s="88"/>
      <c r="S691" s="88"/>
      <c r="T691" s="89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T691" s="20" t="s">
        <v>263</v>
      </c>
      <c r="AU691" s="20" t="s">
        <v>104</v>
      </c>
    </row>
    <row r="692" s="2" customFormat="1" ht="24.15" customHeight="1">
      <c r="A692" s="42"/>
      <c r="B692" s="43"/>
      <c r="C692" s="218" t="s">
        <v>474</v>
      </c>
      <c r="D692" s="218" t="s">
        <v>256</v>
      </c>
      <c r="E692" s="219" t="s">
        <v>1707</v>
      </c>
      <c r="F692" s="220" t="s">
        <v>1708</v>
      </c>
      <c r="G692" s="221" t="s">
        <v>528</v>
      </c>
      <c r="H692" s="222">
        <v>66.853999999999999</v>
      </c>
      <c r="I692" s="223"/>
      <c r="J692" s="224">
        <f>ROUND(I692*H692,2)</f>
        <v>0</v>
      </c>
      <c r="K692" s="220" t="s">
        <v>260</v>
      </c>
      <c r="L692" s="48"/>
      <c r="M692" s="225" t="s">
        <v>48</v>
      </c>
      <c r="N692" s="226" t="s">
        <v>56</v>
      </c>
      <c r="O692" s="88"/>
      <c r="P692" s="227">
        <f>O692*H692</f>
        <v>0</v>
      </c>
      <c r="Q692" s="227">
        <v>0</v>
      </c>
      <c r="R692" s="227">
        <f>Q692*H692</f>
        <v>0</v>
      </c>
      <c r="S692" s="227">
        <v>0</v>
      </c>
      <c r="T692" s="228">
        <f>S692*H692</f>
        <v>0</v>
      </c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R692" s="229" t="s">
        <v>261</v>
      </c>
      <c r="AT692" s="229" t="s">
        <v>256</v>
      </c>
      <c r="AU692" s="229" t="s">
        <v>104</v>
      </c>
      <c r="AY692" s="20" t="s">
        <v>254</v>
      </c>
      <c r="BE692" s="230">
        <f>IF(N692="základní",J692,0)</f>
        <v>0</v>
      </c>
      <c r="BF692" s="230">
        <f>IF(N692="snížená",J692,0)</f>
        <v>0</v>
      </c>
      <c r="BG692" s="230">
        <f>IF(N692="zákl. přenesená",J692,0)</f>
        <v>0</v>
      </c>
      <c r="BH692" s="230">
        <f>IF(N692="sníž. přenesená",J692,0)</f>
        <v>0</v>
      </c>
      <c r="BI692" s="230">
        <f>IF(N692="nulová",J692,0)</f>
        <v>0</v>
      </c>
      <c r="BJ692" s="20" t="s">
        <v>23</v>
      </c>
      <c r="BK692" s="230">
        <f>ROUND(I692*H692,2)</f>
        <v>0</v>
      </c>
      <c r="BL692" s="20" t="s">
        <v>261</v>
      </c>
      <c r="BM692" s="229" t="s">
        <v>1709</v>
      </c>
    </row>
    <row r="693" s="2" customFormat="1">
      <c r="A693" s="42"/>
      <c r="B693" s="43"/>
      <c r="C693" s="44"/>
      <c r="D693" s="231" t="s">
        <v>263</v>
      </c>
      <c r="E693" s="44"/>
      <c r="F693" s="232" t="s">
        <v>1710</v>
      </c>
      <c r="G693" s="44"/>
      <c r="H693" s="44"/>
      <c r="I693" s="233"/>
      <c r="J693" s="44"/>
      <c r="K693" s="44"/>
      <c r="L693" s="48"/>
      <c r="M693" s="234"/>
      <c r="N693" s="235"/>
      <c r="O693" s="88"/>
      <c r="P693" s="88"/>
      <c r="Q693" s="88"/>
      <c r="R693" s="88"/>
      <c r="S693" s="88"/>
      <c r="T693" s="89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T693" s="20" t="s">
        <v>263</v>
      </c>
      <c r="AU693" s="20" t="s">
        <v>104</v>
      </c>
    </row>
    <row r="694" s="12" customFormat="1" ht="25.92" customHeight="1">
      <c r="A694" s="12"/>
      <c r="B694" s="202"/>
      <c r="C694" s="203"/>
      <c r="D694" s="204" t="s">
        <v>84</v>
      </c>
      <c r="E694" s="205" t="s">
        <v>1289</v>
      </c>
      <c r="F694" s="205" t="s">
        <v>1290</v>
      </c>
      <c r="G694" s="203"/>
      <c r="H694" s="203"/>
      <c r="I694" s="206"/>
      <c r="J694" s="207">
        <f>BK694</f>
        <v>0</v>
      </c>
      <c r="K694" s="203"/>
      <c r="L694" s="208"/>
      <c r="M694" s="209"/>
      <c r="N694" s="210"/>
      <c r="O694" s="210"/>
      <c r="P694" s="211">
        <v>0</v>
      </c>
      <c r="Q694" s="210"/>
      <c r="R694" s="211">
        <v>0</v>
      </c>
      <c r="S694" s="210"/>
      <c r="T694" s="212">
        <v>0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213" t="s">
        <v>93</v>
      </c>
      <c r="AT694" s="214" t="s">
        <v>84</v>
      </c>
      <c r="AU694" s="214" t="s">
        <v>85</v>
      </c>
      <c r="AY694" s="213" t="s">
        <v>254</v>
      </c>
      <c r="BK694" s="215">
        <v>0</v>
      </c>
    </row>
    <row r="695" s="12" customFormat="1" ht="25.92" customHeight="1">
      <c r="A695" s="12"/>
      <c r="B695" s="202"/>
      <c r="C695" s="203"/>
      <c r="D695" s="204" t="s">
        <v>84</v>
      </c>
      <c r="E695" s="205" t="s">
        <v>579</v>
      </c>
      <c r="F695" s="205" t="s">
        <v>580</v>
      </c>
      <c r="G695" s="203"/>
      <c r="H695" s="203"/>
      <c r="I695" s="206"/>
      <c r="J695" s="207">
        <f>BK695</f>
        <v>0</v>
      </c>
      <c r="K695" s="203"/>
      <c r="L695" s="208"/>
      <c r="M695" s="209"/>
      <c r="N695" s="210"/>
      <c r="O695" s="210"/>
      <c r="P695" s="211">
        <f>SUM(P696:P721)</f>
        <v>0</v>
      </c>
      <c r="Q695" s="210"/>
      <c r="R695" s="211">
        <f>SUM(R696:R721)</f>
        <v>0</v>
      </c>
      <c r="S695" s="210"/>
      <c r="T695" s="212">
        <f>SUM(T696:T721)</f>
        <v>0</v>
      </c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R695" s="213" t="s">
        <v>23</v>
      </c>
      <c r="AT695" s="214" t="s">
        <v>84</v>
      </c>
      <c r="AU695" s="214" t="s">
        <v>85</v>
      </c>
      <c r="AY695" s="213" t="s">
        <v>254</v>
      </c>
      <c r="BK695" s="215">
        <f>SUM(BK696:BK721)</f>
        <v>0</v>
      </c>
    </row>
    <row r="696" s="2" customFormat="1" ht="24.15" customHeight="1">
      <c r="A696" s="42"/>
      <c r="B696" s="43"/>
      <c r="C696" s="218" t="s">
        <v>479</v>
      </c>
      <c r="D696" s="218" t="s">
        <v>256</v>
      </c>
      <c r="E696" s="219" t="s">
        <v>582</v>
      </c>
      <c r="F696" s="220" t="s">
        <v>583</v>
      </c>
      <c r="G696" s="221" t="s">
        <v>528</v>
      </c>
      <c r="H696" s="222">
        <v>435.755</v>
      </c>
      <c r="I696" s="223"/>
      <c r="J696" s="224">
        <f>ROUND(I696*H696,2)</f>
        <v>0</v>
      </c>
      <c r="K696" s="220" t="s">
        <v>260</v>
      </c>
      <c r="L696" s="48"/>
      <c r="M696" s="225" t="s">
        <v>48</v>
      </c>
      <c r="N696" s="226" t="s">
        <v>56</v>
      </c>
      <c r="O696" s="88"/>
      <c r="P696" s="227">
        <f>O696*H696</f>
        <v>0</v>
      </c>
      <c r="Q696" s="227">
        <v>0</v>
      </c>
      <c r="R696" s="227">
        <f>Q696*H696</f>
        <v>0</v>
      </c>
      <c r="S696" s="227">
        <v>0</v>
      </c>
      <c r="T696" s="228">
        <f>S696*H696</f>
        <v>0</v>
      </c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R696" s="229" t="s">
        <v>261</v>
      </c>
      <c r="AT696" s="229" t="s">
        <v>256</v>
      </c>
      <c r="AU696" s="229" t="s">
        <v>23</v>
      </c>
      <c r="AY696" s="20" t="s">
        <v>254</v>
      </c>
      <c r="BE696" s="230">
        <f>IF(N696="základní",J696,0)</f>
        <v>0</v>
      </c>
      <c r="BF696" s="230">
        <f>IF(N696="snížená",J696,0)</f>
        <v>0</v>
      </c>
      <c r="BG696" s="230">
        <f>IF(N696="zákl. přenesená",J696,0)</f>
        <v>0</v>
      </c>
      <c r="BH696" s="230">
        <f>IF(N696="sníž. přenesená",J696,0)</f>
        <v>0</v>
      </c>
      <c r="BI696" s="230">
        <f>IF(N696="nulová",J696,0)</f>
        <v>0</v>
      </c>
      <c r="BJ696" s="20" t="s">
        <v>23</v>
      </c>
      <c r="BK696" s="230">
        <f>ROUND(I696*H696,2)</f>
        <v>0</v>
      </c>
      <c r="BL696" s="20" t="s">
        <v>261</v>
      </c>
      <c r="BM696" s="229" t="s">
        <v>1711</v>
      </c>
    </row>
    <row r="697" s="2" customFormat="1">
      <c r="A697" s="42"/>
      <c r="B697" s="43"/>
      <c r="C697" s="44"/>
      <c r="D697" s="231" t="s">
        <v>263</v>
      </c>
      <c r="E697" s="44"/>
      <c r="F697" s="232" t="s">
        <v>585</v>
      </c>
      <c r="G697" s="44"/>
      <c r="H697" s="44"/>
      <c r="I697" s="233"/>
      <c r="J697" s="44"/>
      <c r="K697" s="44"/>
      <c r="L697" s="48"/>
      <c r="M697" s="234"/>
      <c r="N697" s="235"/>
      <c r="O697" s="88"/>
      <c r="P697" s="88"/>
      <c r="Q697" s="88"/>
      <c r="R697" s="88"/>
      <c r="S697" s="88"/>
      <c r="T697" s="89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T697" s="20" t="s">
        <v>263</v>
      </c>
      <c r="AU697" s="20" t="s">
        <v>23</v>
      </c>
    </row>
    <row r="698" s="13" customFormat="1">
      <c r="A698" s="13"/>
      <c r="B698" s="236"/>
      <c r="C698" s="237"/>
      <c r="D698" s="238" t="s">
        <v>265</v>
      </c>
      <c r="E698" s="239" t="s">
        <v>48</v>
      </c>
      <c r="F698" s="240" t="s">
        <v>1712</v>
      </c>
      <c r="G698" s="237"/>
      <c r="H698" s="241">
        <v>435.755</v>
      </c>
      <c r="I698" s="242"/>
      <c r="J698" s="237"/>
      <c r="K698" s="237"/>
      <c r="L698" s="243"/>
      <c r="M698" s="244"/>
      <c r="N698" s="245"/>
      <c r="O698" s="245"/>
      <c r="P698" s="245"/>
      <c r="Q698" s="245"/>
      <c r="R698" s="245"/>
      <c r="S698" s="245"/>
      <c r="T698" s="246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7" t="s">
        <v>265</v>
      </c>
      <c r="AU698" s="247" t="s">
        <v>23</v>
      </c>
      <c r="AV698" s="13" t="s">
        <v>93</v>
      </c>
      <c r="AW698" s="13" t="s">
        <v>46</v>
      </c>
      <c r="AX698" s="13" t="s">
        <v>85</v>
      </c>
      <c r="AY698" s="247" t="s">
        <v>254</v>
      </c>
    </row>
    <row r="699" s="14" customFormat="1">
      <c r="A699" s="14"/>
      <c r="B699" s="248"/>
      <c r="C699" s="249"/>
      <c r="D699" s="238" t="s">
        <v>265</v>
      </c>
      <c r="E699" s="250" t="s">
        <v>48</v>
      </c>
      <c r="F699" s="251" t="s">
        <v>268</v>
      </c>
      <c r="G699" s="249"/>
      <c r="H699" s="252">
        <v>435.755</v>
      </c>
      <c r="I699" s="253"/>
      <c r="J699" s="249"/>
      <c r="K699" s="249"/>
      <c r="L699" s="254"/>
      <c r="M699" s="255"/>
      <c r="N699" s="256"/>
      <c r="O699" s="256"/>
      <c r="P699" s="256"/>
      <c r="Q699" s="256"/>
      <c r="R699" s="256"/>
      <c r="S699" s="256"/>
      <c r="T699" s="257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8" t="s">
        <v>265</v>
      </c>
      <c r="AU699" s="258" t="s">
        <v>23</v>
      </c>
      <c r="AV699" s="14" t="s">
        <v>261</v>
      </c>
      <c r="AW699" s="14" t="s">
        <v>46</v>
      </c>
      <c r="AX699" s="14" t="s">
        <v>23</v>
      </c>
      <c r="AY699" s="258" t="s">
        <v>254</v>
      </c>
    </row>
    <row r="700" s="2" customFormat="1">
      <c r="A700" s="42"/>
      <c r="B700" s="43"/>
      <c r="C700" s="44"/>
      <c r="D700" s="238" t="s">
        <v>278</v>
      </c>
      <c r="E700" s="44"/>
      <c r="F700" s="269" t="s">
        <v>1572</v>
      </c>
      <c r="G700" s="44"/>
      <c r="H700" s="44"/>
      <c r="I700" s="44"/>
      <c r="J700" s="44"/>
      <c r="K700" s="44"/>
      <c r="L700" s="48"/>
      <c r="M700" s="234"/>
      <c r="N700" s="235"/>
      <c r="O700" s="88"/>
      <c r="P700" s="88"/>
      <c r="Q700" s="88"/>
      <c r="R700" s="88"/>
      <c r="S700" s="88"/>
      <c r="T700" s="89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U700" s="20" t="s">
        <v>23</v>
      </c>
    </row>
    <row r="701" s="2" customFormat="1">
      <c r="A701" s="42"/>
      <c r="B701" s="43"/>
      <c r="C701" s="44"/>
      <c r="D701" s="238" t="s">
        <v>278</v>
      </c>
      <c r="E701" s="44"/>
      <c r="F701" s="270" t="s">
        <v>1573</v>
      </c>
      <c r="G701" s="44"/>
      <c r="H701" s="271">
        <v>242.08600000000001</v>
      </c>
      <c r="I701" s="44"/>
      <c r="J701" s="44"/>
      <c r="K701" s="44"/>
      <c r="L701" s="48"/>
      <c r="M701" s="234"/>
      <c r="N701" s="235"/>
      <c r="O701" s="88"/>
      <c r="P701" s="88"/>
      <c r="Q701" s="88"/>
      <c r="R701" s="88"/>
      <c r="S701" s="88"/>
      <c r="T701" s="89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U701" s="20" t="s">
        <v>23</v>
      </c>
    </row>
    <row r="702" s="2" customFormat="1">
      <c r="A702" s="42"/>
      <c r="B702" s="43"/>
      <c r="C702" s="44"/>
      <c r="D702" s="238" t="s">
        <v>278</v>
      </c>
      <c r="E702" s="44"/>
      <c r="F702" s="283" t="s">
        <v>1574</v>
      </c>
      <c r="G702" s="44"/>
      <c r="H702" s="44"/>
      <c r="I702" s="44"/>
      <c r="J702" s="44"/>
      <c r="K702" s="44"/>
      <c r="L702" s="48"/>
      <c r="M702" s="234"/>
      <c r="N702" s="235"/>
      <c r="O702" s="88"/>
      <c r="P702" s="88"/>
      <c r="Q702" s="88"/>
      <c r="R702" s="88"/>
      <c r="S702" s="88"/>
      <c r="T702" s="89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U702" s="20" t="s">
        <v>23</v>
      </c>
    </row>
    <row r="703" s="2" customFormat="1">
      <c r="A703" s="42"/>
      <c r="B703" s="43"/>
      <c r="C703" s="44"/>
      <c r="D703" s="238" t="s">
        <v>278</v>
      </c>
      <c r="E703" s="44"/>
      <c r="F703" s="284" t="s">
        <v>1575</v>
      </c>
      <c r="G703" s="44"/>
      <c r="H703" s="271">
        <v>0</v>
      </c>
      <c r="I703" s="44"/>
      <c r="J703" s="44"/>
      <c r="K703" s="44"/>
      <c r="L703" s="48"/>
      <c r="M703" s="234"/>
      <c r="N703" s="235"/>
      <c r="O703" s="88"/>
      <c r="P703" s="88"/>
      <c r="Q703" s="88"/>
      <c r="R703" s="88"/>
      <c r="S703" s="88"/>
      <c r="T703" s="89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U703" s="20" t="s">
        <v>23</v>
      </c>
    </row>
    <row r="704" s="2" customFormat="1">
      <c r="A704" s="42"/>
      <c r="B704" s="43"/>
      <c r="C704" s="44"/>
      <c r="D704" s="238" t="s">
        <v>278</v>
      </c>
      <c r="E704" s="44"/>
      <c r="F704" s="284" t="s">
        <v>1576</v>
      </c>
      <c r="G704" s="44"/>
      <c r="H704" s="271">
        <v>0</v>
      </c>
      <c r="I704" s="44"/>
      <c r="J704" s="44"/>
      <c r="K704" s="44"/>
      <c r="L704" s="48"/>
      <c r="M704" s="234"/>
      <c r="N704" s="235"/>
      <c r="O704" s="88"/>
      <c r="P704" s="88"/>
      <c r="Q704" s="88"/>
      <c r="R704" s="88"/>
      <c r="S704" s="88"/>
      <c r="T704" s="89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U704" s="20" t="s">
        <v>23</v>
      </c>
    </row>
    <row r="705" s="2" customFormat="1">
      <c r="A705" s="42"/>
      <c r="B705" s="43"/>
      <c r="C705" s="44"/>
      <c r="D705" s="238" t="s">
        <v>278</v>
      </c>
      <c r="E705" s="44"/>
      <c r="F705" s="284" t="s">
        <v>1577</v>
      </c>
      <c r="G705" s="44"/>
      <c r="H705" s="271">
        <v>178.81700000000001</v>
      </c>
      <c r="I705" s="44"/>
      <c r="J705" s="44"/>
      <c r="K705" s="44"/>
      <c r="L705" s="48"/>
      <c r="M705" s="234"/>
      <c r="N705" s="235"/>
      <c r="O705" s="88"/>
      <c r="P705" s="88"/>
      <c r="Q705" s="88"/>
      <c r="R705" s="88"/>
      <c r="S705" s="88"/>
      <c r="T705" s="89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U705" s="20" t="s">
        <v>23</v>
      </c>
    </row>
    <row r="706" s="2" customFormat="1">
      <c r="A706" s="42"/>
      <c r="B706" s="43"/>
      <c r="C706" s="44"/>
      <c r="D706" s="238" t="s">
        <v>278</v>
      </c>
      <c r="E706" s="44"/>
      <c r="F706" s="284" t="s">
        <v>1578</v>
      </c>
      <c r="G706" s="44"/>
      <c r="H706" s="271">
        <v>81.180000000000007</v>
      </c>
      <c r="I706" s="44"/>
      <c r="J706" s="44"/>
      <c r="K706" s="44"/>
      <c r="L706" s="48"/>
      <c r="M706" s="234"/>
      <c r="N706" s="235"/>
      <c r="O706" s="88"/>
      <c r="P706" s="88"/>
      <c r="Q706" s="88"/>
      <c r="R706" s="88"/>
      <c r="S706" s="88"/>
      <c r="T706" s="89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U706" s="20" t="s">
        <v>23</v>
      </c>
    </row>
    <row r="707" s="2" customFormat="1">
      <c r="A707" s="42"/>
      <c r="B707" s="43"/>
      <c r="C707" s="44"/>
      <c r="D707" s="238" t="s">
        <v>278</v>
      </c>
      <c r="E707" s="44"/>
      <c r="F707" s="284" t="s">
        <v>310</v>
      </c>
      <c r="G707" s="44"/>
      <c r="H707" s="271">
        <v>259.99700000000001</v>
      </c>
      <c r="I707" s="44"/>
      <c r="J707" s="44"/>
      <c r="K707" s="44"/>
      <c r="L707" s="48"/>
      <c r="M707" s="234"/>
      <c r="N707" s="235"/>
      <c r="O707" s="88"/>
      <c r="P707" s="88"/>
      <c r="Q707" s="88"/>
      <c r="R707" s="88"/>
      <c r="S707" s="88"/>
      <c r="T707" s="89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U707" s="20" t="s">
        <v>23</v>
      </c>
    </row>
    <row r="708" s="2" customFormat="1">
      <c r="A708" s="42"/>
      <c r="B708" s="43"/>
      <c r="C708" s="44"/>
      <c r="D708" s="238" t="s">
        <v>278</v>
      </c>
      <c r="E708" s="44"/>
      <c r="F708" s="283" t="s">
        <v>1579</v>
      </c>
      <c r="G708" s="44"/>
      <c r="H708" s="44"/>
      <c r="I708" s="44"/>
      <c r="J708" s="44"/>
      <c r="K708" s="44"/>
      <c r="L708" s="48"/>
      <c r="M708" s="234"/>
      <c r="N708" s="235"/>
      <c r="O708" s="88"/>
      <c r="P708" s="88"/>
      <c r="Q708" s="88"/>
      <c r="R708" s="88"/>
      <c r="S708" s="88"/>
      <c r="T708" s="89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U708" s="20" t="s">
        <v>23</v>
      </c>
    </row>
    <row r="709" s="2" customFormat="1">
      <c r="A709" s="42"/>
      <c r="B709" s="43"/>
      <c r="C709" s="44"/>
      <c r="D709" s="238" t="s">
        <v>278</v>
      </c>
      <c r="E709" s="44"/>
      <c r="F709" s="284" t="s">
        <v>1580</v>
      </c>
      <c r="G709" s="44"/>
      <c r="H709" s="271">
        <v>0</v>
      </c>
      <c r="I709" s="44"/>
      <c r="J709" s="44"/>
      <c r="K709" s="44"/>
      <c r="L709" s="48"/>
      <c r="M709" s="234"/>
      <c r="N709" s="235"/>
      <c r="O709" s="88"/>
      <c r="P709" s="88"/>
      <c r="Q709" s="88"/>
      <c r="R709" s="88"/>
      <c r="S709" s="88"/>
      <c r="T709" s="89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U709" s="20" t="s">
        <v>23</v>
      </c>
    </row>
    <row r="710" s="2" customFormat="1">
      <c r="A710" s="42"/>
      <c r="B710" s="43"/>
      <c r="C710" s="44"/>
      <c r="D710" s="238" t="s">
        <v>278</v>
      </c>
      <c r="E710" s="44"/>
      <c r="F710" s="284" t="s">
        <v>1581</v>
      </c>
      <c r="G710" s="44"/>
      <c r="H710" s="271">
        <v>21.847999999999999</v>
      </c>
      <c r="I710" s="44"/>
      <c r="J710" s="44"/>
      <c r="K710" s="44"/>
      <c r="L710" s="48"/>
      <c r="M710" s="234"/>
      <c r="N710" s="235"/>
      <c r="O710" s="88"/>
      <c r="P710" s="88"/>
      <c r="Q710" s="88"/>
      <c r="R710" s="88"/>
      <c r="S710" s="88"/>
      <c r="T710" s="89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U710" s="20" t="s">
        <v>23</v>
      </c>
    </row>
    <row r="711" s="2" customFormat="1">
      <c r="A711" s="42"/>
      <c r="B711" s="43"/>
      <c r="C711" s="44"/>
      <c r="D711" s="238" t="s">
        <v>278</v>
      </c>
      <c r="E711" s="44"/>
      <c r="F711" s="284" t="s">
        <v>310</v>
      </c>
      <c r="G711" s="44"/>
      <c r="H711" s="271">
        <v>21.847999999999999</v>
      </c>
      <c r="I711" s="44"/>
      <c r="J711" s="44"/>
      <c r="K711" s="44"/>
      <c r="L711" s="48"/>
      <c r="M711" s="234"/>
      <c r="N711" s="235"/>
      <c r="O711" s="88"/>
      <c r="P711" s="88"/>
      <c r="Q711" s="88"/>
      <c r="R711" s="88"/>
      <c r="S711" s="88"/>
      <c r="T711" s="89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U711" s="20" t="s">
        <v>23</v>
      </c>
    </row>
    <row r="712" s="2" customFormat="1">
      <c r="A712" s="42"/>
      <c r="B712" s="43"/>
      <c r="C712" s="44"/>
      <c r="D712" s="238" t="s">
        <v>278</v>
      </c>
      <c r="E712" s="44"/>
      <c r="F712" s="283" t="s">
        <v>1582</v>
      </c>
      <c r="G712" s="44"/>
      <c r="H712" s="44"/>
      <c r="I712" s="44"/>
      <c r="J712" s="44"/>
      <c r="K712" s="44"/>
      <c r="L712" s="48"/>
      <c r="M712" s="234"/>
      <c r="N712" s="235"/>
      <c r="O712" s="88"/>
      <c r="P712" s="88"/>
      <c r="Q712" s="88"/>
      <c r="R712" s="88"/>
      <c r="S712" s="88"/>
      <c r="T712" s="89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U712" s="20" t="s">
        <v>23</v>
      </c>
    </row>
    <row r="713" s="2" customFormat="1">
      <c r="A713" s="42"/>
      <c r="B713" s="43"/>
      <c r="C713" s="44"/>
      <c r="D713" s="238" t="s">
        <v>278</v>
      </c>
      <c r="E713" s="44"/>
      <c r="F713" s="284" t="s">
        <v>1583</v>
      </c>
      <c r="G713" s="44"/>
      <c r="H713" s="271">
        <v>9.7379999999999995</v>
      </c>
      <c r="I713" s="44"/>
      <c r="J713" s="44"/>
      <c r="K713" s="44"/>
      <c r="L713" s="48"/>
      <c r="M713" s="234"/>
      <c r="N713" s="235"/>
      <c r="O713" s="88"/>
      <c r="P713" s="88"/>
      <c r="Q713" s="88"/>
      <c r="R713" s="88"/>
      <c r="S713" s="88"/>
      <c r="T713" s="89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U713" s="20" t="s">
        <v>23</v>
      </c>
    </row>
    <row r="714" s="2" customFormat="1">
      <c r="A714" s="42"/>
      <c r="B714" s="43"/>
      <c r="C714" s="44"/>
      <c r="D714" s="238" t="s">
        <v>278</v>
      </c>
      <c r="E714" s="44"/>
      <c r="F714" s="284" t="s">
        <v>1584</v>
      </c>
      <c r="G714" s="44"/>
      <c r="H714" s="271">
        <v>4.5289999999999999</v>
      </c>
      <c r="I714" s="44"/>
      <c r="J714" s="44"/>
      <c r="K714" s="44"/>
      <c r="L714" s="48"/>
      <c r="M714" s="234"/>
      <c r="N714" s="235"/>
      <c r="O714" s="88"/>
      <c r="P714" s="88"/>
      <c r="Q714" s="88"/>
      <c r="R714" s="88"/>
      <c r="S714" s="88"/>
      <c r="T714" s="89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U714" s="20" t="s">
        <v>23</v>
      </c>
    </row>
    <row r="715" s="2" customFormat="1">
      <c r="A715" s="42"/>
      <c r="B715" s="43"/>
      <c r="C715" s="44"/>
      <c r="D715" s="238" t="s">
        <v>278</v>
      </c>
      <c r="E715" s="44"/>
      <c r="F715" s="284" t="s">
        <v>1585</v>
      </c>
      <c r="G715" s="44"/>
      <c r="H715" s="271">
        <v>4.8689999999999998</v>
      </c>
      <c r="I715" s="44"/>
      <c r="J715" s="44"/>
      <c r="K715" s="44"/>
      <c r="L715" s="48"/>
      <c r="M715" s="234"/>
      <c r="N715" s="235"/>
      <c r="O715" s="88"/>
      <c r="P715" s="88"/>
      <c r="Q715" s="88"/>
      <c r="R715" s="88"/>
      <c r="S715" s="88"/>
      <c r="T715" s="89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U715" s="20" t="s">
        <v>23</v>
      </c>
    </row>
    <row r="716" s="2" customFormat="1">
      <c r="A716" s="42"/>
      <c r="B716" s="43"/>
      <c r="C716" s="44"/>
      <c r="D716" s="238" t="s">
        <v>278</v>
      </c>
      <c r="E716" s="44"/>
      <c r="F716" s="284" t="s">
        <v>1586</v>
      </c>
      <c r="G716" s="44"/>
      <c r="H716" s="271">
        <v>13.210000000000001</v>
      </c>
      <c r="I716" s="44"/>
      <c r="J716" s="44"/>
      <c r="K716" s="44"/>
      <c r="L716" s="48"/>
      <c r="M716" s="234"/>
      <c r="N716" s="235"/>
      <c r="O716" s="88"/>
      <c r="P716" s="88"/>
      <c r="Q716" s="88"/>
      <c r="R716" s="88"/>
      <c r="S716" s="88"/>
      <c r="T716" s="89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U716" s="20" t="s">
        <v>23</v>
      </c>
    </row>
    <row r="717" s="2" customFormat="1">
      <c r="A717" s="42"/>
      <c r="B717" s="43"/>
      <c r="C717" s="44"/>
      <c r="D717" s="238" t="s">
        <v>278</v>
      </c>
      <c r="E717" s="44"/>
      <c r="F717" s="284" t="s">
        <v>310</v>
      </c>
      <c r="G717" s="44"/>
      <c r="H717" s="271">
        <v>32.345999999999997</v>
      </c>
      <c r="I717" s="44"/>
      <c r="J717" s="44"/>
      <c r="K717" s="44"/>
      <c r="L717" s="48"/>
      <c r="M717" s="234"/>
      <c r="N717" s="235"/>
      <c r="O717" s="88"/>
      <c r="P717" s="88"/>
      <c r="Q717" s="88"/>
      <c r="R717" s="88"/>
      <c r="S717" s="88"/>
      <c r="T717" s="89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U717" s="20" t="s">
        <v>23</v>
      </c>
    </row>
    <row r="718" s="2" customFormat="1">
      <c r="A718" s="42"/>
      <c r="B718" s="43"/>
      <c r="C718" s="44"/>
      <c r="D718" s="238" t="s">
        <v>278</v>
      </c>
      <c r="E718" s="44"/>
      <c r="F718" s="283" t="s">
        <v>1587</v>
      </c>
      <c r="G718" s="44"/>
      <c r="H718" s="44"/>
      <c r="I718" s="44"/>
      <c r="J718" s="44"/>
      <c r="K718" s="44"/>
      <c r="L718" s="48"/>
      <c r="M718" s="234"/>
      <c r="N718" s="235"/>
      <c r="O718" s="88"/>
      <c r="P718" s="88"/>
      <c r="Q718" s="88"/>
      <c r="R718" s="88"/>
      <c r="S718" s="88"/>
      <c r="T718" s="89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U718" s="20" t="s">
        <v>23</v>
      </c>
    </row>
    <row r="719" s="2" customFormat="1">
      <c r="A719" s="42"/>
      <c r="B719" s="43"/>
      <c r="C719" s="44"/>
      <c r="D719" s="238" t="s">
        <v>278</v>
      </c>
      <c r="E719" s="44"/>
      <c r="F719" s="284" t="s">
        <v>1588</v>
      </c>
      <c r="G719" s="44"/>
      <c r="H719" s="271">
        <v>5.7039999999999997</v>
      </c>
      <c r="I719" s="44"/>
      <c r="J719" s="44"/>
      <c r="K719" s="44"/>
      <c r="L719" s="48"/>
      <c r="M719" s="234"/>
      <c r="N719" s="235"/>
      <c r="O719" s="88"/>
      <c r="P719" s="88"/>
      <c r="Q719" s="88"/>
      <c r="R719" s="88"/>
      <c r="S719" s="88"/>
      <c r="T719" s="89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U719" s="20" t="s">
        <v>23</v>
      </c>
    </row>
    <row r="720" s="2" customFormat="1">
      <c r="A720" s="42"/>
      <c r="B720" s="43"/>
      <c r="C720" s="44"/>
      <c r="D720" s="238" t="s">
        <v>278</v>
      </c>
      <c r="E720" s="44"/>
      <c r="F720" s="284" t="s">
        <v>1589</v>
      </c>
      <c r="G720" s="44"/>
      <c r="H720" s="271">
        <v>1.7090000000000001</v>
      </c>
      <c r="I720" s="44"/>
      <c r="J720" s="44"/>
      <c r="K720" s="44"/>
      <c r="L720" s="48"/>
      <c r="M720" s="234"/>
      <c r="N720" s="235"/>
      <c r="O720" s="88"/>
      <c r="P720" s="88"/>
      <c r="Q720" s="88"/>
      <c r="R720" s="88"/>
      <c r="S720" s="88"/>
      <c r="T720" s="89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U720" s="20" t="s">
        <v>23</v>
      </c>
    </row>
    <row r="721" s="2" customFormat="1">
      <c r="A721" s="42"/>
      <c r="B721" s="43"/>
      <c r="C721" s="44"/>
      <c r="D721" s="238" t="s">
        <v>278</v>
      </c>
      <c r="E721" s="44"/>
      <c r="F721" s="284" t="s">
        <v>310</v>
      </c>
      <c r="G721" s="44"/>
      <c r="H721" s="271">
        <v>7.4130000000000003</v>
      </c>
      <c r="I721" s="44"/>
      <c r="J721" s="44"/>
      <c r="K721" s="44"/>
      <c r="L721" s="48"/>
      <c r="M721" s="234"/>
      <c r="N721" s="235"/>
      <c r="O721" s="88"/>
      <c r="P721" s="88"/>
      <c r="Q721" s="88"/>
      <c r="R721" s="88"/>
      <c r="S721" s="88"/>
      <c r="T721" s="89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U721" s="20" t="s">
        <v>23</v>
      </c>
    </row>
    <row r="722" s="12" customFormat="1" ht="25.92" customHeight="1">
      <c r="A722" s="12"/>
      <c r="B722" s="202"/>
      <c r="C722" s="203"/>
      <c r="D722" s="204" t="s">
        <v>84</v>
      </c>
      <c r="E722" s="205" t="s">
        <v>1450</v>
      </c>
      <c r="F722" s="205" t="s">
        <v>1451</v>
      </c>
      <c r="G722" s="203"/>
      <c r="H722" s="203"/>
      <c r="I722" s="206"/>
      <c r="J722" s="207">
        <f>BK722</f>
        <v>0</v>
      </c>
      <c r="K722" s="203"/>
      <c r="L722" s="208"/>
      <c r="M722" s="209"/>
      <c r="N722" s="210"/>
      <c r="O722" s="210"/>
      <c r="P722" s="211">
        <f>SUM(P723:P725)</f>
        <v>0</v>
      </c>
      <c r="Q722" s="210"/>
      <c r="R722" s="211">
        <f>SUM(R723:R725)</f>
        <v>0</v>
      </c>
      <c r="S722" s="210"/>
      <c r="T722" s="212">
        <f>SUM(T723:T725)</f>
        <v>0</v>
      </c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R722" s="213" t="s">
        <v>261</v>
      </c>
      <c r="AT722" s="214" t="s">
        <v>84</v>
      </c>
      <c r="AU722" s="214" t="s">
        <v>85</v>
      </c>
      <c r="AY722" s="213" t="s">
        <v>254</v>
      </c>
      <c r="BK722" s="215">
        <f>SUM(BK723:BK725)</f>
        <v>0</v>
      </c>
    </row>
    <row r="723" s="2" customFormat="1" ht="16.5" customHeight="1">
      <c r="A723" s="42"/>
      <c r="B723" s="43"/>
      <c r="C723" s="218" t="s">
        <v>485</v>
      </c>
      <c r="D723" s="218" t="s">
        <v>256</v>
      </c>
      <c r="E723" s="219" t="s">
        <v>1713</v>
      </c>
      <c r="F723" s="220" t="s">
        <v>1714</v>
      </c>
      <c r="G723" s="221" t="s">
        <v>1455</v>
      </c>
      <c r="H723" s="222">
        <v>2</v>
      </c>
      <c r="I723" s="223"/>
      <c r="J723" s="224">
        <f>ROUND(I723*H723,2)</f>
        <v>0</v>
      </c>
      <c r="K723" s="220" t="s">
        <v>984</v>
      </c>
      <c r="L723" s="48"/>
      <c r="M723" s="225" t="s">
        <v>48</v>
      </c>
      <c r="N723" s="226" t="s">
        <v>56</v>
      </c>
      <c r="O723" s="88"/>
      <c r="P723" s="227">
        <f>O723*H723</f>
        <v>0</v>
      </c>
      <c r="Q723" s="227">
        <v>0</v>
      </c>
      <c r="R723" s="227">
        <f>Q723*H723</f>
        <v>0</v>
      </c>
      <c r="S723" s="227">
        <v>0</v>
      </c>
      <c r="T723" s="228">
        <f>S723*H723</f>
        <v>0</v>
      </c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R723" s="229" t="s">
        <v>261</v>
      </c>
      <c r="AT723" s="229" t="s">
        <v>256</v>
      </c>
      <c r="AU723" s="229" t="s">
        <v>23</v>
      </c>
      <c r="AY723" s="20" t="s">
        <v>254</v>
      </c>
      <c r="BE723" s="230">
        <f>IF(N723="základní",J723,0)</f>
        <v>0</v>
      </c>
      <c r="BF723" s="230">
        <f>IF(N723="snížená",J723,0)</f>
        <v>0</v>
      </c>
      <c r="BG723" s="230">
        <f>IF(N723="zákl. přenesená",J723,0)</f>
        <v>0</v>
      </c>
      <c r="BH723" s="230">
        <f>IF(N723="sníž. přenesená",J723,0)</f>
        <v>0</v>
      </c>
      <c r="BI723" s="230">
        <f>IF(N723="nulová",J723,0)</f>
        <v>0</v>
      </c>
      <c r="BJ723" s="20" t="s">
        <v>23</v>
      </c>
      <c r="BK723" s="230">
        <f>ROUND(I723*H723,2)</f>
        <v>0</v>
      </c>
      <c r="BL723" s="20" t="s">
        <v>261</v>
      </c>
      <c r="BM723" s="229" t="s">
        <v>1715</v>
      </c>
    </row>
    <row r="724" s="2" customFormat="1" ht="16.5" customHeight="1">
      <c r="A724" s="42"/>
      <c r="B724" s="43"/>
      <c r="C724" s="218" t="s">
        <v>490</v>
      </c>
      <c r="D724" s="218" t="s">
        <v>256</v>
      </c>
      <c r="E724" s="219" t="s">
        <v>1716</v>
      </c>
      <c r="F724" s="220" t="s">
        <v>1717</v>
      </c>
      <c r="G724" s="221" t="s">
        <v>1455</v>
      </c>
      <c r="H724" s="222">
        <v>2</v>
      </c>
      <c r="I724" s="223"/>
      <c r="J724" s="224">
        <f>ROUND(I724*H724,2)</f>
        <v>0</v>
      </c>
      <c r="K724" s="220" t="s">
        <v>984</v>
      </c>
      <c r="L724" s="48"/>
      <c r="M724" s="225" t="s">
        <v>48</v>
      </c>
      <c r="N724" s="226" t="s">
        <v>56</v>
      </c>
      <c r="O724" s="88"/>
      <c r="P724" s="227">
        <f>O724*H724</f>
        <v>0</v>
      </c>
      <c r="Q724" s="227">
        <v>0</v>
      </c>
      <c r="R724" s="227">
        <f>Q724*H724</f>
        <v>0</v>
      </c>
      <c r="S724" s="227">
        <v>0</v>
      </c>
      <c r="T724" s="228">
        <f>S724*H724</f>
        <v>0</v>
      </c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R724" s="229" t="s">
        <v>261</v>
      </c>
      <c r="AT724" s="229" t="s">
        <v>256</v>
      </c>
      <c r="AU724" s="229" t="s">
        <v>23</v>
      </c>
      <c r="AY724" s="20" t="s">
        <v>254</v>
      </c>
      <c r="BE724" s="230">
        <f>IF(N724="základní",J724,0)</f>
        <v>0</v>
      </c>
      <c r="BF724" s="230">
        <f>IF(N724="snížená",J724,0)</f>
        <v>0</v>
      </c>
      <c r="BG724" s="230">
        <f>IF(N724="zákl. přenesená",J724,0)</f>
        <v>0</v>
      </c>
      <c r="BH724" s="230">
        <f>IF(N724="sníž. přenesená",J724,0)</f>
        <v>0</v>
      </c>
      <c r="BI724" s="230">
        <f>IF(N724="nulová",J724,0)</f>
        <v>0</v>
      </c>
      <c r="BJ724" s="20" t="s">
        <v>23</v>
      </c>
      <c r="BK724" s="230">
        <f>ROUND(I724*H724,2)</f>
        <v>0</v>
      </c>
      <c r="BL724" s="20" t="s">
        <v>261</v>
      </c>
      <c r="BM724" s="229" t="s">
        <v>1718</v>
      </c>
    </row>
    <row r="725" s="13" customFormat="1">
      <c r="A725" s="13"/>
      <c r="B725" s="236"/>
      <c r="C725" s="237"/>
      <c r="D725" s="238" t="s">
        <v>265</v>
      </c>
      <c r="E725" s="239" t="s">
        <v>48</v>
      </c>
      <c r="F725" s="240" t="s">
        <v>1719</v>
      </c>
      <c r="G725" s="237"/>
      <c r="H725" s="241">
        <v>2</v>
      </c>
      <c r="I725" s="242"/>
      <c r="J725" s="237"/>
      <c r="K725" s="237"/>
      <c r="L725" s="243"/>
      <c r="M725" s="303"/>
      <c r="N725" s="304"/>
      <c r="O725" s="304"/>
      <c r="P725" s="304"/>
      <c r="Q725" s="304"/>
      <c r="R725" s="304"/>
      <c r="S725" s="304"/>
      <c r="T725" s="305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7" t="s">
        <v>265</v>
      </c>
      <c r="AU725" s="247" t="s">
        <v>23</v>
      </c>
      <c r="AV725" s="13" t="s">
        <v>93</v>
      </c>
      <c r="AW725" s="13" t="s">
        <v>46</v>
      </c>
      <c r="AX725" s="13" t="s">
        <v>23</v>
      </c>
      <c r="AY725" s="247" t="s">
        <v>254</v>
      </c>
    </row>
    <row r="726" s="2" customFormat="1" ht="6.96" customHeight="1">
      <c r="A726" s="42"/>
      <c r="B726" s="63"/>
      <c r="C726" s="64"/>
      <c r="D726" s="64"/>
      <c r="E726" s="64"/>
      <c r="F726" s="64"/>
      <c r="G726" s="64"/>
      <c r="H726" s="64"/>
      <c r="I726" s="64"/>
      <c r="J726" s="64"/>
      <c r="K726" s="64"/>
      <c r="L726" s="48"/>
      <c r="M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</row>
  </sheetData>
  <sheetProtection sheet="1" autoFilter="0" formatColumns="0" formatRows="0" objects="1" scenarios="1" spinCount="100000" saltValue="uApOsGYKNwECdly2sg3oqgXE/SJt/ULbYk4Lmap6I38nqgSMZNuXYldqag2O9t4BcKLipjEht5UUz2nqN+rgiA==" hashValue="7ri1hDDy+g1rrroKUZbnUjqs/KoQkWDDGBdiATrMbbHmmBo655PNzPSdB5yGxE4eEgKYROA6jsNs436c5xsEEg==" algorithmName="SHA-512" password="CC35"/>
  <autoFilter ref="C100:K72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hyperlinks>
    <hyperlink ref="F105" r:id="rId1" display="https://podminky.urs.cz/item/CS_URS_2024_01/131113712"/>
    <hyperlink ref="F133" r:id="rId2" display="https://podminky.urs.cz/item/CS_URS_2024_01/131151205"/>
    <hyperlink ref="F180" r:id="rId3" display="https://podminky.urs.cz/item/CS_URS_2024_01/131213712"/>
    <hyperlink ref="F208" r:id="rId4" display="https://podminky.urs.cz/item/CS_URS_2024_01/131251205"/>
    <hyperlink ref="F236" r:id="rId5" display="https://podminky.urs.cz/item/CS_URS_2024_01/131313712"/>
    <hyperlink ref="F264" r:id="rId6" display="https://podminky.urs.cz/item/CS_URS_2024_01/131351205"/>
    <hyperlink ref="F292" r:id="rId7" display="https://podminky.urs.cz/item/CS_URS_2024_01/151811132"/>
    <hyperlink ref="F295" r:id="rId8" display="https://podminky.urs.cz/item/CS_URS_2024_01/151811133"/>
    <hyperlink ref="F298" r:id="rId9" display="https://podminky.urs.cz/item/CS_URS_2024_01/151811232"/>
    <hyperlink ref="F301" r:id="rId10" display="https://podminky.urs.cz/item/CS_URS_2024_01/151811233"/>
    <hyperlink ref="F304" r:id="rId11" display="https://podminky.urs.cz/item/CS_URS_2024_01/162351103"/>
    <hyperlink ref="F357" r:id="rId12" display="https://podminky.urs.cz/item/CS_URS_2024_01/162751117"/>
    <hyperlink ref="F384" r:id="rId13" display="https://podminky.urs.cz/item/CS_URS_2024_01/162751137"/>
    <hyperlink ref="F411" r:id="rId14" display="https://podminky.urs.cz/item/CS_URS_2024_01/167151111"/>
    <hyperlink ref="F466" r:id="rId15" display="https://podminky.urs.cz/item/CS_URS_2024_01/171251201"/>
    <hyperlink ref="F522" r:id="rId16" display="https://podminky.urs.cz/item/CS_URS_2024_01/174101101"/>
    <hyperlink ref="F624" r:id="rId17" display="https://podminky.urs.cz/item/CS_URS_2024_01/175151101"/>
    <hyperlink ref="F642" r:id="rId18" display="https://podminky.urs.cz/item/CS_URS_2024_01/212752102"/>
    <hyperlink ref="F647" r:id="rId19" display="https://podminky.urs.cz/item/CS_URS_2024_01/451541111"/>
    <hyperlink ref="F655" r:id="rId20" display="https://podminky.urs.cz/item/CS_URS_2024_01/452311131"/>
    <hyperlink ref="F664" r:id="rId21" display="https://podminky.urs.cz/item/CS_URS_2024_01/812422193"/>
    <hyperlink ref="F666" r:id="rId22" display="https://podminky.urs.cz/item/CS_URS_2024_01/812522193"/>
    <hyperlink ref="F668" r:id="rId23" display="https://podminky.urs.cz/item/CS_URS_2024_01/822422112"/>
    <hyperlink ref="F674" r:id="rId24" display="https://podminky.urs.cz/item/CS_URS_2024_01/812522121"/>
    <hyperlink ref="F680" r:id="rId25" display="https://podminky.urs.cz/item/CS_URS_2024_01/894411141"/>
    <hyperlink ref="F683" r:id="rId26" display="https://podminky.urs.cz/item/CS_URS_2024_01/894411311"/>
    <hyperlink ref="F686" r:id="rId27" display="https://podminky.urs.cz/item/CS_URS_2024_01/899104112"/>
    <hyperlink ref="F691" r:id="rId28" display="https://podminky.urs.cz/item/CS_URS_2024_01/998274101"/>
    <hyperlink ref="F693" r:id="rId29" display="https://podminky.urs.cz/item/CS_URS_2024_01/998274124"/>
    <hyperlink ref="F697" r:id="rId30" display="https://podminky.urs.cz/item/CS_URS_2024_01/171201231x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117</v>
      </c>
      <c r="AZ2" s="143" t="s">
        <v>1720</v>
      </c>
      <c r="BA2" s="143" t="s">
        <v>48</v>
      </c>
      <c r="BB2" s="143" t="s">
        <v>48</v>
      </c>
      <c r="BC2" s="143" t="s">
        <v>1721</v>
      </c>
      <c r="BD2" s="143" t="s">
        <v>93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23"/>
      <c r="AT3" s="20" t="s">
        <v>93</v>
      </c>
      <c r="AZ3" s="143" t="s">
        <v>1722</v>
      </c>
      <c r="BA3" s="143" t="s">
        <v>48</v>
      </c>
      <c r="BB3" s="143" t="s">
        <v>48</v>
      </c>
      <c r="BC3" s="143" t="s">
        <v>1723</v>
      </c>
      <c r="BD3" s="143" t="s">
        <v>93</v>
      </c>
    </row>
    <row r="4" s="1" customFormat="1" ht="24.96" customHeight="1">
      <c r="B4" s="23"/>
      <c r="D4" s="146" t="s">
        <v>173</v>
      </c>
      <c r="L4" s="23"/>
      <c r="M4" s="147" t="s">
        <v>10</v>
      </c>
      <c r="AT4" s="20" t="s">
        <v>4</v>
      </c>
      <c r="AZ4" s="143" t="s">
        <v>1724</v>
      </c>
      <c r="BA4" s="143" t="s">
        <v>48</v>
      </c>
      <c r="BB4" s="143" t="s">
        <v>48</v>
      </c>
      <c r="BC4" s="143" t="s">
        <v>1725</v>
      </c>
      <c r="BD4" s="143" t="s">
        <v>93</v>
      </c>
    </row>
    <row r="5" s="1" customFormat="1" ht="6.96" customHeight="1">
      <c r="B5" s="23"/>
      <c r="L5" s="23"/>
      <c r="AZ5" s="143" t="s">
        <v>647</v>
      </c>
      <c r="BA5" s="143" t="s">
        <v>48</v>
      </c>
      <c r="BB5" s="143" t="s">
        <v>48</v>
      </c>
      <c r="BC5" s="143" t="s">
        <v>1725</v>
      </c>
      <c r="BD5" s="143" t="s">
        <v>93</v>
      </c>
    </row>
    <row r="6" s="1" customFormat="1" ht="12" customHeight="1">
      <c r="B6" s="23"/>
      <c r="D6" s="148" t="s">
        <v>16</v>
      </c>
      <c r="L6" s="23"/>
      <c r="AZ6" s="143" t="s">
        <v>1557</v>
      </c>
      <c r="BA6" s="143" t="s">
        <v>48</v>
      </c>
      <c r="BB6" s="143" t="s">
        <v>48</v>
      </c>
      <c r="BC6" s="143" t="s">
        <v>1726</v>
      </c>
      <c r="BD6" s="143" t="s">
        <v>93</v>
      </c>
    </row>
    <row r="7" s="1" customFormat="1" ht="16.5" customHeight="1">
      <c r="B7" s="23"/>
      <c r="E7" s="149" t="str">
        <f>'Rekapitulace stavby'!K6</f>
        <v>DPS - Rekonstrukce oddělovače OK 1B Praha 7</v>
      </c>
      <c r="F7" s="148"/>
      <c r="G7" s="148"/>
      <c r="H7" s="148"/>
      <c r="L7" s="23"/>
      <c r="AZ7" s="143" t="s">
        <v>1727</v>
      </c>
      <c r="BA7" s="143" t="s">
        <v>48</v>
      </c>
      <c r="BB7" s="143" t="s">
        <v>48</v>
      </c>
      <c r="BC7" s="143" t="s">
        <v>1721</v>
      </c>
      <c r="BD7" s="143" t="s">
        <v>93</v>
      </c>
    </row>
    <row r="8">
      <c r="B8" s="23"/>
      <c r="D8" s="148" t="s">
        <v>182</v>
      </c>
      <c r="L8" s="23"/>
      <c r="AZ8" s="143" t="s">
        <v>1728</v>
      </c>
      <c r="BA8" s="143" t="s">
        <v>48</v>
      </c>
      <c r="BB8" s="143" t="s">
        <v>48</v>
      </c>
      <c r="BC8" s="143" t="s">
        <v>1729</v>
      </c>
      <c r="BD8" s="143" t="s">
        <v>93</v>
      </c>
    </row>
    <row r="9" s="1" customFormat="1" ht="16.5" customHeight="1">
      <c r="B9" s="23"/>
      <c r="E9" s="149" t="s">
        <v>184</v>
      </c>
      <c r="F9" s="1"/>
      <c r="G9" s="1"/>
      <c r="H9" s="1"/>
      <c r="L9" s="23"/>
      <c r="AZ9" s="143" t="s">
        <v>1559</v>
      </c>
      <c r="BA9" s="143" t="s">
        <v>48</v>
      </c>
      <c r="BB9" s="143" t="s">
        <v>48</v>
      </c>
      <c r="BC9" s="143" t="s">
        <v>1730</v>
      </c>
      <c r="BD9" s="143" t="s">
        <v>93</v>
      </c>
    </row>
    <row r="10" s="1" customFormat="1" ht="12" customHeight="1">
      <c r="B10" s="23"/>
      <c r="D10" s="148" t="s">
        <v>187</v>
      </c>
      <c r="L10" s="23"/>
      <c r="AZ10" s="143" t="s">
        <v>1563</v>
      </c>
      <c r="BA10" s="143" t="s">
        <v>48</v>
      </c>
      <c r="BB10" s="143" t="s">
        <v>48</v>
      </c>
      <c r="BC10" s="143" t="s">
        <v>1731</v>
      </c>
      <c r="BD10" s="143" t="s">
        <v>93</v>
      </c>
    </row>
    <row r="11" s="2" customFormat="1" ht="16.5" customHeight="1">
      <c r="A11" s="42"/>
      <c r="B11" s="48"/>
      <c r="C11" s="42"/>
      <c r="D11" s="42"/>
      <c r="E11" s="161" t="s">
        <v>1565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Z11" s="143" t="s">
        <v>681</v>
      </c>
      <c r="BA11" s="143" t="s">
        <v>48</v>
      </c>
      <c r="BB11" s="143" t="s">
        <v>48</v>
      </c>
      <c r="BC11" s="143" t="s">
        <v>1732</v>
      </c>
      <c r="BD11" s="143" t="s">
        <v>93</v>
      </c>
    </row>
    <row r="12" s="2" customFormat="1" ht="12" customHeight="1">
      <c r="A12" s="42"/>
      <c r="B12" s="48"/>
      <c r="C12" s="42"/>
      <c r="D12" s="148" t="s">
        <v>624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8"/>
      <c r="C13" s="42"/>
      <c r="D13" s="42"/>
      <c r="E13" s="151" t="s">
        <v>1733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8"/>
      <c r="C15" s="42"/>
      <c r="D15" s="148" t="s">
        <v>19</v>
      </c>
      <c r="E15" s="42"/>
      <c r="F15" s="137" t="s">
        <v>48</v>
      </c>
      <c r="G15" s="42"/>
      <c r="H15" s="42"/>
      <c r="I15" s="148" t="s">
        <v>21</v>
      </c>
      <c r="J15" s="137" t="s">
        <v>48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8" t="s">
        <v>24</v>
      </c>
      <c r="E16" s="42"/>
      <c r="F16" s="137" t="s">
        <v>25</v>
      </c>
      <c r="G16" s="42"/>
      <c r="H16" s="42"/>
      <c r="I16" s="148" t="s">
        <v>26</v>
      </c>
      <c r="J16" s="152" t="str">
        <f>'Rekapitulace stavby'!AN8</f>
        <v>16. 8. 2024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8"/>
      <c r="C18" s="42"/>
      <c r="D18" s="148" t="s">
        <v>34</v>
      </c>
      <c r="E18" s="42"/>
      <c r="F18" s="42"/>
      <c r="G18" s="42"/>
      <c r="H18" s="42"/>
      <c r="I18" s="148" t="s">
        <v>35</v>
      </c>
      <c r="J18" s="137" t="s">
        <v>36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8"/>
      <c r="C19" s="42"/>
      <c r="D19" s="42"/>
      <c r="E19" s="137" t="s">
        <v>37</v>
      </c>
      <c r="F19" s="42"/>
      <c r="G19" s="42"/>
      <c r="H19" s="42"/>
      <c r="I19" s="148" t="s">
        <v>38</v>
      </c>
      <c r="J19" s="137" t="s">
        <v>39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48" t="s">
        <v>40</v>
      </c>
      <c r="E21" s="42"/>
      <c r="F21" s="42"/>
      <c r="G21" s="42"/>
      <c r="H21" s="42"/>
      <c r="I21" s="148" t="s">
        <v>35</v>
      </c>
      <c r="J21" s="36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36" t="str">
        <f>'Rekapitulace stavby'!E14</f>
        <v>Vyplň údaj</v>
      </c>
      <c r="F22" s="137"/>
      <c r="G22" s="137"/>
      <c r="H22" s="137"/>
      <c r="I22" s="148" t="s">
        <v>38</v>
      </c>
      <c r="J22" s="36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48" t="s">
        <v>42</v>
      </c>
      <c r="E24" s="42"/>
      <c r="F24" s="42"/>
      <c r="G24" s="42"/>
      <c r="H24" s="42"/>
      <c r="I24" s="148" t="s">
        <v>35</v>
      </c>
      <c r="J24" s="137" t="s">
        <v>43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8"/>
      <c r="C25" s="42"/>
      <c r="D25" s="42"/>
      <c r="E25" s="137" t="s">
        <v>44</v>
      </c>
      <c r="F25" s="42"/>
      <c r="G25" s="42"/>
      <c r="H25" s="42"/>
      <c r="I25" s="148" t="s">
        <v>38</v>
      </c>
      <c r="J25" s="137" t="s">
        <v>45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8"/>
      <c r="C27" s="42"/>
      <c r="D27" s="148" t="s">
        <v>47</v>
      </c>
      <c r="E27" s="42"/>
      <c r="F27" s="42"/>
      <c r="G27" s="42"/>
      <c r="H27" s="42"/>
      <c r="I27" s="148" t="s">
        <v>35</v>
      </c>
      <c r="J27" s="137" t="s">
        <v>48</v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8"/>
      <c r="C28" s="42"/>
      <c r="D28" s="42"/>
      <c r="E28" s="137" t="s">
        <v>44</v>
      </c>
      <c r="F28" s="42"/>
      <c r="G28" s="42"/>
      <c r="H28" s="42"/>
      <c r="I28" s="148" t="s">
        <v>38</v>
      </c>
      <c r="J28" s="137" t="s">
        <v>48</v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8"/>
      <c r="C30" s="42"/>
      <c r="D30" s="148" t="s">
        <v>49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225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51</v>
      </c>
      <c r="E34" s="42"/>
      <c r="F34" s="42"/>
      <c r="G34" s="42"/>
      <c r="H34" s="42"/>
      <c r="I34" s="42"/>
      <c r="J34" s="159">
        <f>ROUND(J96,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53</v>
      </c>
      <c r="G36" s="42"/>
      <c r="H36" s="42"/>
      <c r="I36" s="160" t="s">
        <v>52</v>
      </c>
      <c r="J36" s="160" t="s">
        <v>54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61" t="s">
        <v>55</v>
      </c>
      <c r="E37" s="148" t="s">
        <v>56</v>
      </c>
      <c r="F37" s="162">
        <f>ROUND((SUM(BE96:BE265)),  2)</f>
        <v>0</v>
      </c>
      <c r="G37" s="42"/>
      <c r="H37" s="42"/>
      <c r="I37" s="163">
        <v>0.20999999999999999</v>
      </c>
      <c r="J37" s="162">
        <f>ROUND(((SUM(BE96:BE265))*I37),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8" t="s">
        <v>57</v>
      </c>
      <c r="F38" s="162">
        <f>ROUND((SUM(BF96:BF265)),  2)</f>
        <v>0</v>
      </c>
      <c r="G38" s="42"/>
      <c r="H38" s="42"/>
      <c r="I38" s="163">
        <v>0.12</v>
      </c>
      <c r="J38" s="162">
        <f>ROUND(((SUM(BF96:BF265))*I38),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8" t="s">
        <v>58</v>
      </c>
      <c r="F39" s="162">
        <f>ROUND((SUM(BG96:BG265)),  2)</f>
        <v>0</v>
      </c>
      <c r="G39" s="42"/>
      <c r="H39" s="42"/>
      <c r="I39" s="163">
        <v>0.20999999999999999</v>
      </c>
      <c r="J39" s="162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8" t="s">
        <v>59</v>
      </c>
      <c r="F40" s="162">
        <f>ROUND((SUM(BH96:BH265)),  2)</f>
        <v>0</v>
      </c>
      <c r="G40" s="42"/>
      <c r="H40" s="42"/>
      <c r="I40" s="163">
        <v>0.12</v>
      </c>
      <c r="J40" s="162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8" t="s">
        <v>60</v>
      </c>
      <c r="F41" s="162">
        <f>ROUND((SUM(BI96:BI265)),  2)</f>
        <v>0</v>
      </c>
      <c r="G41" s="42"/>
      <c r="H41" s="42"/>
      <c r="I41" s="163">
        <v>0</v>
      </c>
      <c r="J41" s="162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4"/>
      <c r="D43" s="165" t="s">
        <v>61</v>
      </c>
      <c r="E43" s="166"/>
      <c r="F43" s="166"/>
      <c r="G43" s="167" t="s">
        <v>62</v>
      </c>
      <c r="H43" s="168" t="s">
        <v>63</v>
      </c>
      <c r="I43" s="166"/>
      <c r="J43" s="169">
        <f>SUM(J34:J41)</f>
        <v>0</v>
      </c>
      <c r="K43" s="170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6" t="s">
        <v>226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5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5" t="str">
        <f>E7</f>
        <v>DPS - Rekonstrukce oddělovače OK 1B Praha 7</v>
      </c>
      <c r="F52" s="35"/>
      <c r="G52" s="35"/>
      <c r="H52" s="35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4"/>
      <c r="C53" s="35" t="s">
        <v>182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187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2"/>
      <c r="B56" s="43"/>
      <c r="C56" s="44"/>
      <c r="D56" s="44"/>
      <c r="E56" s="300" t="s">
        <v>1565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5" t="s">
        <v>624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>SO 08.5 - Likvidace provizorní ŽB DN 1200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5" t="s">
        <v>24</v>
      </c>
      <c r="D60" s="44"/>
      <c r="E60" s="44"/>
      <c r="F60" s="30" t="str">
        <f>F16</f>
        <v>Praha 7 - Holešovice</v>
      </c>
      <c r="G60" s="44"/>
      <c r="H60" s="44"/>
      <c r="I60" s="35" t="s">
        <v>26</v>
      </c>
      <c r="J60" s="76" t="str">
        <f>IF(J16="","",J16)</f>
        <v>16. 8. 2024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5.15" customHeight="1">
      <c r="A62" s="42"/>
      <c r="B62" s="43"/>
      <c r="C62" s="35" t="s">
        <v>34</v>
      </c>
      <c r="D62" s="44"/>
      <c r="E62" s="44"/>
      <c r="F62" s="30" t="str">
        <f>E19</f>
        <v>Pražská vodohospodářská společnost a.s.</v>
      </c>
      <c r="G62" s="44"/>
      <c r="H62" s="44"/>
      <c r="I62" s="35" t="s">
        <v>42</v>
      </c>
      <c r="J62" s="40" t="str">
        <f>E25</f>
        <v>Sweco a.s.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5" t="s">
        <v>40</v>
      </c>
      <c r="D63" s="44"/>
      <c r="E63" s="44"/>
      <c r="F63" s="30" t="str">
        <f>IF(E22="","",E22)</f>
        <v>Vyplň údaj</v>
      </c>
      <c r="G63" s="44"/>
      <c r="H63" s="44"/>
      <c r="I63" s="35" t="s">
        <v>47</v>
      </c>
      <c r="J63" s="40" t="str">
        <f>E28</f>
        <v>Sweco a.s.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227</v>
      </c>
      <c r="D65" s="177"/>
      <c r="E65" s="177"/>
      <c r="F65" s="177"/>
      <c r="G65" s="177"/>
      <c r="H65" s="177"/>
      <c r="I65" s="177"/>
      <c r="J65" s="178" t="s">
        <v>228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83</v>
      </c>
      <c r="D67" s="44"/>
      <c r="E67" s="44"/>
      <c r="F67" s="44"/>
      <c r="G67" s="44"/>
      <c r="H67" s="44"/>
      <c r="I67" s="44"/>
      <c r="J67" s="106">
        <f>J96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0" t="s">
        <v>229</v>
      </c>
    </row>
    <row r="68" s="9" customFormat="1" ht="24.96" customHeight="1">
      <c r="A68" s="9"/>
      <c r="B68" s="180"/>
      <c r="C68" s="181"/>
      <c r="D68" s="182" t="s">
        <v>230</v>
      </c>
      <c r="E68" s="183"/>
      <c r="F68" s="183"/>
      <c r="G68" s="183"/>
      <c r="H68" s="183"/>
      <c r="I68" s="183"/>
      <c r="J68" s="184">
        <f>J97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9"/>
      <c r="D69" s="187" t="s">
        <v>231</v>
      </c>
      <c r="E69" s="188"/>
      <c r="F69" s="188"/>
      <c r="G69" s="188"/>
      <c r="H69" s="188"/>
      <c r="I69" s="188"/>
      <c r="J69" s="189">
        <f>J98</f>
        <v>0</v>
      </c>
      <c r="K69" s="129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9"/>
      <c r="D70" s="187" t="s">
        <v>235</v>
      </c>
      <c r="E70" s="188"/>
      <c r="F70" s="188"/>
      <c r="G70" s="188"/>
      <c r="H70" s="188"/>
      <c r="I70" s="188"/>
      <c r="J70" s="189">
        <f>J244</f>
        <v>0</v>
      </c>
      <c r="K70" s="129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6"/>
      <c r="C71" s="129"/>
      <c r="D71" s="187" t="s">
        <v>1568</v>
      </c>
      <c r="E71" s="188"/>
      <c r="F71" s="188"/>
      <c r="G71" s="188"/>
      <c r="H71" s="188"/>
      <c r="I71" s="188"/>
      <c r="J71" s="189">
        <f>J245</f>
        <v>0</v>
      </c>
      <c r="K71" s="129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9"/>
      <c r="D72" s="187" t="s">
        <v>236</v>
      </c>
      <c r="E72" s="188"/>
      <c r="F72" s="188"/>
      <c r="G72" s="188"/>
      <c r="H72" s="188"/>
      <c r="I72" s="188"/>
      <c r="J72" s="189">
        <f>J250</f>
        <v>0</v>
      </c>
      <c r="K72" s="129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50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50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239</v>
      </c>
      <c r="D79" s="44"/>
      <c r="E79" s="44"/>
      <c r="F79" s="44"/>
      <c r="G79" s="44"/>
      <c r="H79" s="44"/>
      <c r="I79" s="44"/>
      <c r="J79" s="44"/>
      <c r="K79" s="44"/>
      <c r="L79" s="15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50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50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175" t="str">
        <f>E7</f>
        <v>DPS - Rekonstrukce oddělovače OK 1B Praha 7</v>
      </c>
      <c r="F82" s="35"/>
      <c r="G82" s="35"/>
      <c r="H82" s="35"/>
      <c r="I82" s="44"/>
      <c r="J82" s="44"/>
      <c r="K82" s="44"/>
      <c r="L82" s="150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" customFormat="1" ht="12" customHeight="1">
      <c r="B83" s="24"/>
      <c r="C83" s="35" t="s">
        <v>182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5" t="s">
        <v>184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187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2"/>
      <c r="B86" s="43"/>
      <c r="C86" s="44"/>
      <c r="D86" s="44"/>
      <c r="E86" s="300" t="s">
        <v>1565</v>
      </c>
      <c r="F86" s="44"/>
      <c r="G86" s="44"/>
      <c r="H86" s="44"/>
      <c r="I86" s="44"/>
      <c r="J86" s="44"/>
      <c r="K86" s="44"/>
      <c r="L86" s="150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5" t="s">
        <v>624</v>
      </c>
      <c r="D87" s="44"/>
      <c r="E87" s="44"/>
      <c r="F87" s="44"/>
      <c r="G87" s="44"/>
      <c r="H87" s="44"/>
      <c r="I87" s="44"/>
      <c r="J87" s="44"/>
      <c r="K87" s="44"/>
      <c r="L87" s="150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6.5" customHeight="1">
      <c r="A88" s="42"/>
      <c r="B88" s="43"/>
      <c r="C88" s="44"/>
      <c r="D88" s="44"/>
      <c r="E88" s="73" t="str">
        <f>E13</f>
        <v>SO 08.5 - Likvidace provizorní ŽB DN 1200</v>
      </c>
      <c r="F88" s="44"/>
      <c r="G88" s="44"/>
      <c r="H88" s="44"/>
      <c r="I88" s="44"/>
      <c r="J88" s="44"/>
      <c r="K88" s="44"/>
      <c r="L88" s="150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50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5" t="s">
        <v>24</v>
      </c>
      <c r="D90" s="44"/>
      <c r="E90" s="44"/>
      <c r="F90" s="30" t="str">
        <f>F16</f>
        <v>Praha 7 - Holešovice</v>
      </c>
      <c r="G90" s="44"/>
      <c r="H90" s="44"/>
      <c r="I90" s="35" t="s">
        <v>26</v>
      </c>
      <c r="J90" s="76" t="str">
        <f>IF(J16="","",J16)</f>
        <v>16. 8. 2024</v>
      </c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6.96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50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5.15" customHeight="1">
      <c r="A92" s="42"/>
      <c r="B92" s="43"/>
      <c r="C92" s="35" t="s">
        <v>34</v>
      </c>
      <c r="D92" s="44"/>
      <c r="E92" s="44"/>
      <c r="F92" s="30" t="str">
        <f>E19</f>
        <v>Pražská vodohospodářská společnost a.s.</v>
      </c>
      <c r="G92" s="44"/>
      <c r="H92" s="44"/>
      <c r="I92" s="35" t="s">
        <v>42</v>
      </c>
      <c r="J92" s="40" t="str">
        <f>E25</f>
        <v>Sweco a.s.</v>
      </c>
      <c r="K92" s="44"/>
      <c r="L92" s="150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5.15" customHeight="1">
      <c r="A93" s="42"/>
      <c r="B93" s="43"/>
      <c r="C93" s="35" t="s">
        <v>40</v>
      </c>
      <c r="D93" s="44"/>
      <c r="E93" s="44"/>
      <c r="F93" s="30" t="str">
        <f>IF(E22="","",E22)</f>
        <v>Vyplň údaj</v>
      </c>
      <c r="G93" s="44"/>
      <c r="H93" s="44"/>
      <c r="I93" s="35" t="s">
        <v>47</v>
      </c>
      <c r="J93" s="40" t="str">
        <f>E28</f>
        <v>Sweco a.s.</v>
      </c>
      <c r="K93" s="44"/>
      <c r="L93" s="150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0.32" customHeight="1">
      <c r="A94" s="42"/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150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11" customFormat="1" ht="29.28" customHeight="1">
      <c r="A95" s="191"/>
      <c r="B95" s="192"/>
      <c r="C95" s="193" t="s">
        <v>240</v>
      </c>
      <c r="D95" s="194" t="s">
        <v>70</v>
      </c>
      <c r="E95" s="194" t="s">
        <v>66</v>
      </c>
      <c r="F95" s="194" t="s">
        <v>67</v>
      </c>
      <c r="G95" s="194" t="s">
        <v>241</v>
      </c>
      <c r="H95" s="194" t="s">
        <v>242</v>
      </c>
      <c r="I95" s="194" t="s">
        <v>243</v>
      </c>
      <c r="J95" s="194" t="s">
        <v>228</v>
      </c>
      <c r="K95" s="195" t="s">
        <v>244</v>
      </c>
      <c r="L95" s="196"/>
      <c r="M95" s="96" t="s">
        <v>48</v>
      </c>
      <c r="N95" s="97" t="s">
        <v>55</v>
      </c>
      <c r="O95" s="97" t="s">
        <v>245</v>
      </c>
      <c r="P95" s="97" t="s">
        <v>246</v>
      </c>
      <c r="Q95" s="97" t="s">
        <v>247</v>
      </c>
      <c r="R95" s="97" t="s">
        <v>248</v>
      </c>
      <c r="S95" s="97" t="s">
        <v>249</v>
      </c>
      <c r="T95" s="98" t="s">
        <v>250</v>
      </c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</row>
    <row r="96" s="2" customFormat="1" ht="22.8" customHeight="1">
      <c r="A96" s="42"/>
      <c r="B96" s="43"/>
      <c r="C96" s="103" t="s">
        <v>251</v>
      </c>
      <c r="D96" s="44"/>
      <c r="E96" s="44"/>
      <c r="F96" s="44"/>
      <c r="G96" s="44"/>
      <c r="H96" s="44"/>
      <c r="I96" s="44"/>
      <c r="J96" s="197">
        <f>BK96</f>
        <v>0</v>
      </c>
      <c r="K96" s="44"/>
      <c r="L96" s="48"/>
      <c r="M96" s="99"/>
      <c r="N96" s="198"/>
      <c r="O96" s="100"/>
      <c r="P96" s="199">
        <f>P97</f>
        <v>0</v>
      </c>
      <c r="Q96" s="100"/>
      <c r="R96" s="199">
        <f>R97</f>
        <v>0.076721920000000013</v>
      </c>
      <c r="S96" s="100"/>
      <c r="T96" s="200">
        <f>T97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84</v>
      </c>
      <c r="AU96" s="20" t="s">
        <v>229</v>
      </c>
      <c r="BK96" s="201">
        <f>BK97</f>
        <v>0</v>
      </c>
    </row>
    <row r="97" s="12" customFormat="1" ht="25.92" customHeight="1">
      <c r="A97" s="12"/>
      <c r="B97" s="202"/>
      <c r="C97" s="203"/>
      <c r="D97" s="204" t="s">
        <v>84</v>
      </c>
      <c r="E97" s="205" t="s">
        <v>252</v>
      </c>
      <c r="F97" s="205" t="s">
        <v>253</v>
      </c>
      <c r="G97" s="203"/>
      <c r="H97" s="203"/>
      <c r="I97" s="206"/>
      <c r="J97" s="207">
        <f>BK97</f>
        <v>0</v>
      </c>
      <c r="K97" s="203"/>
      <c r="L97" s="208"/>
      <c r="M97" s="209"/>
      <c r="N97" s="210"/>
      <c r="O97" s="210"/>
      <c r="P97" s="211">
        <f>P98+P244+P250</f>
        <v>0</v>
      </c>
      <c r="Q97" s="210"/>
      <c r="R97" s="211">
        <f>R98+R244+R250</f>
        <v>0.076721920000000013</v>
      </c>
      <c r="S97" s="210"/>
      <c r="T97" s="212">
        <f>T98+T244+T250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23</v>
      </c>
      <c r="AT97" s="214" t="s">
        <v>84</v>
      </c>
      <c r="AU97" s="214" t="s">
        <v>85</v>
      </c>
      <c r="AY97" s="213" t="s">
        <v>254</v>
      </c>
      <c r="BK97" s="215">
        <f>BK98+BK244+BK250</f>
        <v>0</v>
      </c>
    </row>
    <row r="98" s="12" customFormat="1" ht="22.8" customHeight="1">
      <c r="A98" s="12"/>
      <c r="B98" s="202"/>
      <c r="C98" s="203"/>
      <c r="D98" s="204" t="s">
        <v>84</v>
      </c>
      <c r="E98" s="216" t="s">
        <v>23</v>
      </c>
      <c r="F98" s="216" t="s">
        <v>255</v>
      </c>
      <c r="G98" s="203"/>
      <c r="H98" s="203"/>
      <c r="I98" s="206"/>
      <c r="J98" s="217">
        <f>BK98</f>
        <v>0</v>
      </c>
      <c r="K98" s="203"/>
      <c r="L98" s="208"/>
      <c r="M98" s="209"/>
      <c r="N98" s="210"/>
      <c r="O98" s="210"/>
      <c r="P98" s="211">
        <f>SUM(P99:P243)</f>
        <v>0</v>
      </c>
      <c r="Q98" s="210"/>
      <c r="R98" s="211">
        <f>SUM(R99:R243)</f>
        <v>0.076721920000000013</v>
      </c>
      <c r="S98" s="210"/>
      <c r="T98" s="212">
        <f>SUM(T99:T243)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23</v>
      </c>
      <c r="AT98" s="214" t="s">
        <v>84</v>
      </c>
      <c r="AU98" s="214" t="s">
        <v>23</v>
      </c>
      <c r="AY98" s="213" t="s">
        <v>254</v>
      </c>
      <c r="BK98" s="215">
        <f>SUM(BK99:BK243)</f>
        <v>0</v>
      </c>
    </row>
    <row r="99" s="2" customFormat="1" ht="24.15" customHeight="1">
      <c r="A99" s="42"/>
      <c r="B99" s="43"/>
      <c r="C99" s="218" t="s">
        <v>23</v>
      </c>
      <c r="D99" s="218" t="s">
        <v>256</v>
      </c>
      <c r="E99" s="219" t="s">
        <v>312</v>
      </c>
      <c r="F99" s="220" t="s">
        <v>313</v>
      </c>
      <c r="G99" s="221" t="s">
        <v>314</v>
      </c>
      <c r="H99" s="222">
        <v>133.14699999999999</v>
      </c>
      <c r="I99" s="223"/>
      <c r="J99" s="224">
        <f>ROUND(I99*H99,2)</f>
        <v>0</v>
      </c>
      <c r="K99" s="220" t="s">
        <v>260</v>
      </c>
      <c r="L99" s="48"/>
      <c r="M99" s="225" t="s">
        <v>48</v>
      </c>
      <c r="N99" s="226" t="s">
        <v>56</v>
      </c>
      <c r="O99" s="88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9" t="s">
        <v>261</v>
      </c>
      <c r="AT99" s="229" t="s">
        <v>256</v>
      </c>
      <c r="AU99" s="229" t="s">
        <v>93</v>
      </c>
      <c r="AY99" s="20" t="s">
        <v>254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0" t="s">
        <v>23</v>
      </c>
      <c r="BK99" s="230">
        <f>ROUND(I99*H99,2)</f>
        <v>0</v>
      </c>
      <c r="BL99" s="20" t="s">
        <v>261</v>
      </c>
      <c r="BM99" s="229" t="s">
        <v>1590</v>
      </c>
    </row>
    <row r="100" s="2" customFormat="1">
      <c r="A100" s="42"/>
      <c r="B100" s="43"/>
      <c r="C100" s="44"/>
      <c r="D100" s="231" t="s">
        <v>263</v>
      </c>
      <c r="E100" s="44"/>
      <c r="F100" s="232" t="s">
        <v>316</v>
      </c>
      <c r="G100" s="44"/>
      <c r="H100" s="44"/>
      <c r="I100" s="233"/>
      <c r="J100" s="44"/>
      <c r="K100" s="44"/>
      <c r="L100" s="48"/>
      <c r="M100" s="234"/>
      <c r="N100" s="23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263</v>
      </c>
      <c r="AU100" s="20" t="s">
        <v>93</v>
      </c>
    </row>
    <row r="101" s="15" customFormat="1">
      <c r="A101" s="15"/>
      <c r="B101" s="259"/>
      <c r="C101" s="260"/>
      <c r="D101" s="238" t="s">
        <v>265</v>
      </c>
      <c r="E101" s="261" t="s">
        <v>48</v>
      </c>
      <c r="F101" s="262" t="s">
        <v>1734</v>
      </c>
      <c r="G101" s="260"/>
      <c r="H101" s="261" t="s">
        <v>48</v>
      </c>
      <c r="I101" s="263"/>
      <c r="J101" s="260"/>
      <c r="K101" s="260"/>
      <c r="L101" s="264"/>
      <c r="M101" s="265"/>
      <c r="N101" s="266"/>
      <c r="O101" s="266"/>
      <c r="P101" s="266"/>
      <c r="Q101" s="266"/>
      <c r="R101" s="266"/>
      <c r="S101" s="266"/>
      <c r="T101" s="267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8" t="s">
        <v>265</v>
      </c>
      <c r="AU101" s="268" t="s">
        <v>93</v>
      </c>
      <c r="AV101" s="15" t="s">
        <v>23</v>
      </c>
      <c r="AW101" s="15" t="s">
        <v>46</v>
      </c>
      <c r="AX101" s="15" t="s">
        <v>85</v>
      </c>
      <c r="AY101" s="268" t="s">
        <v>254</v>
      </c>
    </row>
    <row r="102" s="15" customFormat="1">
      <c r="A102" s="15"/>
      <c r="B102" s="259"/>
      <c r="C102" s="260"/>
      <c r="D102" s="238" t="s">
        <v>265</v>
      </c>
      <c r="E102" s="261" t="s">
        <v>48</v>
      </c>
      <c r="F102" s="262" t="s">
        <v>1576</v>
      </c>
      <c r="G102" s="260"/>
      <c r="H102" s="261" t="s">
        <v>48</v>
      </c>
      <c r="I102" s="263"/>
      <c r="J102" s="260"/>
      <c r="K102" s="260"/>
      <c r="L102" s="264"/>
      <c r="M102" s="265"/>
      <c r="N102" s="266"/>
      <c r="O102" s="266"/>
      <c r="P102" s="266"/>
      <c r="Q102" s="266"/>
      <c r="R102" s="266"/>
      <c r="S102" s="266"/>
      <c r="T102" s="26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8" t="s">
        <v>265</v>
      </c>
      <c r="AU102" s="268" t="s">
        <v>93</v>
      </c>
      <c r="AV102" s="15" t="s">
        <v>23</v>
      </c>
      <c r="AW102" s="15" t="s">
        <v>46</v>
      </c>
      <c r="AX102" s="15" t="s">
        <v>85</v>
      </c>
      <c r="AY102" s="268" t="s">
        <v>254</v>
      </c>
    </row>
    <row r="103" s="13" customFormat="1">
      <c r="A103" s="13"/>
      <c r="B103" s="236"/>
      <c r="C103" s="237"/>
      <c r="D103" s="238" t="s">
        <v>265</v>
      </c>
      <c r="E103" s="239" t="s">
        <v>48</v>
      </c>
      <c r="F103" s="240" t="s">
        <v>1735</v>
      </c>
      <c r="G103" s="237"/>
      <c r="H103" s="241">
        <v>167.82900000000001</v>
      </c>
      <c r="I103" s="242"/>
      <c r="J103" s="237"/>
      <c r="K103" s="237"/>
      <c r="L103" s="243"/>
      <c r="M103" s="244"/>
      <c r="N103" s="245"/>
      <c r="O103" s="245"/>
      <c r="P103" s="245"/>
      <c r="Q103" s="245"/>
      <c r="R103" s="245"/>
      <c r="S103" s="245"/>
      <c r="T103" s="24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7" t="s">
        <v>265</v>
      </c>
      <c r="AU103" s="247" t="s">
        <v>93</v>
      </c>
      <c r="AV103" s="13" t="s">
        <v>93</v>
      </c>
      <c r="AW103" s="13" t="s">
        <v>46</v>
      </c>
      <c r="AX103" s="13" t="s">
        <v>85</v>
      </c>
      <c r="AY103" s="247" t="s">
        <v>254</v>
      </c>
    </row>
    <row r="104" s="16" customFormat="1">
      <c r="A104" s="16"/>
      <c r="B104" s="272"/>
      <c r="C104" s="273"/>
      <c r="D104" s="238" t="s">
        <v>265</v>
      </c>
      <c r="E104" s="274" t="s">
        <v>1563</v>
      </c>
      <c r="F104" s="275" t="s">
        <v>310</v>
      </c>
      <c r="G104" s="273"/>
      <c r="H104" s="276">
        <v>167.82900000000001</v>
      </c>
      <c r="I104" s="277"/>
      <c r="J104" s="273"/>
      <c r="K104" s="273"/>
      <c r="L104" s="278"/>
      <c r="M104" s="279"/>
      <c r="N104" s="280"/>
      <c r="O104" s="280"/>
      <c r="P104" s="280"/>
      <c r="Q104" s="280"/>
      <c r="R104" s="280"/>
      <c r="S104" s="280"/>
      <c r="T104" s="281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2" t="s">
        <v>265</v>
      </c>
      <c r="AU104" s="282" t="s">
        <v>93</v>
      </c>
      <c r="AV104" s="16" t="s">
        <v>104</v>
      </c>
      <c r="AW104" s="16" t="s">
        <v>46</v>
      </c>
      <c r="AX104" s="16" t="s">
        <v>85</v>
      </c>
      <c r="AY104" s="282" t="s">
        <v>254</v>
      </c>
    </row>
    <row r="105" s="13" customFormat="1">
      <c r="A105" s="13"/>
      <c r="B105" s="236"/>
      <c r="C105" s="237"/>
      <c r="D105" s="238" t="s">
        <v>265</v>
      </c>
      <c r="E105" s="239" t="s">
        <v>48</v>
      </c>
      <c r="F105" s="240" t="s">
        <v>1736</v>
      </c>
      <c r="G105" s="237"/>
      <c r="H105" s="241">
        <v>7.0869999999999997</v>
      </c>
      <c r="I105" s="242"/>
      <c r="J105" s="237"/>
      <c r="K105" s="237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265</v>
      </c>
      <c r="AU105" s="247" t="s">
        <v>93</v>
      </c>
      <c r="AV105" s="13" t="s">
        <v>93</v>
      </c>
      <c r="AW105" s="13" t="s">
        <v>46</v>
      </c>
      <c r="AX105" s="13" t="s">
        <v>85</v>
      </c>
      <c r="AY105" s="247" t="s">
        <v>254</v>
      </c>
    </row>
    <row r="106" s="13" customFormat="1">
      <c r="A106" s="13"/>
      <c r="B106" s="236"/>
      <c r="C106" s="237"/>
      <c r="D106" s="238" t="s">
        <v>265</v>
      </c>
      <c r="E106" s="239" t="s">
        <v>48</v>
      </c>
      <c r="F106" s="240" t="s">
        <v>1737</v>
      </c>
      <c r="G106" s="237"/>
      <c r="H106" s="241">
        <v>3.2959999999999998</v>
      </c>
      <c r="I106" s="242"/>
      <c r="J106" s="237"/>
      <c r="K106" s="237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265</v>
      </c>
      <c r="AU106" s="247" t="s">
        <v>93</v>
      </c>
      <c r="AV106" s="13" t="s">
        <v>93</v>
      </c>
      <c r="AW106" s="13" t="s">
        <v>46</v>
      </c>
      <c r="AX106" s="13" t="s">
        <v>85</v>
      </c>
      <c r="AY106" s="247" t="s">
        <v>254</v>
      </c>
    </row>
    <row r="107" s="13" customFormat="1">
      <c r="A107" s="13"/>
      <c r="B107" s="236"/>
      <c r="C107" s="237"/>
      <c r="D107" s="238" t="s">
        <v>265</v>
      </c>
      <c r="E107" s="239" t="s">
        <v>48</v>
      </c>
      <c r="F107" s="240" t="s">
        <v>1738</v>
      </c>
      <c r="G107" s="237"/>
      <c r="H107" s="241">
        <v>3.5430000000000001</v>
      </c>
      <c r="I107" s="242"/>
      <c r="J107" s="237"/>
      <c r="K107" s="237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265</v>
      </c>
      <c r="AU107" s="247" t="s">
        <v>93</v>
      </c>
      <c r="AV107" s="13" t="s">
        <v>93</v>
      </c>
      <c r="AW107" s="13" t="s">
        <v>46</v>
      </c>
      <c r="AX107" s="13" t="s">
        <v>85</v>
      </c>
      <c r="AY107" s="247" t="s">
        <v>254</v>
      </c>
    </row>
    <row r="108" s="13" customFormat="1">
      <c r="A108" s="13"/>
      <c r="B108" s="236"/>
      <c r="C108" s="237"/>
      <c r="D108" s="238" t="s">
        <v>265</v>
      </c>
      <c r="E108" s="239" t="s">
        <v>48</v>
      </c>
      <c r="F108" s="240" t="s">
        <v>1739</v>
      </c>
      <c r="G108" s="237"/>
      <c r="H108" s="241">
        <v>9.6140000000000008</v>
      </c>
      <c r="I108" s="242"/>
      <c r="J108" s="237"/>
      <c r="K108" s="237"/>
      <c r="L108" s="243"/>
      <c r="M108" s="244"/>
      <c r="N108" s="245"/>
      <c r="O108" s="245"/>
      <c r="P108" s="245"/>
      <c r="Q108" s="245"/>
      <c r="R108" s="245"/>
      <c r="S108" s="245"/>
      <c r="T108" s="24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7" t="s">
        <v>265</v>
      </c>
      <c r="AU108" s="247" t="s">
        <v>93</v>
      </c>
      <c r="AV108" s="13" t="s">
        <v>93</v>
      </c>
      <c r="AW108" s="13" t="s">
        <v>46</v>
      </c>
      <c r="AX108" s="13" t="s">
        <v>85</v>
      </c>
      <c r="AY108" s="247" t="s">
        <v>254</v>
      </c>
    </row>
    <row r="109" s="16" customFormat="1">
      <c r="A109" s="16"/>
      <c r="B109" s="272"/>
      <c r="C109" s="273"/>
      <c r="D109" s="238" t="s">
        <v>265</v>
      </c>
      <c r="E109" s="274" t="s">
        <v>1557</v>
      </c>
      <c r="F109" s="275" t="s">
        <v>310</v>
      </c>
      <c r="G109" s="273"/>
      <c r="H109" s="276">
        <v>23.539999999999999</v>
      </c>
      <c r="I109" s="277"/>
      <c r="J109" s="273"/>
      <c r="K109" s="273"/>
      <c r="L109" s="278"/>
      <c r="M109" s="279"/>
      <c r="N109" s="280"/>
      <c r="O109" s="280"/>
      <c r="P109" s="280"/>
      <c r="Q109" s="280"/>
      <c r="R109" s="280"/>
      <c r="S109" s="280"/>
      <c r="T109" s="281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82" t="s">
        <v>265</v>
      </c>
      <c r="AU109" s="282" t="s">
        <v>93</v>
      </c>
      <c r="AV109" s="16" t="s">
        <v>104</v>
      </c>
      <c r="AW109" s="16" t="s">
        <v>46</v>
      </c>
      <c r="AX109" s="16" t="s">
        <v>85</v>
      </c>
      <c r="AY109" s="282" t="s">
        <v>254</v>
      </c>
    </row>
    <row r="110" s="15" customFormat="1">
      <c r="A110" s="15"/>
      <c r="B110" s="259"/>
      <c r="C110" s="260"/>
      <c r="D110" s="238" t="s">
        <v>265</v>
      </c>
      <c r="E110" s="261" t="s">
        <v>48</v>
      </c>
      <c r="F110" s="262" t="s">
        <v>1740</v>
      </c>
      <c r="G110" s="260"/>
      <c r="H110" s="261" t="s">
        <v>48</v>
      </c>
      <c r="I110" s="263"/>
      <c r="J110" s="260"/>
      <c r="K110" s="260"/>
      <c r="L110" s="264"/>
      <c r="M110" s="265"/>
      <c r="N110" s="266"/>
      <c r="O110" s="266"/>
      <c r="P110" s="266"/>
      <c r="Q110" s="266"/>
      <c r="R110" s="266"/>
      <c r="S110" s="266"/>
      <c r="T110" s="267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8" t="s">
        <v>265</v>
      </c>
      <c r="AU110" s="268" t="s">
        <v>93</v>
      </c>
      <c r="AV110" s="15" t="s">
        <v>23</v>
      </c>
      <c r="AW110" s="15" t="s">
        <v>46</v>
      </c>
      <c r="AX110" s="15" t="s">
        <v>85</v>
      </c>
      <c r="AY110" s="268" t="s">
        <v>254</v>
      </c>
    </row>
    <row r="111" s="13" customFormat="1">
      <c r="A111" s="13"/>
      <c r="B111" s="236"/>
      <c r="C111" s="237"/>
      <c r="D111" s="238" t="s">
        <v>265</v>
      </c>
      <c r="E111" s="239" t="s">
        <v>48</v>
      </c>
      <c r="F111" s="240" t="s">
        <v>1741</v>
      </c>
      <c r="G111" s="237"/>
      <c r="H111" s="241">
        <v>5.4939999999999998</v>
      </c>
      <c r="I111" s="242"/>
      <c r="J111" s="237"/>
      <c r="K111" s="237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265</v>
      </c>
      <c r="AU111" s="247" t="s">
        <v>93</v>
      </c>
      <c r="AV111" s="13" t="s">
        <v>93</v>
      </c>
      <c r="AW111" s="13" t="s">
        <v>46</v>
      </c>
      <c r="AX111" s="13" t="s">
        <v>85</v>
      </c>
      <c r="AY111" s="247" t="s">
        <v>254</v>
      </c>
    </row>
    <row r="112" s="16" customFormat="1">
      <c r="A112" s="16"/>
      <c r="B112" s="272"/>
      <c r="C112" s="273"/>
      <c r="D112" s="238" t="s">
        <v>265</v>
      </c>
      <c r="E112" s="274" t="s">
        <v>1727</v>
      </c>
      <c r="F112" s="275" t="s">
        <v>310</v>
      </c>
      <c r="G112" s="273"/>
      <c r="H112" s="276">
        <v>5.4939999999999998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265</v>
      </c>
      <c r="AU112" s="282" t="s">
        <v>93</v>
      </c>
      <c r="AV112" s="16" t="s">
        <v>104</v>
      </c>
      <c r="AW112" s="16" t="s">
        <v>46</v>
      </c>
      <c r="AX112" s="16" t="s">
        <v>85</v>
      </c>
      <c r="AY112" s="282" t="s">
        <v>254</v>
      </c>
    </row>
    <row r="113" s="13" customFormat="1">
      <c r="A113" s="13"/>
      <c r="B113" s="236"/>
      <c r="C113" s="237"/>
      <c r="D113" s="238" t="s">
        <v>265</v>
      </c>
      <c r="E113" s="239" t="s">
        <v>48</v>
      </c>
      <c r="F113" s="240" t="s">
        <v>1742</v>
      </c>
      <c r="G113" s="237"/>
      <c r="H113" s="241">
        <v>5.4939999999999998</v>
      </c>
      <c r="I113" s="242"/>
      <c r="J113" s="237"/>
      <c r="K113" s="237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265</v>
      </c>
      <c r="AU113" s="247" t="s">
        <v>93</v>
      </c>
      <c r="AV113" s="13" t="s">
        <v>93</v>
      </c>
      <c r="AW113" s="13" t="s">
        <v>46</v>
      </c>
      <c r="AX113" s="13" t="s">
        <v>85</v>
      </c>
      <c r="AY113" s="247" t="s">
        <v>254</v>
      </c>
    </row>
    <row r="114" s="13" customFormat="1">
      <c r="A114" s="13"/>
      <c r="B114" s="236"/>
      <c r="C114" s="237"/>
      <c r="D114" s="238" t="s">
        <v>265</v>
      </c>
      <c r="E114" s="239" t="s">
        <v>48</v>
      </c>
      <c r="F114" s="240" t="s">
        <v>1743</v>
      </c>
      <c r="G114" s="237"/>
      <c r="H114" s="241">
        <v>23.693999999999999</v>
      </c>
      <c r="I114" s="242"/>
      <c r="J114" s="237"/>
      <c r="K114" s="237"/>
      <c r="L114" s="243"/>
      <c r="M114" s="244"/>
      <c r="N114" s="245"/>
      <c r="O114" s="245"/>
      <c r="P114" s="245"/>
      <c r="Q114" s="245"/>
      <c r="R114" s="245"/>
      <c r="S114" s="245"/>
      <c r="T114" s="24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7" t="s">
        <v>265</v>
      </c>
      <c r="AU114" s="247" t="s">
        <v>93</v>
      </c>
      <c r="AV114" s="13" t="s">
        <v>93</v>
      </c>
      <c r="AW114" s="13" t="s">
        <v>46</v>
      </c>
      <c r="AX114" s="13" t="s">
        <v>85</v>
      </c>
      <c r="AY114" s="247" t="s">
        <v>254</v>
      </c>
    </row>
    <row r="115" s="16" customFormat="1">
      <c r="A115" s="16"/>
      <c r="B115" s="272"/>
      <c r="C115" s="273"/>
      <c r="D115" s="238" t="s">
        <v>265</v>
      </c>
      <c r="E115" s="274" t="s">
        <v>1728</v>
      </c>
      <c r="F115" s="275" t="s">
        <v>310</v>
      </c>
      <c r="G115" s="273"/>
      <c r="H115" s="276">
        <v>29.187999999999999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265</v>
      </c>
      <c r="AU115" s="282" t="s">
        <v>93</v>
      </c>
      <c r="AV115" s="16" t="s">
        <v>104</v>
      </c>
      <c r="AW115" s="16" t="s">
        <v>46</v>
      </c>
      <c r="AX115" s="16" t="s">
        <v>85</v>
      </c>
      <c r="AY115" s="282" t="s">
        <v>254</v>
      </c>
    </row>
    <row r="116" s="13" customFormat="1">
      <c r="A116" s="13"/>
      <c r="B116" s="236"/>
      <c r="C116" s="237"/>
      <c r="D116" s="238" t="s">
        <v>265</v>
      </c>
      <c r="E116" s="239" t="s">
        <v>1559</v>
      </c>
      <c r="F116" s="240" t="s">
        <v>1744</v>
      </c>
      <c r="G116" s="237"/>
      <c r="H116" s="241">
        <v>133.14699999999999</v>
      </c>
      <c r="I116" s="242"/>
      <c r="J116" s="237"/>
      <c r="K116" s="237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265</v>
      </c>
      <c r="AU116" s="247" t="s">
        <v>93</v>
      </c>
      <c r="AV116" s="13" t="s">
        <v>93</v>
      </c>
      <c r="AW116" s="13" t="s">
        <v>46</v>
      </c>
      <c r="AX116" s="13" t="s">
        <v>23</v>
      </c>
      <c r="AY116" s="247" t="s">
        <v>254</v>
      </c>
    </row>
    <row r="117" s="2" customFormat="1">
      <c r="A117" s="42"/>
      <c r="B117" s="43"/>
      <c r="C117" s="44"/>
      <c r="D117" s="238" t="s">
        <v>278</v>
      </c>
      <c r="E117" s="44"/>
      <c r="F117" s="269" t="s">
        <v>1574</v>
      </c>
      <c r="G117" s="44"/>
      <c r="H117" s="44"/>
      <c r="I117" s="44"/>
      <c r="J117" s="44"/>
      <c r="K117" s="44"/>
      <c r="L117" s="48"/>
      <c r="M117" s="234"/>
      <c r="N117" s="23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U117" s="20" t="s">
        <v>93</v>
      </c>
    </row>
    <row r="118" s="2" customFormat="1">
      <c r="A118" s="42"/>
      <c r="B118" s="43"/>
      <c r="C118" s="44"/>
      <c r="D118" s="238" t="s">
        <v>278</v>
      </c>
      <c r="E118" s="44"/>
      <c r="F118" s="270" t="s">
        <v>1734</v>
      </c>
      <c r="G118" s="44"/>
      <c r="H118" s="271">
        <v>0</v>
      </c>
      <c r="I118" s="44"/>
      <c r="J118" s="44"/>
      <c r="K118" s="44"/>
      <c r="L118" s="48"/>
      <c r="M118" s="234"/>
      <c r="N118" s="23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U118" s="20" t="s">
        <v>93</v>
      </c>
    </row>
    <row r="119" s="2" customFormat="1">
      <c r="A119" s="42"/>
      <c r="B119" s="43"/>
      <c r="C119" s="44"/>
      <c r="D119" s="238" t="s">
        <v>278</v>
      </c>
      <c r="E119" s="44"/>
      <c r="F119" s="270" t="s">
        <v>1576</v>
      </c>
      <c r="G119" s="44"/>
      <c r="H119" s="271">
        <v>0</v>
      </c>
      <c r="I119" s="44"/>
      <c r="J119" s="44"/>
      <c r="K119" s="44"/>
      <c r="L119" s="48"/>
      <c r="M119" s="234"/>
      <c r="N119" s="23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U119" s="20" t="s">
        <v>93</v>
      </c>
    </row>
    <row r="120" s="2" customFormat="1">
      <c r="A120" s="42"/>
      <c r="B120" s="43"/>
      <c r="C120" s="44"/>
      <c r="D120" s="238" t="s">
        <v>278</v>
      </c>
      <c r="E120" s="44"/>
      <c r="F120" s="270" t="s">
        <v>1735</v>
      </c>
      <c r="G120" s="44"/>
      <c r="H120" s="271">
        <v>167.82900000000001</v>
      </c>
      <c r="I120" s="44"/>
      <c r="J120" s="44"/>
      <c r="K120" s="44"/>
      <c r="L120" s="48"/>
      <c r="M120" s="234"/>
      <c r="N120" s="23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U120" s="20" t="s">
        <v>93</v>
      </c>
    </row>
    <row r="121" s="2" customFormat="1">
      <c r="A121" s="42"/>
      <c r="B121" s="43"/>
      <c r="C121" s="44"/>
      <c r="D121" s="238" t="s">
        <v>278</v>
      </c>
      <c r="E121" s="44"/>
      <c r="F121" s="270" t="s">
        <v>310</v>
      </c>
      <c r="G121" s="44"/>
      <c r="H121" s="271">
        <v>167.82900000000001</v>
      </c>
      <c r="I121" s="44"/>
      <c r="J121" s="44"/>
      <c r="K121" s="44"/>
      <c r="L121" s="48"/>
      <c r="M121" s="234"/>
      <c r="N121" s="23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U121" s="20" t="s">
        <v>93</v>
      </c>
    </row>
    <row r="122" s="2" customFormat="1">
      <c r="A122" s="42"/>
      <c r="B122" s="43"/>
      <c r="C122" s="44"/>
      <c r="D122" s="238" t="s">
        <v>278</v>
      </c>
      <c r="E122" s="44"/>
      <c r="F122" s="269" t="s">
        <v>1745</v>
      </c>
      <c r="G122" s="44"/>
      <c r="H122" s="44"/>
      <c r="I122" s="44"/>
      <c r="J122" s="44"/>
      <c r="K122" s="44"/>
      <c r="L122" s="48"/>
      <c r="M122" s="234"/>
      <c r="N122" s="23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U122" s="20" t="s">
        <v>93</v>
      </c>
    </row>
    <row r="123" s="2" customFormat="1">
      <c r="A123" s="42"/>
      <c r="B123" s="43"/>
      <c r="C123" s="44"/>
      <c r="D123" s="238" t="s">
        <v>278</v>
      </c>
      <c r="E123" s="44"/>
      <c r="F123" s="270" t="s">
        <v>1742</v>
      </c>
      <c r="G123" s="44"/>
      <c r="H123" s="271">
        <v>5.4939999999999998</v>
      </c>
      <c r="I123" s="44"/>
      <c r="J123" s="44"/>
      <c r="K123" s="44"/>
      <c r="L123" s="48"/>
      <c r="M123" s="234"/>
      <c r="N123" s="23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U123" s="20" t="s">
        <v>93</v>
      </c>
    </row>
    <row r="124" s="2" customFormat="1">
      <c r="A124" s="42"/>
      <c r="B124" s="43"/>
      <c r="C124" s="44"/>
      <c r="D124" s="238" t="s">
        <v>278</v>
      </c>
      <c r="E124" s="44"/>
      <c r="F124" s="270" t="s">
        <v>1743</v>
      </c>
      <c r="G124" s="44"/>
      <c r="H124" s="271">
        <v>23.693999999999999</v>
      </c>
      <c r="I124" s="44"/>
      <c r="J124" s="44"/>
      <c r="K124" s="44"/>
      <c r="L124" s="48"/>
      <c r="M124" s="234"/>
      <c r="N124" s="23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U124" s="20" t="s">
        <v>93</v>
      </c>
    </row>
    <row r="125" s="2" customFormat="1">
      <c r="A125" s="42"/>
      <c r="B125" s="43"/>
      <c r="C125" s="44"/>
      <c r="D125" s="238" t="s">
        <v>278</v>
      </c>
      <c r="E125" s="44"/>
      <c r="F125" s="270" t="s">
        <v>310</v>
      </c>
      <c r="G125" s="44"/>
      <c r="H125" s="271">
        <v>29.187999999999999</v>
      </c>
      <c r="I125" s="44"/>
      <c r="J125" s="44"/>
      <c r="K125" s="44"/>
      <c r="L125" s="48"/>
      <c r="M125" s="234"/>
      <c r="N125" s="23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U125" s="20" t="s">
        <v>93</v>
      </c>
    </row>
    <row r="126" s="2" customFormat="1">
      <c r="A126" s="42"/>
      <c r="B126" s="43"/>
      <c r="C126" s="44"/>
      <c r="D126" s="238" t="s">
        <v>278</v>
      </c>
      <c r="E126" s="44"/>
      <c r="F126" s="269" t="s">
        <v>1746</v>
      </c>
      <c r="G126" s="44"/>
      <c r="H126" s="44"/>
      <c r="I126" s="44"/>
      <c r="J126" s="44"/>
      <c r="K126" s="44"/>
      <c r="L126" s="48"/>
      <c r="M126" s="234"/>
      <c r="N126" s="23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U126" s="20" t="s">
        <v>93</v>
      </c>
    </row>
    <row r="127" s="2" customFormat="1">
      <c r="A127" s="42"/>
      <c r="B127" s="43"/>
      <c r="C127" s="44"/>
      <c r="D127" s="238" t="s">
        <v>278</v>
      </c>
      <c r="E127" s="44"/>
      <c r="F127" s="270" t="s">
        <v>1740</v>
      </c>
      <c r="G127" s="44"/>
      <c r="H127" s="271">
        <v>0</v>
      </c>
      <c r="I127" s="44"/>
      <c r="J127" s="44"/>
      <c r="K127" s="44"/>
      <c r="L127" s="48"/>
      <c r="M127" s="234"/>
      <c r="N127" s="23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U127" s="20" t="s">
        <v>93</v>
      </c>
    </row>
    <row r="128" s="2" customFormat="1">
      <c r="A128" s="42"/>
      <c r="B128" s="43"/>
      <c r="C128" s="44"/>
      <c r="D128" s="238" t="s">
        <v>278</v>
      </c>
      <c r="E128" s="44"/>
      <c r="F128" s="270" t="s">
        <v>1741</v>
      </c>
      <c r="G128" s="44"/>
      <c r="H128" s="271">
        <v>5.4939999999999998</v>
      </c>
      <c r="I128" s="44"/>
      <c r="J128" s="44"/>
      <c r="K128" s="44"/>
      <c r="L128" s="48"/>
      <c r="M128" s="234"/>
      <c r="N128" s="23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U128" s="20" t="s">
        <v>93</v>
      </c>
    </row>
    <row r="129" s="2" customFormat="1">
      <c r="A129" s="42"/>
      <c r="B129" s="43"/>
      <c r="C129" s="44"/>
      <c r="D129" s="238" t="s">
        <v>278</v>
      </c>
      <c r="E129" s="44"/>
      <c r="F129" s="270" t="s">
        <v>310</v>
      </c>
      <c r="G129" s="44"/>
      <c r="H129" s="271">
        <v>5.4939999999999998</v>
      </c>
      <c r="I129" s="44"/>
      <c r="J129" s="44"/>
      <c r="K129" s="44"/>
      <c r="L129" s="48"/>
      <c r="M129" s="234"/>
      <c r="N129" s="23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U129" s="20" t="s">
        <v>93</v>
      </c>
    </row>
    <row r="130" s="2" customFormat="1" ht="33" customHeight="1">
      <c r="A130" s="42"/>
      <c r="B130" s="43"/>
      <c r="C130" s="218" t="s">
        <v>93</v>
      </c>
      <c r="D130" s="218" t="s">
        <v>256</v>
      </c>
      <c r="E130" s="219" t="s">
        <v>1747</v>
      </c>
      <c r="F130" s="220" t="s">
        <v>1748</v>
      </c>
      <c r="G130" s="221" t="s">
        <v>314</v>
      </c>
      <c r="H130" s="222">
        <v>9.4049999999999994</v>
      </c>
      <c r="I130" s="223"/>
      <c r="J130" s="224">
        <f>ROUND(I130*H130,2)</f>
        <v>0</v>
      </c>
      <c r="K130" s="220" t="s">
        <v>260</v>
      </c>
      <c r="L130" s="48"/>
      <c r="M130" s="225" t="s">
        <v>48</v>
      </c>
      <c r="N130" s="226" t="s">
        <v>56</v>
      </c>
      <c r="O130" s="88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9" t="s">
        <v>261</v>
      </c>
      <c r="AT130" s="229" t="s">
        <v>256</v>
      </c>
      <c r="AU130" s="229" t="s">
        <v>93</v>
      </c>
      <c r="AY130" s="20" t="s">
        <v>254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23</v>
      </c>
      <c r="BK130" s="230">
        <f>ROUND(I130*H130,2)</f>
        <v>0</v>
      </c>
      <c r="BL130" s="20" t="s">
        <v>261</v>
      </c>
      <c r="BM130" s="229" t="s">
        <v>1749</v>
      </c>
    </row>
    <row r="131" s="2" customFormat="1">
      <c r="A131" s="42"/>
      <c r="B131" s="43"/>
      <c r="C131" s="44"/>
      <c r="D131" s="231" t="s">
        <v>263</v>
      </c>
      <c r="E131" s="44"/>
      <c r="F131" s="232" t="s">
        <v>1750</v>
      </c>
      <c r="G131" s="44"/>
      <c r="H131" s="44"/>
      <c r="I131" s="233"/>
      <c r="J131" s="44"/>
      <c r="K131" s="44"/>
      <c r="L131" s="48"/>
      <c r="M131" s="234"/>
      <c r="N131" s="23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263</v>
      </c>
      <c r="AU131" s="20" t="s">
        <v>93</v>
      </c>
    </row>
    <row r="132" s="15" customFormat="1">
      <c r="A132" s="15"/>
      <c r="B132" s="259"/>
      <c r="C132" s="260"/>
      <c r="D132" s="238" t="s">
        <v>265</v>
      </c>
      <c r="E132" s="261" t="s">
        <v>48</v>
      </c>
      <c r="F132" s="262" t="s">
        <v>834</v>
      </c>
      <c r="G132" s="260"/>
      <c r="H132" s="261" t="s">
        <v>48</v>
      </c>
      <c r="I132" s="263"/>
      <c r="J132" s="260"/>
      <c r="K132" s="260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265</v>
      </c>
      <c r="AU132" s="268" t="s">
        <v>93</v>
      </c>
      <c r="AV132" s="15" t="s">
        <v>23</v>
      </c>
      <c r="AW132" s="15" t="s">
        <v>46</v>
      </c>
      <c r="AX132" s="15" t="s">
        <v>85</v>
      </c>
      <c r="AY132" s="268" t="s">
        <v>254</v>
      </c>
    </row>
    <row r="133" s="15" customFormat="1">
      <c r="A133" s="15"/>
      <c r="B133" s="259"/>
      <c r="C133" s="260"/>
      <c r="D133" s="238" t="s">
        <v>265</v>
      </c>
      <c r="E133" s="261" t="s">
        <v>48</v>
      </c>
      <c r="F133" s="262" t="s">
        <v>1751</v>
      </c>
      <c r="G133" s="260"/>
      <c r="H133" s="261" t="s">
        <v>48</v>
      </c>
      <c r="I133" s="263"/>
      <c r="J133" s="260"/>
      <c r="K133" s="260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265</v>
      </c>
      <c r="AU133" s="268" t="s">
        <v>93</v>
      </c>
      <c r="AV133" s="15" t="s">
        <v>23</v>
      </c>
      <c r="AW133" s="15" t="s">
        <v>46</v>
      </c>
      <c r="AX133" s="15" t="s">
        <v>85</v>
      </c>
      <c r="AY133" s="268" t="s">
        <v>254</v>
      </c>
    </row>
    <row r="134" s="13" customFormat="1">
      <c r="A134" s="13"/>
      <c r="B134" s="236"/>
      <c r="C134" s="237"/>
      <c r="D134" s="238" t="s">
        <v>265</v>
      </c>
      <c r="E134" s="239" t="s">
        <v>48</v>
      </c>
      <c r="F134" s="240" t="s">
        <v>1752</v>
      </c>
      <c r="G134" s="237"/>
      <c r="H134" s="241">
        <v>5.4939999999999998</v>
      </c>
      <c r="I134" s="242"/>
      <c r="J134" s="237"/>
      <c r="K134" s="237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265</v>
      </c>
      <c r="AU134" s="247" t="s">
        <v>93</v>
      </c>
      <c r="AV134" s="13" t="s">
        <v>93</v>
      </c>
      <c r="AW134" s="13" t="s">
        <v>46</v>
      </c>
      <c r="AX134" s="13" t="s">
        <v>85</v>
      </c>
      <c r="AY134" s="247" t="s">
        <v>254</v>
      </c>
    </row>
    <row r="135" s="16" customFormat="1">
      <c r="A135" s="16"/>
      <c r="B135" s="272"/>
      <c r="C135" s="273"/>
      <c r="D135" s="238" t="s">
        <v>265</v>
      </c>
      <c r="E135" s="274" t="s">
        <v>1720</v>
      </c>
      <c r="F135" s="275" t="s">
        <v>310</v>
      </c>
      <c r="G135" s="273"/>
      <c r="H135" s="276">
        <v>5.4939999999999998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265</v>
      </c>
      <c r="AU135" s="282" t="s">
        <v>93</v>
      </c>
      <c r="AV135" s="16" t="s">
        <v>104</v>
      </c>
      <c r="AW135" s="16" t="s">
        <v>46</v>
      </c>
      <c r="AX135" s="16" t="s">
        <v>85</v>
      </c>
      <c r="AY135" s="282" t="s">
        <v>254</v>
      </c>
    </row>
    <row r="136" s="15" customFormat="1">
      <c r="A136" s="15"/>
      <c r="B136" s="259"/>
      <c r="C136" s="260"/>
      <c r="D136" s="238" t="s">
        <v>265</v>
      </c>
      <c r="E136" s="261" t="s">
        <v>48</v>
      </c>
      <c r="F136" s="262" t="s">
        <v>1753</v>
      </c>
      <c r="G136" s="260"/>
      <c r="H136" s="261" t="s">
        <v>48</v>
      </c>
      <c r="I136" s="263"/>
      <c r="J136" s="260"/>
      <c r="K136" s="260"/>
      <c r="L136" s="264"/>
      <c r="M136" s="265"/>
      <c r="N136" s="266"/>
      <c r="O136" s="266"/>
      <c r="P136" s="266"/>
      <c r="Q136" s="266"/>
      <c r="R136" s="266"/>
      <c r="S136" s="266"/>
      <c r="T136" s="26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8" t="s">
        <v>265</v>
      </c>
      <c r="AU136" s="268" t="s">
        <v>93</v>
      </c>
      <c r="AV136" s="15" t="s">
        <v>23</v>
      </c>
      <c r="AW136" s="15" t="s">
        <v>46</v>
      </c>
      <c r="AX136" s="15" t="s">
        <v>85</v>
      </c>
      <c r="AY136" s="268" t="s">
        <v>254</v>
      </c>
    </row>
    <row r="137" s="13" customFormat="1">
      <c r="A137" s="13"/>
      <c r="B137" s="236"/>
      <c r="C137" s="237"/>
      <c r="D137" s="238" t="s">
        <v>265</v>
      </c>
      <c r="E137" s="239" t="s">
        <v>48</v>
      </c>
      <c r="F137" s="240" t="s">
        <v>1754</v>
      </c>
      <c r="G137" s="237"/>
      <c r="H137" s="241">
        <v>3.911</v>
      </c>
      <c r="I137" s="242"/>
      <c r="J137" s="237"/>
      <c r="K137" s="237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265</v>
      </c>
      <c r="AU137" s="247" t="s">
        <v>93</v>
      </c>
      <c r="AV137" s="13" t="s">
        <v>93</v>
      </c>
      <c r="AW137" s="13" t="s">
        <v>46</v>
      </c>
      <c r="AX137" s="13" t="s">
        <v>85</v>
      </c>
      <c r="AY137" s="247" t="s">
        <v>254</v>
      </c>
    </row>
    <row r="138" s="16" customFormat="1">
      <c r="A138" s="16"/>
      <c r="B138" s="272"/>
      <c r="C138" s="273"/>
      <c r="D138" s="238" t="s">
        <v>265</v>
      </c>
      <c r="E138" s="274" t="s">
        <v>1722</v>
      </c>
      <c r="F138" s="275" t="s">
        <v>310</v>
      </c>
      <c r="G138" s="273"/>
      <c r="H138" s="276">
        <v>3.911</v>
      </c>
      <c r="I138" s="277"/>
      <c r="J138" s="273"/>
      <c r="K138" s="273"/>
      <c r="L138" s="278"/>
      <c r="M138" s="279"/>
      <c r="N138" s="280"/>
      <c r="O138" s="280"/>
      <c r="P138" s="280"/>
      <c r="Q138" s="280"/>
      <c r="R138" s="280"/>
      <c r="S138" s="280"/>
      <c r="T138" s="281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82" t="s">
        <v>265</v>
      </c>
      <c r="AU138" s="282" t="s">
        <v>93</v>
      </c>
      <c r="AV138" s="16" t="s">
        <v>104</v>
      </c>
      <c r="AW138" s="16" t="s">
        <v>46</v>
      </c>
      <c r="AX138" s="16" t="s">
        <v>85</v>
      </c>
      <c r="AY138" s="282" t="s">
        <v>254</v>
      </c>
    </row>
    <row r="139" s="14" customFormat="1">
      <c r="A139" s="14"/>
      <c r="B139" s="248"/>
      <c r="C139" s="249"/>
      <c r="D139" s="238" t="s">
        <v>265</v>
      </c>
      <c r="E139" s="250" t="s">
        <v>48</v>
      </c>
      <c r="F139" s="251" t="s">
        <v>268</v>
      </c>
      <c r="G139" s="249"/>
      <c r="H139" s="252">
        <v>9.4049999999999994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8" t="s">
        <v>265</v>
      </c>
      <c r="AU139" s="258" t="s">
        <v>93</v>
      </c>
      <c r="AV139" s="14" t="s">
        <v>261</v>
      </c>
      <c r="AW139" s="14" t="s">
        <v>46</v>
      </c>
      <c r="AX139" s="14" t="s">
        <v>23</v>
      </c>
      <c r="AY139" s="258" t="s">
        <v>254</v>
      </c>
    </row>
    <row r="140" s="2" customFormat="1" ht="24.15" customHeight="1">
      <c r="A140" s="42"/>
      <c r="B140" s="43"/>
      <c r="C140" s="218" t="s">
        <v>104</v>
      </c>
      <c r="D140" s="218" t="s">
        <v>256</v>
      </c>
      <c r="E140" s="219" t="s">
        <v>1611</v>
      </c>
      <c r="F140" s="220" t="s">
        <v>1612</v>
      </c>
      <c r="G140" s="221" t="s">
        <v>259</v>
      </c>
      <c r="H140" s="222">
        <v>119.878</v>
      </c>
      <c r="I140" s="223"/>
      <c r="J140" s="224">
        <f>ROUND(I140*H140,2)</f>
        <v>0</v>
      </c>
      <c r="K140" s="220" t="s">
        <v>260</v>
      </c>
      <c r="L140" s="48"/>
      <c r="M140" s="225" t="s">
        <v>48</v>
      </c>
      <c r="N140" s="226" t="s">
        <v>56</v>
      </c>
      <c r="O140" s="88"/>
      <c r="P140" s="227">
        <f>O140*H140</f>
        <v>0</v>
      </c>
      <c r="Q140" s="227">
        <v>0.00064000000000000005</v>
      </c>
      <c r="R140" s="227">
        <f>Q140*H140</f>
        <v>0.076721920000000013</v>
      </c>
      <c r="S140" s="227">
        <v>0</v>
      </c>
      <c r="T140" s="22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9" t="s">
        <v>261</v>
      </c>
      <c r="AT140" s="229" t="s">
        <v>256</v>
      </c>
      <c r="AU140" s="229" t="s">
        <v>93</v>
      </c>
      <c r="AY140" s="20" t="s">
        <v>254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0" t="s">
        <v>23</v>
      </c>
      <c r="BK140" s="230">
        <f>ROUND(I140*H140,2)</f>
        <v>0</v>
      </c>
      <c r="BL140" s="20" t="s">
        <v>261</v>
      </c>
      <c r="BM140" s="229" t="s">
        <v>1613</v>
      </c>
    </row>
    <row r="141" s="2" customFormat="1">
      <c r="A141" s="42"/>
      <c r="B141" s="43"/>
      <c r="C141" s="44"/>
      <c r="D141" s="231" t="s">
        <v>263</v>
      </c>
      <c r="E141" s="44"/>
      <c r="F141" s="232" t="s">
        <v>1614</v>
      </c>
      <c r="G141" s="44"/>
      <c r="H141" s="44"/>
      <c r="I141" s="233"/>
      <c r="J141" s="44"/>
      <c r="K141" s="44"/>
      <c r="L141" s="48"/>
      <c r="M141" s="234"/>
      <c r="N141" s="23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263</v>
      </c>
      <c r="AU141" s="20" t="s">
        <v>93</v>
      </c>
    </row>
    <row r="142" s="13" customFormat="1">
      <c r="A142" s="13"/>
      <c r="B142" s="236"/>
      <c r="C142" s="237"/>
      <c r="D142" s="238" t="s">
        <v>265</v>
      </c>
      <c r="E142" s="239" t="s">
        <v>48</v>
      </c>
      <c r="F142" s="240" t="s">
        <v>1755</v>
      </c>
      <c r="G142" s="237"/>
      <c r="H142" s="241">
        <v>119.878</v>
      </c>
      <c r="I142" s="242"/>
      <c r="J142" s="237"/>
      <c r="K142" s="237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265</v>
      </c>
      <c r="AU142" s="247" t="s">
        <v>93</v>
      </c>
      <c r="AV142" s="13" t="s">
        <v>93</v>
      </c>
      <c r="AW142" s="13" t="s">
        <v>46</v>
      </c>
      <c r="AX142" s="13" t="s">
        <v>23</v>
      </c>
      <c r="AY142" s="247" t="s">
        <v>254</v>
      </c>
    </row>
    <row r="143" s="2" customFormat="1" ht="24.15" customHeight="1">
      <c r="A143" s="42"/>
      <c r="B143" s="43"/>
      <c r="C143" s="218" t="s">
        <v>261</v>
      </c>
      <c r="D143" s="218" t="s">
        <v>256</v>
      </c>
      <c r="E143" s="219" t="s">
        <v>1620</v>
      </c>
      <c r="F143" s="220" t="s">
        <v>1621</v>
      </c>
      <c r="G143" s="221" t="s">
        <v>259</v>
      </c>
      <c r="H143" s="222">
        <v>119.878</v>
      </c>
      <c r="I143" s="223"/>
      <c r="J143" s="224">
        <f>ROUND(I143*H143,2)</f>
        <v>0</v>
      </c>
      <c r="K143" s="220" t="s">
        <v>260</v>
      </c>
      <c r="L143" s="48"/>
      <c r="M143" s="225" t="s">
        <v>48</v>
      </c>
      <c r="N143" s="226" t="s">
        <v>56</v>
      </c>
      <c r="O143" s="88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9" t="s">
        <v>261</v>
      </c>
      <c r="AT143" s="229" t="s">
        <v>256</v>
      </c>
      <c r="AU143" s="229" t="s">
        <v>93</v>
      </c>
      <c r="AY143" s="20" t="s">
        <v>254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0" t="s">
        <v>23</v>
      </c>
      <c r="BK143" s="230">
        <f>ROUND(I143*H143,2)</f>
        <v>0</v>
      </c>
      <c r="BL143" s="20" t="s">
        <v>261</v>
      </c>
      <c r="BM143" s="229" t="s">
        <v>1622</v>
      </c>
    </row>
    <row r="144" s="2" customFormat="1">
      <c r="A144" s="42"/>
      <c r="B144" s="43"/>
      <c r="C144" s="44"/>
      <c r="D144" s="231" t="s">
        <v>263</v>
      </c>
      <c r="E144" s="44"/>
      <c r="F144" s="232" t="s">
        <v>1623</v>
      </c>
      <c r="G144" s="44"/>
      <c r="H144" s="44"/>
      <c r="I144" s="233"/>
      <c r="J144" s="44"/>
      <c r="K144" s="44"/>
      <c r="L144" s="48"/>
      <c r="M144" s="234"/>
      <c r="N144" s="23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263</v>
      </c>
      <c r="AU144" s="20" t="s">
        <v>93</v>
      </c>
    </row>
    <row r="145" s="13" customFormat="1">
      <c r="A145" s="13"/>
      <c r="B145" s="236"/>
      <c r="C145" s="237"/>
      <c r="D145" s="238" t="s">
        <v>265</v>
      </c>
      <c r="E145" s="239" t="s">
        <v>48</v>
      </c>
      <c r="F145" s="240" t="s">
        <v>1755</v>
      </c>
      <c r="G145" s="237"/>
      <c r="H145" s="241">
        <v>119.878</v>
      </c>
      <c r="I145" s="242"/>
      <c r="J145" s="237"/>
      <c r="K145" s="237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265</v>
      </c>
      <c r="AU145" s="247" t="s">
        <v>93</v>
      </c>
      <c r="AV145" s="13" t="s">
        <v>93</v>
      </c>
      <c r="AW145" s="13" t="s">
        <v>46</v>
      </c>
      <c r="AX145" s="13" t="s">
        <v>23</v>
      </c>
      <c r="AY145" s="247" t="s">
        <v>254</v>
      </c>
    </row>
    <row r="146" s="2" customFormat="1" ht="37.8" customHeight="1">
      <c r="A146" s="42"/>
      <c r="B146" s="43"/>
      <c r="C146" s="218" t="s">
        <v>287</v>
      </c>
      <c r="D146" s="218" t="s">
        <v>256</v>
      </c>
      <c r="E146" s="219" t="s">
        <v>318</v>
      </c>
      <c r="F146" s="220" t="s">
        <v>319</v>
      </c>
      <c r="G146" s="221" t="s">
        <v>314</v>
      </c>
      <c r="H146" s="222">
        <v>5.6479999999999997</v>
      </c>
      <c r="I146" s="223"/>
      <c r="J146" s="224">
        <f>ROUND(I146*H146,2)</f>
        <v>0</v>
      </c>
      <c r="K146" s="220" t="s">
        <v>260</v>
      </c>
      <c r="L146" s="48"/>
      <c r="M146" s="225" t="s">
        <v>48</v>
      </c>
      <c r="N146" s="226" t="s">
        <v>56</v>
      </c>
      <c r="O146" s="88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9" t="s">
        <v>261</v>
      </c>
      <c r="AT146" s="229" t="s">
        <v>256</v>
      </c>
      <c r="AU146" s="229" t="s">
        <v>93</v>
      </c>
      <c r="AY146" s="20" t="s">
        <v>254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23</v>
      </c>
      <c r="BK146" s="230">
        <f>ROUND(I146*H146,2)</f>
        <v>0</v>
      </c>
      <c r="BL146" s="20" t="s">
        <v>261</v>
      </c>
      <c r="BM146" s="229" t="s">
        <v>1624</v>
      </c>
    </row>
    <row r="147" s="2" customFormat="1">
      <c r="A147" s="42"/>
      <c r="B147" s="43"/>
      <c r="C147" s="44"/>
      <c r="D147" s="231" t="s">
        <v>263</v>
      </c>
      <c r="E147" s="44"/>
      <c r="F147" s="232" t="s">
        <v>321</v>
      </c>
      <c r="G147" s="44"/>
      <c r="H147" s="44"/>
      <c r="I147" s="233"/>
      <c r="J147" s="44"/>
      <c r="K147" s="44"/>
      <c r="L147" s="48"/>
      <c r="M147" s="234"/>
      <c r="N147" s="23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263</v>
      </c>
      <c r="AU147" s="20" t="s">
        <v>93</v>
      </c>
    </row>
    <row r="148" s="13" customFormat="1">
      <c r="A148" s="13"/>
      <c r="B148" s="236"/>
      <c r="C148" s="237"/>
      <c r="D148" s="238" t="s">
        <v>265</v>
      </c>
      <c r="E148" s="239" t="s">
        <v>48</v>
      </c>
      <c r="F148" s="240" t="s">
        <v>1724</v>
      </c>
      <c r="G148" s="237"/>
      <c r="H148" s="241">
        <v>5.6479999999999997</v>
      </c>
      <c r="I148" s="242"/>
      <c r="J148" s="237"/>
      <c r="K148" s="237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265</v>
      </c>
      <c r="AU148" s="247" t="s">
        <v>93</v>
      </c>
      <c r="AV148" s="13" t="s">
        <v>93</v>
      </c>
      <c r="AW148" s="13" t="s">
        <v>46</v>
      </c>
      <c r="AX148" s="13" t="s">
        <v>85</v>
      </c>
      <c r="AY148" s="247" t="s">
        <v>254</v>
      </c>
    </row>
    <row r="149" s="14" customFormat="1">
      <c r="A149" s="14"/>
      <c r="B149" s="248"/>
      <c r="C149" s="249"/>
      <c r="D149" s="238" t="s">
        <v>265</v>
      </c>
      <c r="E149" s="250" t="s">
        <v>647</v>
      </c>
      <c r="F149" s="251" t="s">
        <v>268</v>
      </c>
      <c r="G149" s="249"/>
      <c r="H149" s="252">
        <v>5.6479999999999997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8" t="s">
        <v>265</v>
      </c>
      <c r="AU149" s="258" t="s">
        <v>93</v>
      </c>
      <c r="AV149" s="14" t="s">
        <v>261</v>
      </c>
      <c r="AW149" s="14" t="s">
        <v>46</v>
      </c>
      <c r="AX149" s="14" t="s">
        <v>23</v>
      </c>
      <c r="AY149" s="258" t="s">
        <v>254</v>
      </c>
    </row>
    <row r="150" s="2" customFormat="1">
      <c r="A150" s="42"/>
      <c r="B150" s="43"/>
      <c r="C150" s="44"/>
      <c r="D150" s="238" t="s">
        <v>278</v>
      </c>
      <c r="E150" s="44"/>
      <c r="F150" s="269" t="s">
        <v>1756</v>
      </c>
      <c r="G150" s="44"/>
      <c r="H150" s="44"/>
      <c r="I150" s="44"/>
      <c r="J150" s="44"/>
      <c r="K150" s="44"/>
      <c r="L150" s="48"/>
      <c r="M150" s="234"/>
      <c r="N150" s="23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U150" s="20" t="s">
        <v>93</v>
      </c>
    </row>
    <row r="151" s="2" customFormat="1">
      <c r="A151" s="42"/>
      <c r="B151" s="43"/>
      <c r="C151" s="44"/>
      <c r="D151" s="238" t="s">
        <v>278</v>
      </c>
      <c r="E151" s="44"/>
      <c r="F151" s="270" t="s">
        <v>1757</v>
      </c>
      <c r="G151" s="44"/>
      <c r="H151" s="271">
        <v>5.6479999999999997</v>
      </c>
      <c r="I151" s="44"/>
      <c r="J151" s="44"/>
      <c r="K151" s="44"/>
      <c r="L151" s="48"/>
      <c r="M151" s="234"/>
      <c r="N151" s="23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U151" s="20" t="s">
        <v>93</v>
      </c>
    </row>
    <row r="152" s="2" customFormat="1" ht="37.8" customHeight="1">
      <c r="A152" s="42"/>
      <c r="B152" s="43"/>
      <c r="C152" s="218" t="s">
        <v>292</v>
      </c>
      <c r="D152" s="218" t="s">
        <v>256</v>
      </c>
      <c r="E152" s="219" t="s">
        <v>890</v>
      </c>
      <c r="F152" s="220" t="s">
        <v>891</v>
      </c>
      <c r="G152" s="221" t="s">
        <v>314</v>
      </c>
      <c r="H152" s="222">
        <v>9.4049999999999994</v>
      </c>
      <c r="I152" s="223"/>
      <c r="J152" s="224">
        <f>ROUND(I152*H152,2)</f>
        <v>0</v>
      </c>
      <c r="K152" s="220" t="s">
        <v>260</v>
      </c>
      <c r="L152" s="48"/>
      <c r="M152" s="225" t="s">
        <v>48</v>
      </c>
      <c r="N152" s="226" t="s">
        <v>56</v>
      </c>
      <c r="O152" s="88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9" t="s">
        <v>261</v>
      </c>
      <c r="AT152" s="229" t="s">
        <v>256</v>
      </c>
      <c r="AU152" s="229" t="s">
        <v>93</v>
      </c>
      <c r="AY152" s="20" t="s">
        <v>254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23</v>
      </c>
      <c r="BK152" s="230">
        <f>ROUND(I152*H152,2)</f>
        <v>0</v>
      </c>
      <c r="BL152" s="20" t="s">
        <v>261</v>
      </c>
      <c r="BM152" s="229" t="s">
        <v>1758</v>
      </c>
    </row>
    <row r="153" s="2" customFormat="1">
      <c r="A153" s="42"/>
      <c r="B153" s="43"/>
      <c r="C153" s="44"/>
      <c r="D153" s="231" t="s">
        <v>263</v>
      </c>
      <c r="E153" s="44"/>
      <c r="F153" s="232" t="s">
        <v>893</v>
      </c>
      <c r="G153" s="44"/>
      <c r="H153" s="44"/>
      <c r="I153" s="233"/>
      <c r="J153" s="44"/>
      <c r="K153" s="44"/>
      <c r="L153" s="48"/>
      <c r="M153" s="234"/>
      <c r="N153" s="23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263</v>
      </c>
      <c r="AU153" s="20" t="s">
        <v>93</v>
      </c>
    </row>
    <row r="154" s="13" customFormat="1">
      <c r="A154" s="13"/>
      <c r="B154" s="236"/>
      <c r="C154" s="237"/>
      <c r="D154" s="238" t="s">
        <v>265</v>
      </c>
      <c r="E154" s="239" t="s">
        <v>48</v>
      </c>
      <c r="F154" s="240" t="s">
        <v>1759</v>
      </c>
      <c r="G154" s="237"/>
      <c r="H154" s="241">
        <v>9.4049999999999994</v>
      </c>
      <c r="I154" s="242"/>
      <c r="J154" s="237"/>
      <c r="K154" s="237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265</v>
      </c>
      <c r="AU154" s="247" t="s">
        <v>93</v>
      </c>
      <c r="AV154" s="13" t="s">
        <v>93</v>
      </c>
      <c r="AW154" s="13" t="s">
        <v>46</v>
      </c>
      <c r="AX154" s="13" t="s">
        <v>23</v>
      </c>
      <c r="AY154" s="247" t="s">
        <v>254</v>
      </c>
    </row>
    <row r="155" s="2" customFormat="1">
      <c r="A155" s="42"/>
      <c r="B155" s="43"/>
      <c r="C155" s="44"/>
      <c r="D155" s="238" t="s">
        <v>278</v>
      </c>
      <c r="E155" s="44"/>
      <c r="F155" s="269" t="s">
        <v>1760</v>
      </c>
      <c r="G155" s="44"/>
      <c r="H155" s="44"/>
      <c r="I155" s="44"/>
      <c r="J155" s="44"/>
      <c r="K155" s="44"/>
      <c r="L155" s="48"/>
      <c r="M155" s="234"/>
      <c r="N155" s="23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U155" s="20" t="s">
        <v>93</v>
      </c>
    </row>
    <row r="156" s="2" customFormat="1">
      <c r="A156" s="42"/>
      <c r="B156" s="43"/>
      <c r="C156" s="44"/>
      <c r="D156" s="238" t="s">
        <v>278</v>
      </c>
      <c r="E156" s="44"/>
      <c r="F156" s="270" t="s">
        <v>834</v>
      </c>
      <c r="G156" s="44"/>
      <c r="H156" s="271">
        <v>0</v>
      </c>
      <c r="I156" s="44"/>
      <c r="J156" s="44"/>
      <c r="K156" s="44"/>
      <c r="L156" s="48"/>
      <c r="M156" s="234"/>
      <c r="N156" s="23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U156" s="20" t="s">
        <v>93</v>
      </c>
    </row>
    <row r="157" s="2" customFormat="1">
      <c r="A157" s="42"/>
      <c r="B157" s="43"/>
      <c r="C157" s="44"/>
      <c r="D157" s="238" t="s">
        <v>278</v>
      </c>
      <c r="E157" s="44"/>
      <c r="F157" s="270" t="s">
        <v>1751</v>
      </c>
      <c r="G157" s="44"/>
      <c r="H157" s="271">
        <v>0</v>
      </c>
      <c r="I157" s="44"/>
      <c r="J157" s="44"/>
      <c r="K157" s="44"/>
      <c r="L157" s="48"/>
      <c r="M157" s="234"/>
      <c r="N157" s="23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U157" s="20" t="s">
        <v>93</v>
      </c>
    </row>
    <row r="158" s="2" customFormat="1">
      <c r="A158" s="42"/>
      <c r="B158" s="43"/>
      <c r="C158" s="44"/>
      <c r="D158" s="238" t="s">
        <v>278</v>
      </c>
      <c r="E158" s="44"/>
      <c r="F158" s="270" t="s">
        <v>1752</v>
      </c>
      <c r="G158" s="44"/>
      <c r="H158" s="271">
        <v>5.4939999999999998</v>
      </c>
      <c r="I158" s="44"/>
      <c r="J158" s="44"/>
      <c r="K158" s="44"/>
      <c r="L158" s="48"/>
      <c r="M158" s="234"/>
      <c r="N158" s="23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U158" s="20" t="s">
        <v>93</v>
      </c>
    </row>
    <row r="159" s="2" customFormat="1">
      <c r="A159" s="42"/>
      <c r="B159" s="43"/>
      <c r="C159" s="44"/>
      <c r="D159" s="238" t="s">
        <v>278</v>
      </c>
      <c r="E159" s="44"/>
      <c r="F159" s="270" t="s">
        <v>310</v>
      </c>
      <c r="G159" s="44"/>
      <c r="H159" s="271">
        <v>5.4939999999999998</v>
      </c>
      <c r="I159" s="44"/>
      <c r="J159" s="44"/>
      <c r="K159" s="44"/>
      <c r="L159" s="48"/>
      <c r="M159" s="234"/>
      <c r="N159" s="23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U159" s="20" t="s">
        <v>93</v>
      </c>
    </row>
    <row r="160" s="2" customFormat="1" ht="24.15" customHeight="1">
      <c r="A160" s="42"/>
      <c r="B160" s="43"/>
      <c r="C160" s="218" t="s">
        <v>298</v>
      </c>
      <c r="D160" s="218" t="s">
        <v>256</v>
      </c>
      <c r="E160" s="219" t="s">
        <v>344</v>
      </c>
      <c r="F160" s="220" t="s">
        <v>345</v>
      </c>
      <c r="G160" s="221" t="s">
        <v>314</v>
      </c>
      <c r="H160" s="222">
        <v>5.6479999999999997</v>
      </c>
      <c r="I160" s="223"/>
      <c r="J160" s="224">
        <f>ROUND(I160*H160,2)</f>
        <v>0</v>
      </c>
      <c r="K160" s="220" t="s">
        <v>260</v>
      </c>
      <c r="L160" s="48"/>
      <c r="M160" s="225" t="s">
        <v>48</v>
      </c>
      <c r="N160" s="226" t="s">
        <v>56</v>
      </c>
      <c r="O160" s="88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9" t="s">
        <v>261</v>
      </c>
      <c r="AT160" s="229" t="s">
        <v>256</v>
      </c>
      <c r="AU160" s="229" t="s">
        <v>93</v>
      </c>
      <c r="AY160" s="20" t="s">
        <v>254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0" t="s">
        <v>23</v>
      </c>
      <c r="BK160" s="230">
        <f>ROUND(I160*H160,2)</f>
        <v>0</v>
      </c>
      <c r="BL160" s="20" t="s">
        <v>261</v>
      </c>
      <c r="BM160" s="229" t="s">
        <v>1642</v>
      </c>
    </row>
    <row r="161" s="2" customFormat="1">
      <c r="A161" s="42"/>
      <c r="B161" s="43"/>
      <c r="C161" s="44"/>
      <c r="D161" s="231" t="s">
        <v>263</v>
      </c>
      <c r="E161" s="44"/>
      <c r="F161" s="232" t="s">
        <v>347</v>
      </c>
      <c r="G161" s="44"/>
      <c r="H161" s="44"/>
      <c r="I161" s="233"/>
      <c r="J161" s="44"/>
      <c r="K161" s="44"/>
      <c r="L161" s="48"/>
      <c r="M161" s="234"/>
      <c r="N161" s="23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263</v>
      </c>
      <c r="AU161" s="20" t="s">
        <v>93</v>
      </c>
    </row>
    <row r="162" s="13" customFormat="1">
      <c r="A162" s="13"/>
      <c r="B162" s="236"/>
      <c r="C162" s="237"/>
      <c r="D162" s="238" t="s">
        <v>265</v>
      </c>
      <c r="E162" s="239" t="s">
        <v>48</v>
      </c>
      <c r="F162" s="240" t="s">
        <v>647</v>
      </c>
      <c r="G162" s="237"/>
      <c r="H162" s="241">
        <v>5.6479999999999997</v>
      </c>
      <c r="I162" s="242"/>
      <c r="J162" s="237"/>
      <c r="K162" s="237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265</v>
      </c>
      <c r="AU162" s="247" t="s">
        <v>93</v>
      </c>
      <c r="AV162" s="13" t="s">
        <v>93</v>
      </c>
      <c r="AW162" s="13" t="s">
        <v>46</v>
      </c>
      <c r="AX162" s="13" t="s">
        <v>23</v>
      </c>
      <c r="AY162" s="247" t="s">
        <v>254</v>
      </c>
    </row>
    <row r="163" s="2" customFormat="1">
      <c r="A163" s="42"/>
      <c r="B163" s="43"/>
      <c r="C163" s="44"/>
      <c r="D163" s="238" t="s">
        <v>278</v>
      </c>
      <c r="E163" s="44"/>
      <c r="F163" s="269" t="s">
        <v>895</v>
      </c>
      <c r="G163" s="44"/>
      <c r="H163" s="44"/>
      <c r="I163" s="44"/>
      <c r="J163" s="44"/>
      <c r="K163" s="44"/>
      <c r="L163" s="48"/>
      <c r="M163" s="234"/>
      <c r="N163" s="23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U163" s="20" t="s">
        <v>93</v>
      </c>
    </row>
    <row r="164" s="2" customFormat="1">
      <c r="A164" s="42"/>
      <c r="B164" s="43"/>
      <c r="C164" s="44"/>
      <c r="D164" s="238" t="s">
        <v>278</v>
      </c>
      <c r="E164" s="44"/>
      <c r="F164" s="270" t="s">
        <v>1724</v>
      </c>
      <c r="G164" s="44"/>
      <c r="H164" s="271">
        <v>5.6479999999999997</v>
      </c>
      <c r="I164" s="44"/>
      <c r="J164" s="44"/>
      <c r="K164" s="44"/>
      <c r="L164" s="48"/>
      <c r="M164" s="234"/>
      <c r="N164" s="23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U164" s="20" t="s">
        <v>93</v>
      </c>
    </row>
    <row r="165" s="2" customFormat="1">
      <c r="A165" s="42"/>
      <c r="B165" s="43"/>
      <c r="C165" s="44"/>
      <c r="D165" s="238" t="s">
        <v>278</v>
      </c>
      <c r="E165" s="44"/>
      <c r="F165" s="270" t="s">
        <v>268</v>
      </c>
      <c r="G165" s="44"/>
      <c r="H165" s="271">
        <v>5.6479999999999997</v>
      </c>
      <c r="I165" s="44"/>
      <c r="J165" s="44"/>
      <c r="K165" s="44"/>
      <c r="L165" s="48"/>
      <c r="M165" s="234"/>
      <c r="N165" s="23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U165" s="20" t="s">
        <v>93</v>
      </c>
    </row>
    <row r="166" s="2" customFormat="1">
      <c r="A166" s="42"/>
      <c r="B166" s="43"/>
      <c r="C166" s="44"/>
      <c r="D166" s="238" t="s">
        <v>278</v>
      </c>
      <c r="E166" s="44"/>
      <c r="F166" s="283" t="s">
        <v>1756</v>
      </c>
      <c r="G166" s="44"/>
      <c r="H166" s="44"/>
      <c r="I166" s="44"/>
      <c r="J166" s="44"/>
      <c r="K166" s="44"/>
      <c r="L166" s="48"/>
      <c r="M166" s="234"/>
      <c r="N166" s="23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U166" s="20" t="s">
        <v>93</v>
      </c>
    </row>
    <row r="167" s="2" customFormat="1">
      <c r="A167" s="42"/>
      <c r="B167" s="43"/>
      <c r="C167" s="44"/>
      <c r="D167" s="238" t="s">
        <v>278</v>
      </c>
      <c r="E167" s="44"/>
      <c r="F167" s="284" t="s">
        <v>1757</v>
      </c>
      <c r="G167" s="44"/>
      <c r="H167" s="271">
        <v>5.6479999999999997</v>
      </c>
      <c r="I167" s="44"/>
      <c r="J167" s="44"/>
      <c r="K167" s="44"/>
      <c r="L167" s="48"/>
      <c r="M167" s="234"/>
      <c r="N167" s="23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U167" s="20" t="s">
        <v>93</v>
      </c>
    </row>
    <row r="168" s="2" customFormat="1" ht="24.15" customHeight="1">
      <c r="A168" s="42"/>
      <c r="B168" s="43"/>
      <c r="C168" s="218" t="s">
        <v>303</v>
      </c>
      <c r="D168" s="218" t="s">
        <v>256</v>
      </c>
      <c r="E168" s="219" t="s">
        <v>350</v>
      </c>
      <c r="F168" s="220" t="s">
        <v>351</v>
      </c>
      <c r="G168" s="221" t="s">
        <v>314</v>
      </c>
      <c r="H168" s="222">
        <v>5.6479999999999997</v>
      </c>
      <c r="I168" s="223"/>
      <c r="J168" s="224">
        <f>ROUND(I168*H168,2)</f>
        <v>0</v>
      </c>
      <c r="K168" s="220" t="s">
        <v>260</v>
      </c>
      <c r="L168" s="48"/>
      <c r="M168" s="225" t="s">
        <v>48</v>
      </c>
      <c r="N168" s="226" t="s">
        <v>56</v>
      </c>
      <c r="O168" s="88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9" t="s">
        <v>261</v>
      </c>
      <c r="AT168" s="229" t="s">
        <v>256</v>
      </c>
      <c r="AU168" s="229" t="s">
        <v>93</v>
      </c>
      <c r="AY168" s="20" t="s">
        <v>254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0" t="s">
        <v>23</v>
      </c>
      <c r="BK168" s="230">
        <f>ROUND(I168*H168,2)</f>
        <v>0</v>
      </c>
      <c r="BL168" s="20" t="s">
        <v>261</v>
      </c>
      <c r="BM168" s="229" t="s">
        <v>1643</v>
      </c>
    </row>
    <row r="169" s="2" customFormat="1">
      <c r="A169" s="42"/>
      <c r="B169" s="43"/>
      <c r="C169" s="44"/>
      <c r="D169" s="231" t="s">
        <v>263</v>
      </c>
      <c r="E169" s="44"/>
      <c r="F169" s="232" t="s">
        <v>353</v>
      </c>
      <c r="G169" s="44"/>
      <c r="H169" s="44"/>
      <c r="I169" s="233"/>
      <c r="J169" s="44"/>
      <c r="K169" s="44"/>
      <c r="L169" s="48"/>
      <c r="M169" s="234"/>
      <c r="N169" s="23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263</v>
      </c>
      <c r="AU169" s="20" t="s">
        <v>93</v>
      </c>
    </row>
    <row r="170" s="13" customFormat="1">
      <c r="A170" s="13"/>
      <c r="B170" s="236"/>
      <c r="C170" s="237"/>
      <c r="D170" s="238" t="s">
        <v>265</v>
      </c>
      <c r="E170" s="239" t="s">
        <v>48</v>
      </c>
      <c r="F170" s="240" t="s">
        <v>647</v>
      </c>
      <c r="G170" s="237"/>
      <c r="H170" s="241">
        <v>5.6479999999999997</v>
      </c>
      <c r="I170" s="242"/>
      <c r="J170" s="237"/>
      <c r="K170" s="237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265</v>
      </c>
      <c r="AU170" s="247" t="s">
        <v>93</v>
      </c>
      <c r="AV170" s="13" t="s">
        <v>93</v>
      </c>
      <c r="AW170" s="13" t="s">
        <v>46</v>
      </c>
      <c r="AX170" s="13" t="s">
        <v>85</v>
      </c>
      <c r="AY170" s="247" t="s">
        <v>254</v>
      </c>
    </row>
    <row r="171" s="14" customFormat="1">
      <c r="A171" s="14"/>
      <c r="B171" s="248"/>
      <c r="C171" s="249"/>
      <c r="D171" s="238" t="s">
        <v>265</v>
      </c>
      <c r="E171" s="250" t="s">
        <v>48</v>
      </c>
      <c r="F171" s="251" t="s">
        <v>268</v>
      </c>
      <c r="G171" s="249"/>
      <c r="H171" s="252">
        <v>5.6479999999999997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8" t="s">
        <v>265</v>
      </c>
      <c r="AU171" s="258" t="s">
        <v>93</v>
      </c>
      <c r="AV171" s="14" t="s">
        <v>261</v>
      </c>
      <c r="AW171" s="14" t="s">
        <v>46</v>
      </c>
      <c r="AX171" s="14" t="s">
        <v>23</v>
      </c>
      <c r="AY171" s="258" t="s">
        <v>254</v>
      </c>
    </row>
    <row r="172" s="2" customFormat="1">
      <c r="A172" s="42"/>
      <c r="B172" s="43"/>
      <c r="C172" s="44"/>
      <c r="D172" s="238" t="s">
        <v>278</v>
      </c>
      <c r="E172" s="44"/>
      <c r="F172" s="269" t="s">
        <v>895</v>
      </c>
      <c r="G172" s="44"/>
      <c r="H172" s="44"/>
      <c r="I172" s="44"/>
      <c r="J172" s="44"/>
      <c r="K172" s="44"/>
      <c r="L172" s="48"/>
      <c r="M172" s="234"/>
      <c r="N172" s="23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U172" s="20" t="s">
        <v>93</v>
      </c>
    </row>
    <row r="173" s="2" customFormat="1">
      <c r="A173" s="42"/>
      <c r="B173" s="43"/>
      <c r="C173" s="44"/>
      <c r="D173" s="238" t="s">
        <v>278</v>
      </c>
      <c r="E173" s="44"/>
      <c r="F173" s="270" t="s">
        <v>1724</v>
      </c>
      <c r="G173" s="44"/>
      <c r="H173" s="271">
        <v>5.6479999999999997</v>
      </c>
      <c r="I173" s="44"/>
      <c r="J173" s="44"/>
      <c r="K173" s="44"/>
      <c r="L173" s="48"/>
      <c r="M173" s="234"/>
      <c r="N173" s="23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U173" s="20" t="s">
        <v>93</v>
      </c>
    </row>
    <row r="174" s="2" customFormat="1">
      <c r="A174" s="42"/>
      <c r="B174" s="43"/>
      <c r="C174" s="44"/>
      <c r="D174" s="238" t="s">
        <v>278</v>
      </c>
      <c r="E174" s="44"/>
      <c r="F174" s="270" t="s">
        <v>268</v>
      </c>
      <c r="G174" s="44"/>
      <c r="H174" s="271">
        <v>5.6479999999999997</v>
      </c>
      <c r="I174" s="44"/>
      <c r="J174" s="44"/>
      <c r="K174" s="44"/>
      <c r="L174" s="48"/>
      <c r="M174" s="234"/>
      <c r="N174" s="23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U174" s="20" t="s">
        <v>93</v>
      </c>
    </row>
    <row r="175" s="2" customFormat="1">
      <c r="A175" s="42"/>
      <c r="B175" s="43"/>
      <c r="C175" s="44"/>
      <c r="D175" s="238" t="s">
        <v>278</v>
      </c>
      <c r="E175" s="44"/>
      <c r="F175" s="283" t="s">
        <v>1756</v>
      </c>
      <c r="G175" s="44"/>
      <c r="H175" s="44"/>
      <c r="I175" s="44"/>
      <c r="J175" s="44"/>
      <c r="K175" s="44"/>
      <c r="L175" s="48"/>
      <c r="M175" s="234"/>
      <c r="N175" s="23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U175" s="20" t="s">
        <v>93</v>
      </c>
    </row>
    <row r="176" s="2" customFormat="1">
      <c r="A176" s="42"/>
      <c r="B176" s="43"/>
      <c r="C176" s="44"/>
      <c r="D176" s="238" t="s">
        <v>278</v>
      </c>
      <c r="E176" s="44"/>
      <c r="F176" s="284" t="s">
        <v>1757</v>
      </c>
      <c r="G176" s="44"/>
      <c r="H176" s="271">
        <v>5.6479999999999997</v>
      </c>
      <c r="I176" s="44"/>
      <c r="J176" s="44"/>
      <c r="K176" s="44"/>
      <c r="L176" s="48"/>
      <c r="M176" s="234"/>
      <c r="N176" s="23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U176" s="20" t="s">
        <v>93</v>
      </c>
    </row>
    <row r="177" s="2" customFormat="1" ht="24.15" customHeight="1">
      <c r="A177" s="42"/>
      <c r="B177" s="43"/>
      <c r="C177" s="218" t="s">
        <v>311</v>
      </c>
      <c r="D177" s="218" t="s">
        <v>256</v>
      </c>
      <c r="E177" s="219" t="s">
        <v>906</v>
      </c>
      <c r="F177" s="220" t="s">
        <v>907</v>
      </c>
      <c r="G177" s="221" t="s">
        <v>314</v>
      </c>
      <c r="H177" s="222">
        <v>138.79499999999999</v>
      </c>
      <c r="I177" s="223"/>
      <c r="J177" s="224">
        <f>ROUND(I177*H177,2)</f>
        <v>0</v>
      </c>
      <c r="K177" s="220" t="s">
        <v>260</v>
      </c>
      <c r="L177" s="48"/>
      <c r="M177" s="225" t="s">
        <v>48</v>
      </c>
      <c r="N177" s="226" t="s">
        <v>56</v>
      </c>
      <c r="O177" s="88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9" t="s">
        <v>261</v>
      </c>
      <c r="AT177" s="229" t="s">
        <v>256</v>
      </c>
      <c r="AU177" s="229" t="s">
        <v>93</v>
      </c>
      <c r="AY177" s="20" t="s">
        <v>254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0" t="s">
        <v>23</v>
      </c>
      <c r="BK177" s="230">
        <f>ROUND(I177*H177,2)</f>
        <v>0</v>
      </c>
      <c r="BL177" s="20" t="s">
        <v>261</v>
      </c>
      <c r="BM177" s="229" t="s">
        <v>1644</v>
      </c>
    </row>
    <row r="178" s="2" customFormat="1">
      <c r="A178" s="42"/>
      <c r="B178" s="43"/>
      <c r="C178" s="44"/>
      <c r="D178" s="231" t="s">
        <v>263</v>
      </c>
      <c r="E178" s="44"/>
      <c r="F178" s="232" t="s">
        <v>909</v>
      </c>
      <c r="G178" s="44"/>
      <c r="H178" s="44"/>
      <c r="I178" s="233"/>
      <c r="J178" s="44"/>
      <c r="K178" s="44"/>
      <c r="L178" s="48"/>
      <c r="M178" s="234"/>
      <c r="N178" s="23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263</v>
      </c>
      <c r="AU178" s="20" t="s">
        <v>93</v>
      </c>
    </row>
    <row r="179" s="15" customFormat="1">
      <c r="A179" s="15"/>
      <c r="B179" s="259"/>
      <c r="C179" s="260"/>
      <c r="D179" s="238" t="s">
        <v>265</v>
      </c>
      <c r="E179" s="261" t="s">
        <v>48</v>
      </c>
      <c r="F179" s="262" t="s">
        <v>851</v>
      </c>
      <c r="G179" s="260"/>
      <c r="H179" s="261" t="s">
        <v>48</v>
      </c>
      <c r="I179" s="263"/>
      <c r="J179" s="260"/>
      <c r="K179" s="260"/>
      <c r="L179" s="264"/>
      <c r="M179" s="265"/>
      <c r="N179" s="266"/>
      <c r="O179" s="266"/>
      <c r="P179" s="266"/>
      <c r="Q179" s="266"/>
      <c r="R179" s="266"/>
      <c r="S179" s="266"/>
      <c r="T179" s="26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8" t="s">
        <v>265</v>
      </c>
      <c r="AU179" s="268" t="s">
        <v>93</v>
      </c>
      <c r="AV179" s="15" t="s">
        <v>23</v>
      </c>
      <c r="AW179" s="15" t="s">
        <v>46</v>
      </c>
      <c r="AX179" s="15" t="s">
        <v>85</v>
      </c>
      <c r="AY179" s="268" t="s">
        <v>254</v>
      </c>
    </row>
    <row r="180" s="13" customFormat="1">
      <c r="A180" s="13"/>
      <c r="B180" s="236"/>
      <c r="C180" s="237"/>
      <c r="D180" s="238" t="s">
        <v>265</v>
      </c>
      <c r="E180" s="239" t="s">
        <v>48</v>
      </c>
      <c r="F180" s="240" t="s">
        <v>1559</v>
      </c>
      <c r="G180" s="237"/>
      <c r="H180" s="241">
        <v>133.14699999999999</v>
      </c>
      <c r="I180" s="242"/>
      <c r="J180" s="237"/>
      <c r="K180" s="237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265</v>
      </c>
      <c r="AU180" s="247" t="s">
        <v>93</v>
      </c>
      <c r="AV180" s="13" t="s">
        <v>93</v>
      </c>
      <c r="AW180" s="13" t="s">
        <v>46</v>
      </c>
      <c r="AX180" s="13" t="s">
        <v>85</v>
      </c>
      <c r="AY180" s="247" t="s">
        <v>254</v>
      </c>
    </row>
    <row r="181" s="13" customFormat="1">
      <c r="A181" s="13"/>
      <c r="B181" s="236"/>
      <c r="C181" s="237"/>
      <c r="D181" s="238" t="s">
        <v>265</v>
      </c>
      <c r="E181" s="239" t="s">
        <v>48</v>
      </c>
      <c r="F181" s="240" t="s">
        <v>1728</v>
      </c>
      <c r="G181" s="237"/>
      <c r="H181" s="241">
        <v>29.187999999999999</v>
      </c>
      <c r="I181" s="242"/>
      <c r="J181" s="237"/>
      <c r="K181" s="237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265</v>
      </c>
      <c r="AU181" s="247" t="s">
        <v>93</v>
      </c>
      <c r="AV181" s="13" t="s">
        <v>93</v>
      </c>
      <c r="AW181" s="13" t="s">
        <v>46</v>
      </c>
      <c r="AX181" s="13" t="s">
        <v>85</v>
      </c>
      <c r="AY181" s="247" t="s">
        <v>254</v>
      </c>
    </row>
    <row r="182" s="16" customFormat="1">
      <c r="A182" s="16"/>
      <c r="B182" s="272"/>
      <c r="C182" s="273"/>
      <c r="D182" s="238" t="s">
        <v>265</v>
      </c>
      <c r="E182" s="274" t="s">
        <v>48</v>
      </c>
      <c r="F182" s="275" t="s">
        <v>310</v>
      </c>
      <c r="G182" s="273"/>
      <c r="H182" s="276">
        <v>162.33500000000001</v>
      </c>
      <c r="I182" s="277"/>
      <c r="J182" s="273"/>
      <c r="K182" s="273"/>
      <c r="L182" s="278"/>
      <c r="M182" s="279"/>
      <c r="N182" s="280"/>
      <c r="O182" s="280"/>
      <c r="P182" s="280"/>
      <c r="Q182" s="280"/>
      <c r="R182" s="280"/>
      <c r="S182" s="280"/>
      <c r="T182" s="281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82" t="s">
        <v>265</v>
      </c>
      <c r="AU182" s="282" t="s">
        <v>93</v>
      </c>
      <c r="AV182" s="16" t="s">
        <v>104</v>
      </c>
      <c r="AW182" s="16" t="s">
        <v>46</v>
      </c>
      <c r="AX182" s="16" t="s">
        <v>85</v>
      </c>
      <c r="AY182" s="282" t="s">
        <v>254</v>
      </c>
    </row>
    <row r="183" s="13" customFormat="1">
      <c r="A183" s="13"/>
      <c r="B183" s="236"/>
      <c r="C183" s="237"/>
      <c r="D183" s="238" t="s">
        <v>265</v>
      </c>
      <c r="E183" s="239" t="s">
        <v>48</v>
      </c>
      <c r="F183" s="240" t="s">
        <v>1761</v>
      </c>
      <c r="G183" s="237"/>
      <c r="H183" s="241">
        <v>-23.539999999999999</v>
      </c>
      <c r="I183" s="242"/>
      <c r="J183" s="237"/>
      <c r="K183" s="237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265</v>
      </c>
      <c r="AU183" s="247" t="s">
        <v>93</v>
      </c>
      <c r="AV183" s="13" t="s">
        <v>93</v>
      </c>
      <c r="AW183" s="13" t="s">
        <v>46</v>
      </c>
      <c r="AX183" s="13" t="s">
        <v>85</v>
      </c>
      <c r="AY183" s="247" t="s">
        <v>254</v>
      </c>
    </row>
    <row r="184" s="14" customFormat="1">
      <c r="A184" s="14"/>
      <c r="B184" s="248"/>
      <c r="C184" s="249"/>
      <c r="D184" s="238" t="s">
        <v>265</v>
      </c>
      <c r="E184" s="250" t="s">
        <v>681</v>
      </c>
      <c r="F184" s="251" t="s">
        <v>268</v>
      </c>
      <c r="G184" s="249"/>
      <c r="H184" s="252">
        <v>138.79499999999999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8" t="s">
        <v>265</v>
      </c>
      <c r="AU184" s="258" t="s">
        <v>93</v>
      </c>
      <c r="AV184" s="14" t="s">
        <v>261</v>
      </c>
      <c r="AW184" s="14" t="s">
        <v>46</v>
      </c>
      <c r="AX184" s="14" t="s">
        <v>23</v>
      </c>
      <c r="AY184" s="258" t="s">
        <v>254</v>
      </c>
    </row>
    <row r="185" s="2" customFormat="1">
      <c r="A185" s="42"/>
      <c r="B185" s="43"/>
      <c r="C185" s="44"/>
      <c r="D185" s="238" t="s">
        <v>278</v>
      </c>
      <c r="E185" s="44"/>
      <c r="F185" s="269" t="s">
        <v>1572</v>
      </c>
      <c r="G185" s="44"/>
      <c r="H185" s="44"/>
      <c r="I185" s="44"/>
      <c r="J185" s="44"/>
      <c r="K185" s="44"/>
      <c r="L185" s="48"/>
      <c r="M185" s="234"/>
      <c r="N185" s="23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U185" s="20" t="s">
        <v>93</v>
      </c>
    </row>
    <row r="186" s="2" customFormat="1">
      <c r="A186" s="42"/>
      <c r="B186" s="43"/>
      <c r="C186" s="44"/>
      <c r="D186" s="238" t="s">
        <v>278</v>
      </c>
      <c r="E186" s="44"/>
      <c r="F186" s="270" t="s">
        <v>1744</v>
      </c>
      <c r="G186" s="44"/>
      <c r="H186" s="271">
        <v>133.14699999999999</v>
      </c>
      <c r="I186" s="44"/>
      <c r="J186" s="44"/>
      <c r="K186" s="44"/>
      <c r="L186" s="48"/>
      <c r="M186" s="234"/>
      <c r="N186" s="23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U186" s="20" t="s">
        <v>93</v>
      </c>
    </row>
    <row r="187" s="2" customFormat="1">
      <c r="A187" s="42"/>
      <c r="B187" s="43"/>
      <c r="C187" s="44"/>
      <c r="D187" s="238" t="s">
        <v>278</v>
      </c>
      <c r="E187" s="44"/>
      <c r="F187" s="283" t="s">
        <v>1574</v>
      </c>
      <c r="G187" s="44"/>
      <c r="H187" s="44"/>
      <c r="I187" s="44"/>
      <c r="J187" s="44"/>
      <c r="K187" s="44"/>
      <c r="L187" s="48"/>
      <c r="M187" s="234"/>
      <c r="N187" s="23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U187" s="20" t="s">
        <v>93</v>
      </c>
    </row>
    <row r="188" s="2" customFormat="1">
      <c r="A188" s="42"/>
      <c r="B188" s="43"/>
      <c r="C188" s="44"/>
      <c r="D188" s="238" t="s">
        <v>278</v>
      </c>
      <c r="E188" s="44"/>
      <c r="F188" s="284" t="s">
        <v>1734</v>
      </c>
      <c r="G188" s="44"/>
      <c r="H188" s="271">
        <v>0</v>
      </c>
      <c r="I188" s="44"/>
      <c r="J188" s="44"/>
      <c r="K188" s="44"/>
      <c r="L188" s="48"/>
      <c r="M188" s="234"/>
      <c r="N188" s="23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U188" s="20" t="s">
        <v>93</v>
      </c>
    </row>
    <row r="189" s="2" customFormat="1">
      <c r="A189" s="42"/>
      <c r="B189" s="43"/>
      <c r="C189" s="44"/>
      <c r="D189" s="238" t="s">
        <v>278</v>
      </c>
      <c r="E189" s="44"/>
      <c r="F189" s="284" t="s">
        <v>1576</v>
      </c>
      <c r="G189" s="44"/>
      <c r="H189" s="271">
        <v>0</v>
      </c>
      <c r="I189" s="44"/>
      <c r="J189" s="44"/>
      <c r="K189" s="44"/>
      <c r="L189" s="48"/>
      <c r="M189" s="234"/>
      <c r="N189" s="23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U189" s="20" t="s">
        <v>93</v>
      </c>
    </row>
    <row r="190" s="2" customFormat="1">
      <c r="A190" s="42"/>
      <c r="B190" s="43"/>
      <c r="C190" s="44"/>
      <c r="D190" s="238" t="s">
        <v>278</v>
      </c>
      <c r="E190" s="44"/>
      <c r="F190" s="284" t="s">
        <v>1735</v>
      </c>
      <c r="G190" s="44"/>
      <c r="H190" s="271">
        <v>167.82900000000001</v>
      </c>
      <c r="I190" s="44"/>
      <c r="J190" s="44"/>
      <c r="K190" s="44"/>
      <c r="L190" s="48"/>
      <c r="M190" s="234"/>
      <c r="N190" s="23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U190" s="20" t="s">
        <v>93</v>
      </c>
    </row>
    <row r="191" s="2" customFormat="1">
      <c r="A191" s="42"/>
      <c r="B191" s="43"/>
      <c r="C191" s="44"/>
      <c r="D191" s="238" t="s">
        <v>278</v>
      </c>
      <c r="E191" s="44"/>
      <c r="F191" s="284" t="s">
        <v>310</v>
      </c>
      <c r="G191" s="44"/>
      <c r="H191" s="271">
        <v>167.82900000000001</v>
      </c>
      <c r="I191" s="44"/>
      <c r="J191" s="44"/>
      <c r="K191" s="44"/>
      <c r="L191" s="48"/>
      <c r="M191" s="234"/>
      <c r="N191" s="23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U191" s="20" t="s">
        <v>93</v>
      </c>
    </row>
    <row r="192" s="2" customFormat="1">
      <c r="A192" s="42"/>
      <c r="B192" s="43"/>
      <c r="C192" s="44"/>
      <c r="D192" s="238" t="s">
        <v>278</v>
      </c>
      <c r="E192" s="44"/>
      <c r="F192" s="283" t="s">
        <v>1745</v>
      </c>
      <c r="G192" s="44"/>
      <c r="H192" s="44"/>
      <c r="I192" s="44"/>
      <c r="J192" s="44"/>
      <c r="K192" s="44"/>
      <c r="L192" s="48"/>
      <c r="M192" s="234"/>
      <c r="N192" s="23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U192" s="20" t="s">
        <v>93</v>
      </c>
    </row>
    <row r="193" s="2" customFormat="1">
      <c r="A193" s="42"/>
      <c r="B193" s="43"/>
      <c r="C193" s="44"/>
      <c r="D193" s="238" t="s">
        <v>278</v>
      </c>
      <c r="E193" s="44"/>
      <c r="F193" s="284" t="s">
        <v>1742</v>
      </c>
      <c r="G193" s="44"/>
      <c r="H193" s="271">
        <v>5.4939999999999998</v>
      </c>
      <c r="I193" s="44"/>
      <c r="J193" s="44"/>
      <c r="K193" s="44"/>
      <c r="L193" s="48"/>
      <c r="M193" s="234"/>
      <c r="N193" s="23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U193" s="20" t="s">
        <v>93</v>
      </c>
    </row>
    <row r="194" s="2" customFormat="1">
      <c r="A194" s="42"/>
      <c r="B194" s="43"/>
      <c r="C194" s="44"/>
      <c r="D194" s="238" t="s">
        <v>278</v>
      </c>
      <c r="E194" s="44"/>
      <c r="F194" s="284" t="s">
        <v>1743</v>
      </c>
      <c r="G194" s="44"/>
      <c r="H194" s="271">
        <v>23.693999999999999</v>
      </c>
      <c r="I194" s="44"/>
      <c r="J194" s="44"/>
      <c r="K194" s="44"/>
      <c r="L194" s="48"/>
      <c r="M194" s="234"/>
      <c r="N194" s="23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U194" s="20" t="s">
        <v>93</v>
      </c>
    </row>
    <row r="195" s="2" customFormat="1">
      <c r="A195" s="42"/>
      <c r="B195" s="43"/>
      <c r="C195" s="44"/>
      <c r="D195" s="238" t="s">
        <v>278</v>
      </c>
      <c r="E195" s="44"/>
      <c r="F195" s="284" t="s">
        <v>310</v>
      </c>
      <c r="G195" s="44"/>
      <c r="H195" s="271">
        <v>29.187999999999999</v>
      </c>
      <c r="I195" s="44"/>
      <c r="J195" s="44"/>
      <c r="K195" s="44"/>
      <c r="L195" s="48"/>
      <c r="M195" s="234"/>
      <c r="N195" s="23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U195" s="20" t="s">
        <v>93</v>
      </c>
    </row>
    <row r="196" s="2" customFormat="1">
      <c r="A196" s="42"/>
      <c r="B196" s="43"/>
      <c r="C196" s="44"/>
      <c r="D196" s="238" t="s">
        <v>278</v>
      </c>
      <c r="E196" s="44"/>
      <c r="F196" s="283" t="s">
        <v>1746</v>
      </c>
      <c r="G196" s="44"/>
      <c r="H196" s="44"/>
      <c r="I196" s="44"/>
      <c r="J196" s="44"/>
      <c r="K196" s="44"/>
      <c r="L196" s="48"/>
      <c r="M196" s="234"/>
      <c r="N196" s="23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U196" s="20" t="s">
        <v>93</v>
      </c>
    </row>
    <row r="197" s="2" customFormat="1">
      <c r="A197" s="42"/>
      <c r="B197" s="43"/>
      <c r="C197" s="44"/>
      <c r="D197" s="238" t="s">
        <v>278</v>
      </c>
      <c r="E197" s="44"/>
      <c r="F197" s="284" t="s">
        <v>1740</v>
      </c>
      <c r="G197" s="44"/>
      <c r="H197" s="271">
        <v>0</v>
      </c>
      <c r="I197" s="44"/>
      <c r="J197" s="44"/>
      <c r="K197" s="44"/>
      <c r="L197" s="48"/>
      <c r="M197" s="234"/>
      <c r="N197" s="23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U197" s="20" t="s">
        <v>93</v>
      </c>
    </row>
    <row r="198" s="2" customFormat="1">
      <c r="A198" s="42"/>
      <c r="B198" s="43"/>
      <c r="C198" s="44"/>
      <c r="D198" s="238" t="s">
        <v>278</v>
      </c>
      <c r="E198" s="44"/>
      <c r="F198" s="284" t="s">
        <v>1741</v>
      </c>
      <c r="G198" s="44"/>
      <c r="H198" s="271">
        <v>5.4939999999999998</v>
      </c>
      <c r="I198" s="44"/>
      <c r="J198" s="44"/>
      <c r="K198" s="44"/>
      <c r="L198" s="48"/>
      <c r="M198" s="234"/>
      <c r="N198" s="23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U198" s="20" t="s">
        <v>93</v>
      </c>
    </row>
    <row r="199" s="2" customFormat="1">
      <c r="A199" s="42"/>
      <c r="B199" s="43"/>
      <c r="C199" s="44"/>
      <c r="D199" s="238" t="s">
        <v>278</v>
      </c>
      <c r="E199" s="44"/>
      <c r="F199" s="284" t="s">
        <v>310</v>
      </c>
      <c r="G199" s="44"/>
      <c r="H199" s="271">
        <v>5.4939999999999998</v>
      </c>
      <c r="I199" s="44"/>
      <c r="J199" s="44"/>
      <c r="K199" s="44"/>
      <c r="L199" s="48"/>
      <c r="M199" s="234"/>
      <c r="N199" s="23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U199" s="20" t="s">
        <v>93</v>
      </c>
    </row>
    <row r="200" s="2" customFormat="1">
      <c r="A200" s="42"/>
      <c r="B200" s="43"/>
      <c r="C200" s="44"/>
      <c r="D200" s="238" t="s">
        <v>278</v>
      </c>
      <c r="E200" s="44"/>
      <c r="F200" s="269" t="s">
        <v>1582</v>
      </c>
      <c r="G200" s="44"/>
      <c r="H200" s="44"/>
      <c r="I200" s="44"/>
      <c r="J200" s="44"/>
      <c r="K200" s="44"/>
      <c r="L200" s="48"/>
      <c r="M200" s="234"/>
      <c r="N200" s="23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U200" s="20" t="s">
        <v>93</v>
      </c>
    </row>
    <row r="201" s="2" customFormat="1">
      <c r="A201" s="42"/>
      <c r="B201" s="43"/>
      <c r="C201" s="44"/>
      <c r="D201" s="238" t="s">
        <v>278</v>
      </c>
      <c r="E201" s="44"/>
      <c r="F201" s="270" t="s">
        <v>1736</v>
      </c>
      <c r="G201" s="44"/>
      <c r="H201" s="271">
        <v>7.0869999999999997</v>
      </c>
      <c r="I201" s="44"/>
      <c r="J201" s="44"/>
      <c r="K201" s="44"/>
      <c r="L201" s="48"/>
      <c r="M201" s="234"/>
      <c r="N201" s="23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U201" s="20" t="s">
        <v>93</v>
      </c>
    </row>
    <row r="202" s="2" customFormat="1">
      <c r="A202" s="42"/>
      <c r="B202" s="43"/>
      <c r="C202" s="44"/>
      <c r="D202" s="238" t="s">
        <v>278</v>
      </c>
      <c r="E202" s="44"/>
      <c r="F202" s="270" t="s">
        <v>1737</v>
      </c>
      <c r="G202" s="44"/>
      <c r="H202" s="271">
        <v>3.2959999999999998</v>
      </c>
      <c r="I202" s="44"/>
      <c r="J202" s="44"/>
      <c r="K202" s="44"/>
      <c r="L202" s="48"/>
      <c r="M202" s="234"/>
      <c r="N202" s="23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U202" s="20" t="s">
        <v>93</v>
      </c>
    </row>
    <row r="203" s="2" customFormat="1">
      <c r="A203" s="42"/>
      <c r="B203" s="43"/>
      <c r="C203" s="44"/>
      <c r="D203" s="238" t="s">
        <v>278</v>
      </c>
      <c r="E203" s="44"/>
      <c r="F203" s="270" t="s">
        <v>1738</v>
      </c>
      <c r="G203" s="44"/>
      <c r="H203" s="271">
        <v>3.5430000000000001</v>
      </c>
      <c r="I203" s="44"/>
      <c r="J203" s="44"/>
      <c r="K203" s="44"/>
      <c r="L203" s="48"/>
      <c r="M203" s="234"/>
      <c r="N203" s="23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U203" s="20" t="s">
        <v>93</v>
      </c>
    </row>
    <row r="204" s="2" customFormat="1">
      <c r="A204" s="42"/>
      <c r="B204" s="43"/>
      <c r="C204" s="44"/>
      <c r="D204" s="238" t="s">
        <v>278</v>
      </c>
      <c r="E204" s="44"/>
      <c r="F204" s="270" t="s">
        <v>1739</v>
      </c>
      <c r="G204" s="44"/>
      <c r="H204" s="271">
        <v>9.6140000000000008</v>
      </c>
      <c r="I204" s="44"/>
      <c r="J204" s="44"/>
      <c r="K204" s="44"/>
      <c r="L204" s="48"/>
      <c r="M204" s="234"/>
      <c r="N204" s="23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U204" s="20" t="s">
        <v>93</v>
      </c>
    </row>
    <row r="205" s="2" customFormat="1">
      <c r="A205" s="42"/>
      <c r="B205" s="43"/>
      <c r="C205" s="44"/>
      <c r="D205" s="238" t="s">
        <v>278</v>
      </c>
      <c r="E205" s="44"/>
      <c r="F205" s="270" t="s">
        <v>310</v>
      </c>
      <c r="G205" s="44"/>
      <c r="H205" s="271">
        <v>23.539999999999999</v>
      </c>
      <c r="I205" s="44"/>
      <c r="J205" s="44"/>
      <c r="K205" s="44"/>
      <c r="L205" s="48"/>
      <c r="M205" s="234"/>
      <c r="N205" s="23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U205" s="20" t="s">
        <v>93</v>
      </c>
    </row>
    <row r="206" s="2" customFormat="1">
      <c r="A206" s="42"/>
      <c r="B206" s="43"/>
      <c r="C206" s="44"/>
      <c r="D206" s="238" t="s">
        <v>278</v>
      </c>
      <c r="E206" s="44"/>
      <c r="F206" s="269" t="s">
        <v>850</v>
      </c>
      <c r="G206" s="44"/>
      <c r="H206" s="44"/>
      <c r="I206" s="44"/>
      <c r="J206" s="44"/>
      <c r="K206" s="44"/>
      <c r="L206" s="48"/>
      <c r="M206" s="234"/>
      <c r="N206" s="23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U206" s="20" t="s">
        <v>93</v>
      </c>
    </row>
    <row r="207" s="2" customFormat="1">
      <c r="A207" s="42"/>
      <c r="B207" s="43"/>
      <c r="C207" s="44"/>
      <c r="D207" s="238" t="s">
        <v>278</v>
      </c>
      <c r="E207" s="44"/>
      <c r="F207" s="270" t="s">
        <v>851</v>
      </c>
      <c r="G207" s="44"/>
      <c r="H207" s="271">
        <v>0</v>
      </c>
      <c r="I207" s="44"/>
      <c r="J207" s="44"/>
      <c r="K207" s="44"/>
      <c r="L207" s="48"/>
      <c r="M207" s="234"/>
      <c r="N207" s="23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U207" s="20" t="s">
        <v>93</v>
      </c>
    </row>
    <row r="208" s="2" customFormat="1">
      <c r="A208" s="42"/>
      <c r="B208" s="43"/>
      <c r="C208" s="44"/>
      <c r="D208" s="238" t="s">
        <v>278</v>
      </c>
      <c r="E208" s="44"/>
      <c r="F208" s="270" t="s">
        <v>1559</v>
      </c>
      <c r="G208" s="44"/>
      <c r="H208" s="271">
        <v>133.14699999999999</v>
      </c>
      <c r="I208" s="44"/>
      <c r="J208" s="44"/>
      <c r="K208" s="44"/>
      <c r="L208" s="48"/>
      <c r="M208" s="234"/>
      <c r="N208" s="23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U208" s="20" t="s">
        <v>93</v>
      </c>
    </row>
    <row r="209" s="2" customFormat="1">
      <c r="A209" s="42"/>
      <c r="B209" s="43"/>
      <c r="C209" s="44"/>
      <c r="D209" s="238" t="s">
        <v>278</v>
      </c>
      <c r="E209" s="44"/>
      <c r="F209" s="270" t="s">
        <v>1728</v>
      </c>
      <c r="G209" s="44"/>
      <c r="H209" s="271">
        <v>29.187999999999999</v>
      </c>
      <c r="I209" s="44"/>
      <c r="J209" s="44"/>
      <c r="K209" s="44"/>
      <c r="L209" s="48"/>
      <c r="M209" s="234"/>
      <c r="N209" s="23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U209" s="20" t="s">
        <v>93</v>
      </c>
    </row>
    <row r="210" s="2" customFormat="1">
      <c r="A210" s="42"/>
      <c r="B210" s="43"/>
      <c r="C210" s="44"/>
      <c r="D210" s="238" t="s">
        <v>278</v>
      </c>
      <c r="E210" s="44"/>
      <c r="F210" s="270" t="s">
        <v>1761</v>
      </c>
      <c r="G210" s="44"/>
      <c r="H210" s="271">
        <v>-23.539999999999999</v>
      </c>
      <c r="I210" s="44"/>
      <c r="J210" s="44"/>
      <c r="K210" s="44"/>
      <c r="L210" s="48"/>
      <c r="M210" s="234"/>
      <c r="N210" s="23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U210" s="20" t="s">
        <v>93</v>
      </c>
    </row>
    <row r="211" s="2" customFormat="1">
      <c r="A211" s="42"/>
      <c r="B211" s="43"/>
      <c r="C211" s="44"/>
      <c r="D211" s="238" t="s">
        <v>278</v>
      </c>
      <c r="E211" s="44"/>
      <c r="F211" s="270" t="s">
        <v>268</v>
      </c>
      <c r="G211" s="44"/>
      <c r="H211" s="271">
        <v>138.79499999999999</v>
      </c>
      <c r="I211" s="44"/>
      <c r="J211" s="44"/>
      <c r="K211" s="44"/>
      <c r="L211" s="48"/>
      <c r="M211" s="234"/>
      <c r="N211" s="23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U211" s="20" t="s">
        <v>93</v>
      </c>
    </row>
    <row r="212" s="2" customFormat="1" ht="16.5" customHeight="1">
      <c r="A212" s="42"/>
      <c r="B212" s="43"/>
      <c r="C212" s="285" t="s">
        <v>28</v>
      </c>
      <c r="D212" s="285" t="s">
        <v>376</v>
      </c>
      <c r="E212" s="286" t="s">
        <v>931</v>
      </c>
      <c r="F212" s="287" t="s">
        <v>932</v>
      </c>
      <c r="G212" s="288" t="s">
        <v>528</v>
      </c>
      <c r="H212" s="289">
        <v>11.602</v>
      </c>
      <c r="I212" s="290"/>
      <c r="J212" s="291">
        <f>ROUND(I212*H212,2)</f>
        <v>0</v>
      </c>
      <c r="K212" s="287" t="s">
        <v>260</v>
      </c>
      <c r="L212" s="292"/>
      <c r="M212" s="293" t="s">
        <v>48</v>
      </c>
      <c r="N212" s="294" t="s">
        <v>56</v>
      </c>
      <c r="O212" s="88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9" t="s">
        <v>303</v>
      </c>
      <c r="AT212" s="229" t="s">
        <v>376</v>
      </c>
      <c r="AU212" s="229" t="s">
        <v>93</v>
      </c>
      <c r="AY212" s="20" t="s">
        <v>254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0" t="s">
        <v>23</v>
      </c>
      <c r="BK212" s="230">
        <f>ROUND(I212*H212,2)</f>
        <v>0</v>
      </c>
      <c r="BL212" s="20" t="s">
        <v>261</v>
      </c>
      <c r="BM212" s="229" t="s">
        <v>1647</v>
      </c>
    </row>
    <row r="213" s="13" customFormat="1">
      <c r="A213" s="13"/>
      <c r="B213" s="236"/>
      <c r="C213" s="237"/>
      <c r="D213" s="238" t="s">
        <v>265</v>
      </c>
      <c r="E213" s="239" t="s">
        <v>1724</v>
      </c>
      <c r="F213" s="240" t="s">
        <v>1757</v>
      </c>
      <c r="G213" s="237"/>
      <c r="H213" s="241">
        <v>5.6479999999999997</v>
      </c>
      <c r="I213" s="242"/>
      <c r="J213" s="237"/>
      <c r="K213" s="237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265</v>
      </c>
      <c r="AU213" s="247" t="s">
        <v>93</v>
      </c>
      <c r="AV213" s="13" t="s">
        <v>93</v>
      </c>
      <c r="AW213" s="13" t="s">
        <v>46</v>
      </c>
      <c r="AX213" s="13" t="s">
        <v>85</v>
      </c>
      <c r="AY213" s="247" t="s">
        <v>254</v>
      </c>
    </row>
    <row r="214" s="13" customFormat="1">
      <c r="A214" s="13"/>
      <c r="B214" s="236"/>
      <c r="C214" s="237"/>
      <c r="D214" s="238" t="s">
        <v>265</v>
      </c>
      <c r="E214" s="239" t="s">
        <v>48</v>
      </c>
      <c r="F214" s="240" t="s">
        <v>1762</v>
      </c>
      <c r="G214" s="237"/>
      <c r="H214" s="241">
        <v>11.602</v>
      </c>
      <c r="I214" s="242"/>
      <c r="J214" s="237"/>
      <c r="K214" s="237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265</v>
      </c>
      <c r="AU214" s="247" t="s">
        <v>93</v>
      </c>
      <c r="AV214" s="13" t="s">
        <v>93</v>
      </c>
      <c r="AW214" s="13" t="s">
        <v>46</v>
      </c>
      <c r="AX214" s="13" t="s">
        <v>23</v>
      </c>
      <c r="AY214" s="247" t="s">
        <v>254</v>
      </c>
    </row>
    <row r="215" s="2" customFormat="1">
      <c r="A215" s="42"/>
      <c r="B215" s="43"/>
      <c r="C215" s="44"/>
      <c r="D215" s="238" t="s">
        <v>278</v>
      </c>
      <c r="E215" s="44"/>
      <c r="F215" s="269" t="s">
        <v>850</v>
      </c>
      <c r="G215" s="44"/>
      <c r="H215" s="44"/>
      <c r="I215" s="44"/>
      <c r="J215" s="44"/>
      <c r="K215" s="44"/>
      <c r="L215" s="48"/>
      <c r="M215" s="234"/>
      <c r="N215" s="23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U215" s="20" t="s">
        <v>93</v>
      </c>
    </row>
    <row r="216" s="2" customFormat="1">
      <c r="A216" s="42"/>
      <c r="B216" s="43"/>
      <c r="C216" s="44"/>
      <c r="D216" s="238" t="s">
        <v>278</v>
      </c>
      <c r="E216" s="44"/>
      <c r="F216" s="270" t="s">
        <v>851</v>
      </c>
      <c r="G216" s="44"/>
      <c r="H216" s="271">
        <v>0</v>
      </c>
      <c r="I216" s="44"/>
      <c r="J216" s="44"/>
      <c r="K216" s="44"/>
      <c r="L216" s="48"/>
      <c r="M216" s="234"/>
      <c r="N216" s="23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U216" s="20" t="s">
        <v>93</v>
      </c>
    </row>
    <row r="217" s="2" customFormat="1">
      <c r="A217" s="42"/>
      <c r="B217" s="43"/>
      <c r="C217" s="44"/>
      <c r="D217" s="238" t="s">
        <v>278</v>
      </c>
      <c r="E217" s="44"/>
      <c r="F217" s="270" t="s">
        <v>1559</v>
      </c>
      <c r="G217" s="44"/>
      <c r="H217" s="271">
        <v>133.14699999999999</v>
      </c>
      <c r="I217" s="44"/>
      <c r="J217" s="44"/>
      <c r="K217" s="44"/>
      <c r="L217" s="48"/>
      <c r="M217" s="234"/>
      <c r="N217" s="23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U217" s="20" t="s">
        <v>93</v>
      </c>
    </row>
    <row r="218" s="2" customFormat="1">
      <c r="A218" s="42"/>
      <c r="B218" s="43"/>
      <c r="C218" s="44"/>
      <c r="D218" s="238" t="s">
        <v>278</v>
      </c>
      <c r="E218" s="44"/>
      <c r="F218" s="270" t="s">
        <v>1728</v>
      </c>
      <c r="G218" s="44"/>
      <c r="H218" s="271">
        <v>29.187999999999999</v>
      </c>
      <c r="I218" s="44"/>
      <c r="J218" s="44"/>
      <c r="K218" s="44"/>
      <c r="L218" s="48"/>
      <c r="M218" s="234"/>
      <c r="N218" s="23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U218" s="20" t="s">
        <v>93</v>
      </c>
    </row>
    <row r="219" s="2" customFormat="1">
      <c r="A219" s="42"/>
      <c r="B219" s="43"/>
      <c r="C219" s="44"/>
      <c r="D219" s="238" t="s">
        <v>278</v>
      </c>
      <c r="E219" s="44"/>
      <c r="F219" s="270" t="s">
        <v>1761</v>
      </c>
      <c r="G219" s="44"/>
      <c r="H219" s="271">
        <v>-23.539999999999999</v>
      </c>
      <c r="I219" s="44"/>
      <c r="J219" s="44"/>
      <c r="K219" s="44"/>
      <c r="L219" s="48"/>
      <c r="M219" s="234"/>
      <c r="N219" s="23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U219" s="20" t="s">
        <v>93</v>
      </c>
    </row>
    <row r="220" s="2" customFormat="1">
      <c r="A220" s="42"/>
      <c r="B220" s="43"/>
      <c r="C220" s="44"/>
      <c r="D220" s="238" t="s">
        <v>278</v>
      </c>
      <c r="E220" s="44"/>
      <c r="F220" s="270" t="s">
        <v>268</v>
      </c>
      <c r="G220" s="44"/>
      <c r="H220" s="271">
        <v>138.79499999999999</v>
      </c>
      <c r="I220" s="44"/>
      <c r="J220" s="44"/>
      <c r="K220" s="44"/>
      <c r="L220" s="48"/>
      <c r="M220" s="234"/>
      <c r="N220" s="23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U220" s="20" t="s">
        <v>93</v>
      </c>
    </row>
    <row r="221" s="2" customFormat="1">
      <c r="A221" s="42"/>
      <c r="B221" s="43"/>
      <c r="C221" s="44"/>
      <c r="D221" s="238" t="s">
        <v>278</v>
      </c>
      <c r="E221" s="44"/>
      <c r="F221" s="283" t="s">
        <v>1572</v>
      </c>
      <c r="G221" s="44"/>
      <c r="H221" s="44"/>
      <c r="I221" s="44"/>
      <c r="J221" s="44"/>
      <c r="K221" s="44"/>
      <c r="L221" s="48"/>
      <c r="M221" s="234"/>
      <c r="N221" s="23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U221" s="20" t="s">
        <v>93</v>
      </c>
    </row>
    <row r="222" s="2" customFormat="1">
      <c r="A222" s="42"/>
      <c r="B222" s="43"/>
      <c r="C222" s="44"/>
      <c r="D222" s="238" t="s">
        <v>278</v>
      </c>
      <c r="E222" s="44"/>
      <c r="F222" s="284" t="s">
        <v>1744</v>
      </c>
      <c r="G222" s="44"/>
      <c r="H222" s="271">
        <v>133.14699999999999</v>
      </c>
      <c r="I222" s="44"/>
      <c r="J222" s="44"/>
      <c r="K222" s="44"/>
      <c r="L222" s="48"/>
      <c r="M222" s="234"/>
      <c r="N222" s="23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U222" s="20" t="s">
        <v>93</v>
      </c>
    </row>
    <row r="223" s="2" customFormat="1">
      <c r="A223" s="42"/>
      <c r="B223" s="43"/>
      <c r="C223" s="44"/>
      <c r="D223" s="238" t="s">
        <v>278</v>
      </c>
      <c r="E223" s="44"/>
      <c r="F223" s="301" t="s">
        <v>1574</v>
      </c>
      <c r="G223" s="44"/>
      <c r="H223" s="44"/>
      <c r="I223" s="44"/>
      <c r="J223" s="44"/>
      <c r="K223" s="44"/>
      <c r="L223" s="48"/>
      <c r="M223" s="234"/>
      <c r="N223" s="23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U223" s="20" t="s">
        <v>93</v>
      </c>
    </row>
    <row r="224" s="2" customFormat="1">
      <c r="A224" s="42"/>
      <c r="B224" s="43"/>
      <c r="C224" s="44"/>
      <c r="D224" s="238" t="s">
        <v>278</v>
      </c>
      <c r="E224" s="44"/>
      <c r="F224" s="302" t="s">
        <v>1734</v>
      </c>
      <c r="G224" s="44"/>
      <c r="H224" s="271">
        <v>0</v>
      </c>
      <c r="I224" s="44"/>
      <c r="J224" s="44"/>
      <c r="K224" s="44"/>
      <c r="L224" s="48"/>
      <c r="M224" s="234"/>
      <c r="N224" s="23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U224" s="20" t="s">
        <v>93</v>
      </c>
    </row>
    <row r="225" s="2" customFormat="1">
      <c r="A225" s="42"/>
      <c r="B225" s="43"/>
      <c r="C225" s="44"/>
      <c r="D225" s="238" t="s">
        <v>278</v>
      </c>
      <c r="E225" s="44"/>
      <c r="F225" s="302" t="s">
        <v>1576</v>
      </c>
      <c r="G225" s="44"/>
      <c r="H225" s="271">
        <v>0</v>
      </c>
      <c r="I225" s="44"/>
      <c r="J225" s="44"/>
      <c r="K225" s="44"/>
      <c r="L225" s="48"/>
      <c r="M225" s="234"/>
      <c r="N225" s="23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U225" s="20" t="s">
        <v>93</v>
      </c>
    </row>
    <row r="226" s="2" customFormat="1">
      <c r="A226" s="42"/>
      <c r="B226" s="43"/>
      <c r="C226" s="44"/>
      <c r="D226" s="238" t="s">
        <v>278</v>
      </c>
      <c r="E226" s="44"/>
      <c r="F226" s="302" t="s">
        <v>1735</v>
      </c>
      <c r="G226" s="44"/>
      <c r="H226" s="271">
        <v>167.82900000000001</v>
      </c>
      <c r="I226" s="44"/>
      <c r="J226" s="44"/>
      <c r="K226" s="44"/>
      <c r="L226" s="48"/>
      <c r="M226" s="234"/>
      <c r="N226" s="23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U226" s="20" t="s">
        <v>93</v>
      </c>
    </row>
    <row r="227" s="2" customFormat="1">
      <c r="A227" s="42"/>
      <c r="B227" s="43"/>
      <c r="C227" s="44"/>
      <c r="D227" s="238" t="s">
        <v>278</v>
      </c>
      <c r="E227" s="44"/>
      <c r="F227" s="302" t="s">
        <v>310</v>
      </c>
      <c r="G227" s="44"/>
      <c r="H227" s="271">
        <v>167.82900000000001</v>
      </c>
      <c r="I227" s="44"/>
      <c r="J227" s="44"/>
      <c r="K227" s="44"/>
      <c r="L227" s="48"/>
      <c r="M227" s="234"/>
      <c r="N227" s="23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U227" s="20" t="s">
        <v>93</v>
      </c>
    </row>
    <row r="228" s="2" customFormat="1">
      <c r="A228" s="42"/>
      <c r="B228" s="43"/>
      <c r="C228" s="44"/>
      <c r="D228" s="238" t="s">
        <v>278</v>
      </c>
      <c r="E228" s="44"/>
      <c r="F228" s="301" t="s">
        <v>1745</v>
      </c>
      <c r="G228" s="44"/>
      <c r="H228" s="44"/>
      <c r="I228" s="44"/>
      <c r="J228" s="44"/>
      <c r="K228" s="44"/>
      <c r="L228" s="48"/>
      <c r="M228" s="234"/>
      <c r="N228" s="23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U228" s="20" t="s">
        <v>93</v>
      </c>
    </row>
    <row r="229" s="2" customFormat="1">
      <c r="A229" s="42"/>
      <c r="B229" s="43"/>
      <c r="C229" s="44"/>
      <c r="D229" s="238" t="s">
        <v>278</v>
      </c>
      <c r="E229" s="44"/>
      <c r="F229" s="302" t="s">
        <v>1742</v>
      </c>
      <c r="G229" s="44"/>
      <c r="H229" s="271">
        <v>5.4939999999999998</v>
      </c>
      <c r="I229" s="44"/>
      <c r="J229" s="44"/>
      <c r="K229" s="44"/>
      <c r="L229" s="48"/>
      <c r="M229" s="234"/>
      <c r="N229" s="23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U229" s="20" t="s">
        <v>93</v>
      </c>
    </row>
    <row r="230" s="2" customFormat="1">
      <c r="A230" s="42"/>
      <c r="B230" s="43"/>
      <c r="C230" s="44"/>
      <c r="D230" s="238" t="s">
        <v>278</v>
      </c>
      <c r="E230" s="44"/>
      <c r="F230" s="302" t="s">
        <v>1743</v>
      </c>
      <c r="G230" s="44"/>
      <c r="H230" s="271">
        <v>23.693999999999999</v>
      </c>
      <c r="I230" s="44"/>
      <c r="J230" s="44"/>
      <c r="K230" s="44"/>
      <c r="L230" s="48"/>
      <c r="M230" s="234"/>
      <c r="N230" s="23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U230" s="20" t="s">
        <v>93</v>
      </c>
    </row>
    <row r="231" s="2" customFormat="1">
      <c r="A231" s="42"/>
      <c r="B231" s="43"/>
      <c r="C231" s="44"/>
      <c r="D231" s="238" t="s">
        <v>278</v>
      </c>
      <c r="E231" s="44"/>
      <c r="F231" s="302" t="s">
        <v>310</v>
      </c>
      <c r="G231" s="44"/>
      <c r="H231" s="271">
        <v>29.187999999999999</v>
      </c>
      <c r="I231" s="44"/>
      <c r="J231" s="44"/>
      <c r="K231" s="44"/>
      <c r="L231" s="48"/>
      <c r="M231" s="234"/>
      <c r="N231" s="23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U231" s="20" t="s">
        <v>93</v>
      </c>
    </row>
    <row r="232" s="2" customFormat="1">
      <c r="A232" s="42"/>
      <c r="B232" s="43"/>
      <c r="C232" s="44"/>
      <c r="D232" s="238" t="s">
        <v>278</v>
      </c>
      <c r="E232" s="44"/>
      <c r="F232" s="301" t="s">
        <v>1746</v>
      </c>
      <c r="G232" s="44"/>
      <c r="H232" s="44"/>
      <c r="I232" s="44"/>
      <c r="J232" s="44"/>
      <c r="K232" s="44"/>
      <c r="L232" s="48"/>
      <c r="M232" s="234"/>
      <c r="N232" s="23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U232" s="20" t="s">
        <v>93</v>
      </c>
    </row>
    <row r="233" s="2" customFormat="1">
      <c r="A233" s="42"/>
      <c r="B233" s="43"/>
      <c r="C233" s="44"/>
      <c r="D233" s="238" t="s">
        <v>278</v>
      </c>
      <c r="E233" s="44"/>
      <c r="F233" s="302" t="s">
        <v>1740</v>
      </c>
      <c r="G233" s="44"/>
      <c r="H233" s="271">
        <v>0</v>
      </c>
      <c r="I233" s="44"/>
      <c r="J233" s="44"/>
      <c r="K233" s="44"/>
      <c r="L233" s="48"/>
      <c r="M233" s="234"/>
      <c r="N233" s="23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U233" s="20" t="s">
        <v>93</v>
      </c>
    </row>
    <row r="234" s="2" customFormat="1">
      <c r="A234" s="42"/>
      <c r="B234" s="43"/>
      <c r="C234" s="44"/>
      <c r="D234" s="238" t="s">
        <v>278</v>
      </c>
      <c r="E234" s="44"/>
      <c r="F234" s="302" t="s">
        <v>1741</v>
      </c>
      <c r="G234" s="44"/>
      <c r="H234" s="271">
        <v>5.4939999999999998</v>
      </c>
      <c r="I234" s="44"/>
      <c r="J234" s="44"/>
      <c r="K234" s="44"/>
      <c r="L234" s="48"/>
      <c r="M234" s="234"/>
      <c r="N234" s="23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U234" s="20" t="s">
        <v>93</v>
      </c>
    </row>
    <row r="235" s="2" customFormat="1">
      <c r="A235" s="42"/>
      <c r="B235" s="43"/>
      <c r="C235" s="44"/>
      <c r="D235" s="238" t="s">
        <v>278</v>
      </c>
      <c r="E235" s="44"/>
      <c r="F235" s="302" t="s">
        <v>310</v>
      </c>
      <c r="G235" s="44"/>
      <c r="H235" s="271">
        <v>5.4939999999999998</v>
      </c>
      <c r="I235" s="44"/>
      <c r="J235" s="44"/>
      <c r="K235" s="44"/>
      <c r="L235" s="48"/>
      <c r="M235" s="234"/>
      <c r="N235" s="23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U235" s="20" t="s">
        <v>93</v>
      </c>
    </row>
    <row r="236" s="2" customFormat="1">
      <c r="A236" s="42"/>
      <c r="B236" s="43"/>
      <c r="C236" s="44"/>
      <c r="D236" s="238" t="s">
        <v>278</v>
      </c>
      <c r="E236" s="44"/>
      <c r="F236" s="283" t="s">
        <v>1582</v>
      </c>
      <c r="G236" s="44"/>
      <c r="H236" s="44"/>
      <c r="I236" s="44"/>
      <c r="J236" s="44"/>
      <c r="K236" s="44"/>
      <c r="L236" s="48"/>
      <c r="M236" s="234"/>
      <c r="N236" s="23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U236" s="20" t="s">
        <v>93</v>
      </c>
    </row>
    <row r="237" s="2" customFormat="1">
      <c r="A237" s="42"/>
      <c r="B237" s="43"/>
      <c r="C237" s="44"/>
      <c r="D237" s="238" t="s">
        <v>278</v>
      </c>
      <c r="E237" s="44"/>
      <c r="F237" s="284" t="s">
        <v>1736</v>
      </c>
      <c r="G237" s="44"/>
      <c r="H237" s="271">
        <v>7.0869999999999997</v>
      </c>
      <c r="I237" s="44"/>
      <c r="J237" s="44"/>
      <c r="K237" s="44"/>
      <c r="L237" s="48"/>
      <c r="M237" s="234"/>
      <c r="N237" s="23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U237" s="20" t="s">
        <v>93</v>
      </c>
    </row>
    <row r="238" s="2" customFormat="1">
      <c r="A238" s="42"/>
      <c r="B238" s="43"/>
      <c r="C238" s="44"/>
      <c r="D238" s="238" t="s">
        <v>278</v>
      </c>
      <c r="E238" s="44"/>
      <c r="F238" s="284" t="s">
        <v>1737</v>
      </c>
      <c r="G238" s="44"/>
      <c r="H238" s="271">
        <v>3.2959999999999998</v>
      </c>
      <c r="I238" s="44"/>
      <c r="J238" s="44"/>
      <c r="K238" s="44"/>
      <c r="L238" s="48"/>
      <c r="M238" s="234"/>
      <c r="N238" s="23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U238" s="20" t="s">
        <v>93</v>
      </c>
    </row>
    <row r="239" s="2" customFormat="1">
      <c r="A239" s="42"/>
      <c r="B239" s="43"/>
      <c r="C239" s="44"/>
      <c r="D239" s="238" t="s">
        <v>278</v>
      </c>
      <c r="E239" s="44"/>
      <c r="F239" s="284" t="s">
        <v>1738</v>
      </c>
      <c r="G239" s="44"/>
      <c r="H239" s="271">
        <v>3.5430000000000001</v>
      </c>
      <c r="I239" s="44"/>
      <c r="J239" s="44"/>
      <c r="K239" s="44"/>
      <c r="L239" s="48"/>
      <c r="M239" s="234"/>
      <c r="N239" s="23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U239" s="20" t="s">
        <v>93</v>
      </c>
    </row>
    <row r="240" s="2" customFormat="1">
      <c r="A240" s="42"/>
      <c r="B240" s="43"/>
      <c r="C240" s="44"/>
      <c r="D240" s="238" t="s">
        <v>278</v>
      </c>
      <c r="E240" s="44"/>
      <c r="F240" s="284" t="s">
        <v>1739</v>
      </c>
      <c r="G240" s="44"/>
      <c r="H240" s="271">
        <v>9.6140000000000008</v>
      </c>
      <c r="I240" s="44"/>
      <c r="J240" s="44"/>
      <c r="K240" s="44"/>
      <c r="L240" s="48"/>
      <c r="M240" s="234"/>
      <c r="N240" s="23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U240" s="20" t="s">
        <v>93</v>
      </c>
    </row>
    <row r="241" s="2" customFormat="1">
      <c r="A241" s="42"/>
      <c r="B241" s="43"/>
      <c r="C241" s="44"/>
      <c r="D241" s="238" t="s">
        <v>278</v>
      </c>
      <c r="E241" s="44"/>
      <c r="F241" s="284" t="s">
        <v>310</v>
      </c>
      <c r="G241" s="44"/>
      <c r="H241" s="271">
        <v>23.539999999999999</v>
      </c>
      <c r="I241" s="44"/>
      <c r="J241" s="44"/>
      <c r="K241" s="44"/>
      <c r="L241" s="48"/>
      <c r="M241" s="234"/>
      <c r="N241" s="23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U241" s="20" t="s">
        <v>93</v>
      </c>
    </row>
    <row r="242" s="2" customFormat="1">
      <c r="A242" s="42"/>
      <c r="B242" s="43"/>
      <c r="C242" s="44"/>
      <c r="D242" s="238" t="s">
        <v>278</v>
      </c>
      <c r="E242" s="44"/>
      <c r="F242" s="269" t="s">
        <v>1756</v>
      </c>
      <c r="G242" s="44"/>
      <c r="H242" s="44"/>
      <c r="I242" s="44"/>
      <c r="J242" s="44"/>
      <c r="K242" s="44"/>
      <c r="L242" s="48"/>
      <c r="M242" s="234"/>
      <c r="N242" s="23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U242" s="20" t="s">
        <v>93</v>
      </c>
    </row>
    <row r="243" s="2" customFormat="1">
      <c r="A243" s="42"/>
      <c r="B243" s="43"/>
      <c r="C243" s="44"/>
      <c r="D243" s="238" t="s">
        <v>278</v>
      </c>
      <c r="E243" s="44"/>
      <c r="F243" s="270" t="s">
        <v>1757</v>
      </c>
      <c r="G243" s="44"/>
      <c r="H243" s="271">
        <v>5.6479999999999997</v>
      </c>
      <c r="I243" s="44"/>
      <c r="J243" s="44"/>
      <c r="K243" s="44"/>
      <c r="L243" s="48"/>
      <c r="M243" s="234"/>
      <c r="N243" s="23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U243" s="20" t="s">
        <v>93</v>
      </c>
    </row>
    <row r="244" s="12" customFormat="1" ht="22.8" customHeight="1">
      <c r="A244" s="12"/>
      <c r="B244" s="202"/>
      <c r="C244" s="203"/>
      <c r="D244" s="204" t="s">
        <v>84</v>
      </c>
      <c r="E244" s="216" t="s">
        <v>311</v>
      </c>
      <c r="F244" s="216" t="s">
        <v>484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P245</f>
        <v>0</v>
      </c>
      <c r="Q244" s="210"/>
      <c r="R244" s="211">
        <f>R245</f>
        <v>0</v>
      </c>
      <c r="S244" s="210"/>
      <c r="T244" s="212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23</v>
      </c>
      <c r="AT244" s="214" t="s">
        <v>84</v>
      </c>
      <c r="AU244" s="214" t="s">
        <v>23</v>
      </c>
      <c r="AY244" s="213" t="s">
        <v>254</v>
      </c>
      <c r="BK244" s="215">
        <f>BK245</f>
        <v>0</v>
      </c>
    </row>
    <row r="245" s="12" customFormat="1" ht="20.88" customHeight="1">
      <c r="A245" s="12"/>
      <c r="B245" s="202"/>
      <c r="C245" s="203"/>
      <c r="D245" s="204" t="s">
        <v>84</v>
      </c>
      <c r="E245" s="216" t="s">
        <v>572</v>
      </c>
      <c r="F245" s="216" t="s">
        <v>573</v>
      </c>
      <c r="G245" s="203"/>
      <c r="H245" s="203"/>
      <c r="I245" s="206"/>
      <c r="J245" s="217">
        <f>BK245</f>
        <v>0</v>
      </c>
      <c r="K245" s="203"/>
      <c r="L245" s="208"/>
      <c r="M245" s="209"/>
      <c r="N245" s="210"/>
      <c r="O245" s="210"/>
      <c r="P245" s="211">
        <f>SUM(P246:P249)</f>
        <v>0</v>
      </c>
      <c r="Q245" s="210"/>
      <c r="R245" s="211">
        <f>SUM(R246:R249)</f>
        <v>0</v>
      </c>
      <c r="S245" s="210"/>
      <c r="T245" s="212">
        <f>SUM(T246:T249)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3" t="s">
        <v>23</v>
      </c>
      <c r="AT245" s="214" t="s">
        <v>84</v>
      </c>
      <c r="AU245" s="214" t="s">
        <v>93</v>
      </c>
      <c r="AY245" s="213" t="s">
        <v>254</v>
      </c>
      <c r="BK245" s="215">
        <f>SUM(BK246:BK249)</f>
        <v>0</v>
      </c>
    </row>
    <row r="246" s="2" customFormat="1" ht="24.15" customHeight="1">
      <c r="A246" s="42"/>
      <c r="B246" s="43"/>
      <c r="C246" s="218" t="s">
        <v>338</v>
      </c>
      <c r="D246" s="218" t="s">
        <v>256</v>
      </c>
      <c r="E246" s="219" t="s">
        <v>1703</v>
      </c>
      <c r="F246" s="220" t="s">
        <v>1704</v>
      </c>
      <c r="G246" s="221" t="s">
        <v>528</v>
      </c>
      <c r="H246" s="222">
        <v>0.076999999999999999</v>
      </c>
      <c r="I246" s="223"/>
      <c r="J246" s="224">
        <f>ROUND(I246*H246,2)</f>
        <v>0</v>
      </c>
      <c r="K246" s="220" t="s">
        <v>260</v>
      </c>
      <c r="L246" s="48"/>
      <c r="M246" s="225" t="s">
        <v>48</v>
      </c>
      <c r="N246" s="226" t="s">
        <v>56</v>
      </c>
      <c r="O246" s="88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29" t="s">
        <v>261</v>
      </c>
      <c r="AT246" s="229" t="s">
        <v>256</v>
      </c>
      <c r="AU246" s="229" t="s">
        <v>104</v>
      </c>
      <c r="AY246" s="20" t="s">
        <v>254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20" t="s">
        <v>23</v>
      </c>
      <c r="BK246" s="230">
        <f>ROUND(I246*H246,2)</f>
        <v>0</v>
      </c>
      <c r="BL246" s="20" t="s">
        <v>261</v>
      </c>
      <c r="BM246" s="229" t="s">
        <v>1705</v>
      </c>
    </row>
    <row r="247" s="2" customFormat="1">
      <c r="A247" s="42"/>
      <c r="B247" s="43"/>
      <c r="C247" s="44"/>
      <c r="D247" s="231" t="s">
        <v>263</v>
      </c>
      <c r="E247" s="44"/>
      <c r="F247" s="232" t="s">
        <v>1706</v>
      </c>
      <c r="G247" s="44"/>
      <c r="H247" s="44"/>
      <c r="I247" s="233"/>
      <c r="J247" s="44"/>
      <c r="K247" s="44"/>
      <c r="L247" s="48"/>
      <c r="M247" s="234"/>
      <c r="N247" s="23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263</v>
      </c>
      <c r="AU247" s="20" t="s">
        <v>104</v>
      </c>
    </row>
    <row r="248" s="2" customFormat="1" ht="24.15" customHeight="1">
      <c r="A248" s="42"/>
      <c r="B248" s="43"/>
      <c r="C248" s="218" t="s">
        <v>8</v>
      </c>
      <c r="D248" s="218" t="s">
        <v>256</v>
      </c>
      <c r="E248" s="219" t="s">
        <v>1707</v>
      </c>
      <c r="F248" s="220" t="s">
        <v>1708</v>
      </c>
      <c r="G248" s="221" t="s">
        <v>528</v>
      </c>
      <c r="H248" s="222">
        <v>0.076999999999999999</v>
      </c>
      <c r="I248" s="223"/>
      <c r="J248" s="224">
        <f>ROUND(I248*H248,2)</f>
        <v>0</v>
      </c>
      <c r="K248" s="220" t="s">
        <v>260</v>
      </c>
      <c r="L248" s="48"/>
      <c r="M248" s="225" t="s">
        <v>48</v>
      </c>
      <c r="N248" s="226" t="s">
        <v>56</v>
      </c>
      <c r="O248" s="88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9" t="s">
        <v>261</v>
      </c>
      <c r="AT248" s="229" t="s">
        <v>256</v>
      </c>
      <c r="AU248" s="229" t="s">
        <v>104</v>
      </c>
      <c r="AY248" s="20" t="s">
        <v>254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20" t="s">
        <v>23</v>
      </c>
      <c r="BK248" s="230">
        <f>ROUND(I248*H248,2)</f>
        <v>0</v>
      </c>
      <c r="BL248" s="20" t="s">
        <v>261</v>
      </c>
      <c r="BM248" s="229" t="s">
        <v>1709</v>
      </c>
    </row>
    <row r="249" s="2" customFormat="1">
      <c r="A249" s="42"/>
      <c r="B249" s="43"/>
      <c r="C249" s="44"/>
      <c r="D249" s="231" t="s">
        <v>263</v>
      </c>
      <c r="E249" s="44"/>
      <c r="F249" s="232" t="s">
        <v>1710</v>
      </c>
      <c r="G249" s="44"/>
      <c r="H249" s="44"/>
      <c r="I249" s="233"/>
      <c r="J249" s="44"/>
      <c r="K249" s="44"/>
      <c r="L249" s="48"/>
      <c r="M249" s="234"/>
      <c r="N249" s="23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263</v>
      </c>
      <c r="AU249" s="20" t="s">
        <v>104</v>
      </c>
    </row>
    <row r="250" s="12" customFormat="1" ht="22.8" customHeight="1">
      <c r="A250" s="12"/>
      <c r="B250" s="202"/>
      <c r="C250" s="203"/>
      <c r="D250" s="204" t="s">
        <v>84</v>
      </c>
      <c r="E250" s="216" t="s">
        <v>523</v>
      </c>
      <c r="F250" s="216" t="s">
        <v>524</v>
      </c>
      <c r="G250" s="203"/>
      <c r="H250" s="203"/>
      <c r="I250" s="206"/>
      <c r="J250" s="217">
        <f>BK250</f>
        <v>0</v>
      </c>
      <c r="K250" s="203"/>
      <c r="L250" s="208"/>
      <c r="M250" s="209"/>
      <c r="N250" s="210"/>
      <c r="O250" s="210"/>
      <c r="P250" s="211">
        <f>SUM(P251:P265)</f>
        <v>0</v>
      </c>
      <c r="Q250" s="210"/>
      <c r="R250" s="211">
        <f>SUM(R251:R265)</f>
        <v>0</v>
      </c>
      <c r="S250" s="210"/>
      <c r="T250" s="212">
        <f>SUM(T251:T265)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3" t="s">
        <v>23</v>
      </c>
      <c r="AT250" s="214" t="s">
        <v>84</v>
      </c>
      <c r="AU250" s="214" t="s">
        <v>23</v>
      </c>
      <c r="AY250" s="213" t="s">
        <v>254</v>
      </c>
      <c r="BK250" s="215">
        <f>SUM(BK251:BK265)</f>
        <v>0</v>
      </c>
    </row>
    <row r="251" s="2" customFormat="1" ht="24.15" customHeight="1">
      <c r="A251" s="42"/>
      <c r="B251" s="43"/>
      <c r="C251" s="218" t="s">
        <v>349</v>
      </c>
      <c r="D251" s="218" t="s">
        <v>256</v>
      </c>
      <c r="E251" s="219" t="s">
        <v>1763</v>
      </c>
      <c r="F251" s="220" t="s">
        <v>589</v>
      </c>
      <c r="G251" s="221" t="s">
        <v>528</v>
      </c>
      <c r="H251" s="222">
        <v>13.186</v>
      </c>
      <c r="I251" s="223"/>
      <c r="J251" s="224">
        <f>ROUND(I251*H251,2)</f>
        <v>0</v>
      </c>
      <c r="K251" s="220" t="s">
        <v>260</v>
      </c>
      <c r="L251" s="48"/>
      <c r="M251" s="225" t="s">
        <v>48</v>
      </c>
      <c r="N251" s="226" t="s">
        <v>56</v>
      </c>
      <c r="O251" s="88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29" t="s">
        <v>261</v>
      </c>
      <c r="AT251" s="229" t="s">
        <v>256</v>
      </c>
      <c r="AU251" s="229" t="s">
        <v>93</v>
      </c>
      <c r="AY251" s="20" t="s">
        <v>254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20" t="s">
        <v>23</v>
      </c>
      <c r="BK251" s="230">
        <f>ROUND(I251*H251,2)</f>
        <v>0</v>
      </c>
      <c r="BL251" s="20" t="s">
        <v>261</v>
      </c>
      <c r="BM251" s="229" t="s">
        <v>1764</v>
      </c>
    </row>
    <row r="252" s="2" customFormat="1">
      <c r="A252" s="42"/>
      <c r="B252" s="43"/>
      <c r="C252" s="44"/>
      <c r="D252" s="231" t="s">
        <v>263</v>
      </c>
      <c r="E252" s="44"/>
      <c r="F252" s="232" t="s">
        <v>1765</v>
      </c>
      <c r="G252" s="44"/>
      <c r="H252" s="44"/>
      <c r="I252" s="233"/>
      <c r="J252" s="44"/>
      <c r="K252" s="44"/>
      <c r="L252" s="48"/>
      <c r="M252" s="234"/>
      <c r="N252" s="23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263</v>
      </c>
      <c r="AU252" s="20" t="s">
        <v>93</v>
      </c>
    </row>
    <row r="253" s="13" customFormat="1">
      <c r="A253" s="13"/>
      <c r="B253" s="236"/>
      <c r="C253" s="237"/>
      <c r="D253" s="238" t="s">
        <v>265</v>
      </c>
      <c r="E253" s="239" t="s">
        <v>48</v>
      </c>
      <c r="F253" s="240" t="s">
        <v>1766</v>
      </c>
      <c r="G253" s="237"/>
      <c r="H253" s="241">
        <v>13.186</v>
      </c>
      <c r="I253" s="242"/>
      <c r="J253" s="237"/>
      <c r="K253" s="237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265</v>
      </c>
      <c r="AU253" s="247" t="s">
        <v>93</v>
      </c>
      <c r="AV253" s="13" t="s">
        <v>93</v>
      </c>
      <c r="AW253" s="13" t="s">
        <v>46</v>
      </c>
      <c r="AX253" s="13" t="s">
        <v>23</v>
      </c>
      <c r="AY253" s="247" t="s">
        <v>254</v>
      </c>
    </row>
    <row r="254" s="2" customFormat="1">
      <c r="A254" s="42"/>
      <c r="B254" s="43"/>
      <c r="C254" s="44"/>
      <c r="D254" s="238" t="s">
        <v>278</v>
      </c>
      <c r="E254" s="44"/>
      <c r="F254" s="269" t="s">
        <v>1760</v>
      </c>
      <c r="G254" s="44"/>
      <c r="H254" s="44"/>
      <c r="I254" s="44"/>
      <c r="J254" s="44"/>
      <c r="K254" s="44"/>
      <c r="L254" s="48"/>
      <c r="M254" s="234"/>
      <c r="N254" s="23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U254" s="20" t="s">
        <v>93</v>
      </c>
    </row>
    <row r="255" s="2" customFormat="1">
      <c r="A255" s="42"/>
      <c r="B255" s="43"/>
      <c r="C255" s="44"/>
      <c r="D255" s="238" t="s">
        <v>278</v>
      </c>
      <c r="E255" s="44"/>
      <c r="F255" s="270" t="s">
        <v>834</v>
      </c>
      <c r="G255" s="44"/>
      <c r="H255" s="271">
        <v>0</v>
      </c>
      <c r="I255" s="44"/>
      <c r="J255" s="44"/>
      <c r="K255" s="44"/>
      <c r="L255" s="48"/>
      <c r="M255" s="234"/>
      <c r="N255" s="23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U255" s="20" t="s">
        <v>93</v>
      </c>
    </row>
    <row r="256" s="2" customFormat="1">
      <c r="A256" s="42"/>
      <c r="B256" s="43"/>
      <c r="C256" s="44"/>
      <c r="D256" s="238" t="s">
        <v>278</v>
      </c>
      <c r="E256" s="44"/>
      <c r="F256" s="270" t="s">
        <v>1751</v>
      </c>
      <c r="G256" s="44"/>
      <c r="H256" s="271">
        <v>0</v>
      </c>
      <c r="I256" s="44"/>
      <c r="J256" s="44"/>
      <c r="K256" s="44"/>
      <c r="L256" s="48"/>
      <c r="M256" s="234"/>
      <c r="N256" s="23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U256" s="20" t="s">
        <v>93</v>
      </c>
    </row>
    <row r="257" s="2" customFormat="1">
      <c r="A257" s="42"/>
      <c r="B257" s="43"/>
      <c r="C257" s="44"/>
      <c r="D257" s="238" t="s">
        <v>278</v>
      </c>
      <c r="E257" s="44"/>
      <c r="F257" s="270" t="s">
        <v>1752</v>
      </c>
      <c r="G257" s="44"/>
      <c r="H257" s="271">
        <v>5.4939999999999998</v>
      </c>
      <c r="I257" s="44"/>
      <c r="J257" s="44"/>
      <c r="K257" s="44"/>
      <c r="L257" s="48"/>
      <c r="M257" s="234"/>
      <c r="N257" s="23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U257" s="20" t="s">
        <v>93</v>
      </c>
    </row>
    <row r="258" s="2" customFormat="1">
      <c r="A258" s="42"/>
      <c r="B258" s="43"/>
      <c r="C258" s="44"/>
      <c r="D258" s="238" t="s">
        <v>278</v>
      </c>
      <c r="E258" s="44"/>
      <c r="F258" s="270" t="s">
        <v>310</v>
      </c>
      <c r="G258" s="44"/>
      <c r="H258" s="271">
        <v>5.4939999999999998</v>
      </c>
      <c r="I258" s="44"/>
      <c r="J258" s="44"/>
      <c r="K258" s="44"/>
      <c r="L258" s="48"/>
      <c r="M258" s="234"/>
      <c r="N258" s="23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U258" s="20" t="s">
        <v>93</v>
      </c>
    </row>
    <row r="259" s="2" customFormat="1" ht="24.15" customHeight="1">
      <c r="A259" s="42"/>
      <c r="B259" s="43"/>
      <c r="C259" s="218" t="s">
        <v>354</v>
      </c>
      <c r="D259" s="218" t="s">
        <v>256</v>
      </c>
      <c r="E259" s="219" t="s">
        <v>1270</v>
      </c>
      <c r="F259" s="220" t="s">
        <v>1271</v>
      </c>
      <c r="G259" s="221" t="s">
        <v>528</v>
      </c>
      <c r="H259" s="222">
        <v>9.3859999999999992</v>
      </c>
      <c r="I259" s="223"/>
      <c r="J259" s="224">
        <f>ROUND(I259*H259,2)</f>
        <v>0</v>
      </c>
      <c r="K259" s="220" t="s">
        <v>260</v>
      </c>
      <c r="L259" s="48"/>
      <c r="M259" s="225" t="s">
        <v>48</v>
      </c>
      <c r="N259" s="226" t="s">
        <v>56</v>
      </c>
      <c r="O259" s="88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29" t="s">
        <v>261</v>
      </c>
      <c r="AT259" s="229" t="s">
        <v>256</v>
      </c>
      <c r="AU259" s="229" t="s">
        <v>93</v>
      </c>
      <c r="AY259" s="20" t="s">
        <v>254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20" t="s">
        <v>23</v>
      </c>
      <c r="BK259" s="230">
        <f>ROUND(I259*H259,2)</f>
        <v>0</v>
      </c>
      <c r="BL259" s="20" t="s">
        <v>261</v>
      </c>
      <c r="BM259" s="229" t="s">
        <v>1767</v>
      </c>
    </row>
    <row r="260" s="2" customFormat="1">
      <c r="A260" s="42"/>
      <c r="B260" s="43"/>
      <c r="C260" s="44"/>
      <c r="D260" s="231" t="s">
        <v>263</v>
      </c>
      <c r="E260" s="44"/>
      <c r="F260" s="232" t="s">
        <v>1273</v>
      </c>
      <c r="G260" s="44"/>
      <c r="H260" s="44"/>
      <c r="I260" s="233"/>
      <c r="J260" s="44"/>
      <c r="K260" s="44"/>
      <c r="L260" s="48"/>
      <c r="M260" s="234"/>
      <c r="N260" s="23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263</v>
      </c>
      <c r="AU260" s="20" t="s">
        <v>93</v>
      </c>
    </row>
    <row r="261" s="13" customFormat="1">
      <c r="A261" s="13"/>
      <c r="B261" s="236"/>
      <c r="C261" s="237"/>
      <c r="D261" s="238" t="s">
        <v>265</v>
      </c>
      <c r="E261" s="239" t="s">
        <v>48</v>
      </c>
      <c r="F261" s="240" t="s">
        <v>1768</v>
      </c>
      <c r="G261" s="237"/>
      <c r="H261" s="241">
        <v>9.3859999999999992</v>
      </c>
      <c r="I261" s="242"/>
      <c r="J261" s="237"/>
      <c r="K261" s="237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265</v>
      </c>
      <c r="AU261" s="247" t="s">
        <v>93</v>
      </c>
      <c r="AV261" s="13" t="s">
        <v>93</v>
      </c>
      <c r="AW261" s="13" t="s">
        <v>46</v>
      </c>
      <c r="AX261" s="13" t="s">
        <v>23</v>
      </c>
      <c r="AY261" s="247" t="s">
        <v>254</v>
      </c>
    </row>
    <row r="262" s="2" customFormat="1">
      <c r="A262" s="42"/>
      <c r="B262" s="43"/>
      <c r="C262" s="44"/>
      <c r="D262" s="238" t="s">
        <v>278</v>
      </c>
      <c r="E262" s="44"/>
      <c r="F262" s="269" t="s">
        <v>1769</v>
      </c>
      <c r="G262" s="44"/>
      <c r="H262" s="44"/>
      <c r="I262" s="44"/>
      <c r="J262" s="44"/>
      <c r="K262" s="44"/>
      <c r="L262" s="48"/>
      <c r="M262" s="234"/>
      <c r="N262" s="23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U262" s="20" t="s">
        <v>93</v>
      </c>
    </row>
    <row r="263" s="2" customFormat="1">
      <c r="A263" s="42"/>
      <c r="B263" s="43"/>
      <c r="C263" s="44"/>
      <c r="D263" s="238" t="s">
        <v>278</v>
      </c>
      <c r="E263" s="44"/>
      <c r="F263" s="270" t="s">
        <v>1753</v>
      </c>
      <c r="G263" s="44"/>
      <c r="H263" s="271">
        <v>0</v>
      </c>
      <c r="I263" s="44"/>
      <c r="J263" s="44"/>
      <c r="K263" s="44"/>
      <c r="L263" s="48"/>
      <c r="M263" s="234"/>
      <c r="N263" s="23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U263" s="20" t="s">
        <v>93</v>
      </c>
    </row>
    <row r="264" s="2" customFormat="1">
      <c r="A264" s="42"/>
      <c r="B264" s="43"/>
      <c r="C264" s="44"/>
      <c r="D264" s="238" t="s">
        <v>278</v>
      </c>
      <c r="E264" s="44"/>
      <c r="F264" s="270" t="s">
        <v>1754</v>
      </c>
      <c r="G264" s="44"/>
      <c r="H264" s="271">
        <v>3.911</v>
      </c>
      <c r="I264" s="44"/>
      <c r="J264" s="44"/>
      <c r="K264" s="44"/>
      <c r="L264" s="48"/>
      <c r="M264" s="234"/>
      <c r="N264" s="23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U264" s="20" t="s">
        <v>93</v>
      </c>
    </row>
    <row r="265" s="2" customFormat="1">
      <c r="A265" s="42"/>
      <c r="B265" s="43"/>
      <c r="C265" s="44"/>
      <c r="D265" s="238" t="s">
        <v>278</v>
      </c>
      <c r="E265" s="44"/>
      <c r="F265" s="270" t="s">
        <v>310</v>
      </c>
      <c r="G265" s="44"/>
      <c r="H265" s="271">
        <v>3.911</v>
      </c>
      <c r="I265" s="44"/>
      <c r="J265" s="44"/>
      <c r="K265" s="44"/>
      <c r="L265" s="48"/>
      <c r="M265" s="295"/>
      <c r="N265" s="296"/>
      <c r="O265" s="297"/>
      <c r="P265" s="297"/>
      <c r="Q265" s="297"/>
      <c r="R265" s="297"/>
      <c r="S265" s="297"/>
      <c r="T265" s="298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U265" s="20" t="s">
        <v>93</v>
      </c>
    </row>
    <row r="266" s="2" customFormat="1" ht="6.96" customHeight="1">
      <c r="A266" s="42"/>
      <c r="B266" s="63"/>
      <c r="C266" s="64"/>
      <c r="D266" s="64"/>
      <c r="E266" s="64"/>
      <c r="F266" s="64"/>
      <c r="G266" s="64"/>
      <c r="H266" s="64"/>
      <c r="I266" s="64"/>
      <c r="J266" s="64"/>
      <c r="K266" s="64"/>
      <c r="L266" s="48"/>
      <c r="M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</row>
  </sheetData>
  <sheetProtection sheet="1" autoFilter="0" formatColumns="0" formatRows="0" objects="1" scenarios="1" spinCount="100000" saltValue="Xb3mFr8h7RYECbtEJvYGtg4ZgWlJe1TjVdcLVCqdJzFeCKvsQTHJCFgxR8wUs3xev0hqP3SmdKN8AStI34d6dA==" hashValue="KnEhA6esQHdrF8UvfteZljo2dhtfNqlbjcE1I01SkFMsz9Ly6ukkAzO3vnLjYsnjZQgF0Ip5ldrE0qS8+tXoVg==" algorithmName="SHA-512" password="CC35"/>
  <autoFilter ref="C95:K26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4_01/131251204"/>
    <hyperlink ref="F131" r:id="rId2" display="https://podminky.urs.cz/item/CS_URS_2024_01/139951121"/>
    <hyperlink ref="F141" r:id="rId3" display="https://podminky.urs.cz/item/CS_URS_2024_01/151811133"/>
    <hyperlink ref="F144" r:id="rId4" display="https://podminky.urs.cz/item/CS_URS_2024_01/151811233"/>
    <hyperlink ref="F147" r:id="rId5" display="https://podminky.urs.cz/item/CS_URS_2024_01/162351103"/>
    <hyperlink ref="F153" r:id="rId6" display="https://podminky.urs.cz/item/CS_URS_2024_01/162751157"/>
    <hyperlink ref="F161" r:id="rId7" display="https://podminky.urs.cz/item/CS_URS_2024_01/167151111"/>
    <hyperlink ref="F169" r:id="rId8" display="https://podminky.urs.cz/item/CS_URS_2024_01/171251201"/>
    <hyperlink ref="F178" r:id="rId9" display="https://podminky.urs.cz/item/CS_URS_2024_01/174101101"/>
    <hyperlink ref="F247" r:id="rId10" display="https://podminky.urs.cz/item/CS_URS_2024_01/998274101"/>
    <hyperlink ref="F249" r:id="rId11" display="https://podminky.urs.cz/item/CS_URS_2024_01/998274124"/>
    <hyperlink ref="F252" r:id="rId12" display="https://podminky.urs.cz/item/CS_URS_2024_01/997013861"/>
    <hyperlink ref="F260" r:id="rId13" display="https://podminky.urs.cz/item/CS_URS_2024_01/99701386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120</v>
      </c>
      <c r="AZ2" s="143" t="s">
        <v>1770</v>
      </c>
      <c r="BA2" s="143" t="s">
        <v>48</v>
      </c>
      <c r="BB2" s="143" t="s">
        <v>48</v>
      </c>
      <c r="BC2" s="143" t="s">
        <v>1771</v>
      </c>
      <c r="BD2" s="143" t="s">
        <v>93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23"/>
      <c r="AT3" s="20" t="s">
        <v>93</v>
      </c>
      <c r="AZ3" s="143" t="s">
        <v>1772</v>
      </c>
      <c r="BA3" s="143" t="s">
        <v>48</v>
      </c>
      <c r="BB3" s="143" t="s">
        <v>48</v>
      </c>
      <c r="BC3" s="143" t="s">
        <v>1773</v>
      </c>
      <c r="BD3" s="143" t="s">
        <v>93</v>
      </c>
    </row>
    <row r="4" s="1" customFormat="1" ht="24.96" customHeight="1">
      <c r="B4" s="23"/>
      <c r="D4" s="146" t="s">
        <v>173</v>
      </c>
      <c r="L4" s="23"/>
      <c r="M4" s="147" t="s">
        <v>10</v>
      </c>
      <c r="AT4" s="20" t="s">
        <v>4</v>
      </c>
      <c r="AZ4" s="143" t="s">
        <v>1774</v>
      </c>
      <c r="BA4" s="143" t="s">
        <v>48</v>
      </c>
      <c r="BB4" s="143" t="s">
        <v>48</v>
      </c>
      <c r="BC4" s="143" t="s">
        <v>1775</v>
      </c>
      <c r="BD4" s="143" t="s">
        <v>93</v>
      </c>
    </row>
    <row r="5" s="1" customFormat="1" ht="6.96" customHeight="1">
      <c r="B5" s="23"/>
      <c r="L5" s="23"/>
      <c r="AZ5" s="143" t="s">
        <v>1776</v>
      </c>
      <c r="BA5" s="143" t="s">
        <v>48</v>
      </c>
      <c r="BB5" s="143" t="s">
        <v>48</v>
      </c>
      <c r="BC5" s="143" t="s">
        <v>490</v>
      </c>
      <c r="BD5" s="143" t="s">
        <v>93</v>
      </c>
    </row>
    <row r="6" s="1" customFormat="1" ht="12" customHeight="1">
      <c r="B6" s="23"/>
      <c r="D6" s="148" t="s">
        <v>16</v>
      </c>
      <c r="L6" s="23"/>
      <c r="AZ6" s="143" t="s">
        <v>1777</v>
      </c>
      <c r="BA6" s="143" t="s">
        <v>48</v>
      </c>
      <c r="BB6" s="143" t="s">
        <v>48</v>
      </c>
      <c r="BC6" s="143" t="s">
        <v>1778</v>
      </c>
      <c r="BD6" s="143" t="s">
        <v>93</v>
      </c>
    </row>
    <row r="7" s="1" customFormat="1" ht="16.5" customHeight="1">
      <c r="B7" s="23"/>
      <c r="E7" s="149" t="str">
        <f>'Rekapitulace stavby'!K6</f>
        <v>DPS - Rekonstrukce oddělovače OK 1B Praha 7</v>
      </c>
      <c r="F7" s="148"/>
      <c r="G7" s="148"/>
      <c r="H7" s="148"/>
      <c r="L7" s="23"/>
      <c r="AZ7" s="143" t="s">
        <v>1779</v>
      </c>
      <c r="BA7" s="143" t="s">
        <v>48</v>
      </c>
      <c r="BB7" s="143" t="s">
        <v>48</v>
      </c>
      <c r="BC7" s="143" t="s">
        <v>387</v>
      </c>
      <c r="BD7" s="143" t="s">
        <v>93</v>
      </c>
    </row>
    <row r="8" s="1" customFormat="1" ht="12" customHeight="1">
      <c r="B8" s="23"/>
      <c r="D8" s="148" t="s">
        <v>182</v>
      </c>
      <c r="L8" s="23"/>
      <c r="AZ8" s="143" t="s">
        <v>1780</v>
      </c>
      <c r="BA8" s="143" t="s">
        <v>48</v>
      </c>
      <c r="BB8" s="143" t="s">
        <v>48</v>
      </c>
      <c r="BC8" s="143" t="s">
        <v>1202</v>
      </c>
      <c r="BD8" s="143" t="s">
        <v>93</v>
      </c>
    </row>
    <row r="9" s="2" customFormat="1" ht="16.5" customHeight="1">
      <c r="A9" s="42"/>
      <c r="B9" s="48"/>
      <c r="C9" s="42"/>
      <c r="D9" s="42"/>
      <c r="E9" s="149" t="s">
        <v>184</v>
      </c>
      <c r="F9" s="42"/>
      <c r="G9" s="42"/>
      <c r="H9" s="42"/>
      <c r="I9" s="42"/>
      <c r="J9" s="42"/>
      <c r="K9" s="42"/>
      <c r="L9" s="150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Z9" s="143" t="s">
        <v>1781</v>
      </c>
      <c r="BA9" s="143" t="s">
        <v>48</v>
      </c>
      <c r="BB9" s="143" t="s">
        <v>48</v>
      </c>
      <c r="BC9" s="143" t="s">
        <v>1151</v>
      </c>
      <c r="BD9" s="143" t="s">
        <v>93</v>
      </c>
    </row>
    <row r="10" s="2" customFormat="1" ht="12" customHeight="1">
      <c r="A10" s="42"/>
      <c r="B10" s="48"/>
      <c r="C10" s="42"/>
      <c r="D10" s="148" t="s">
        <v>187</v>
      </c>
      <c r="E10" s="42"/>
      <c r="F10" s="42"/>
      <c r="G10" s="42"/>
      <c r="H10" s="42"/>
      <c r="I10" s="42"/>
      <c r="J10" s="42"/>
      <c r="K10" s="42"/>
      <c r="L10" s="150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Z10" s="143" t="s">
        <v>1782</v>
      </c>
      <c r="BA10" s="143" t="s">
        <v>48</v>
      </c>
      <c r="BB10" s="143" t="s">
        <v>48</v>
      </c>
      <c r="BC10" s="143" t="s">
        <v>1783</v>
      </c>
      <c r="BD10" s="143" t="s">
        <v>93</v>
      </c>
    </row>
    <row r="11" s="2" customFormat="1" ht="16.5" customHeight="1">
      <c r="A11" s="42"/>
      <c r="B11" s="48"/>
      <c r="C11" s="42"/>
      <c r="D11" s="42"/>
      <c r="E11" s="151" t="s">
        <v>1784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Z11" s="143" t="s">
        <v>1785</v>
      </c>
      <c r="BA11" s="143" t="s">
        <v>48</v>
      </c>
      <c r="BB11" s="143" t="s">
        <v>48</v>
      </c>
      <c r="BC11" s="143" t="s">
        <v>613</v>
      </c>
      <c r="BD11" s="143" t="s">
        <v>93</v>
      </c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Z12" s="143" t="s">
        <v>1786</v>
      </c>
      <c r="BA12" s="143" t="s">
        <v>48</v>
      </c>
      <c r="BB12" s="143" t="s">
        <v>48</v>
      </c>
      <c r="BC12" s="143" t="s">
        <v>1479</v>
      </c>
      <c r="BD12" s="143" t="s">
        <v>93</v>
      </c>
    </row>
    <row r="13" s="2" customFormat="1" ht="12" customHeight="1">
      <c r="A13" s="42"/>
      <c r="B13" s="48"/>
      <c r="C13" s="42"/>
      <c r="D13" s="148" t="s">
        <v>19</v>
      </c>
      <c r="E13" s="42"/>
      <c r="F13" s="137" t="s">
        <v>121</v>
      </c>
      <c r="G13" s="42"/>
      <c r="H13" s="42"/>
      <c r="I13" s="148" t="s">
        <v>21</v>
      </c>
      <c r="J13" s="137" t="s">
        <v>48</v>
      </c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Z13" s="143" t="s">
        <v>1787</v>
      </c>
      <c r="BA13" s="143" t="s">
        <v>48</v>
      </c>
      <c r="BB13" s="143" t="s">
        <v>48</v>
      </c>
      <c r="BC13" s="143" t="s">
        <v>1788</v>
      </c>
      <c r="BD13" s="143" t="s">
        <v>93</v>
      </c>
    </row>
    <row r="14" s="2" customFormat="1" ht="12" customHeight="1">
      <c r="A14" s="42"/>
      <c r="B14" s="48"/>
      <c r="C14" s="42"/>
      <c r="D14" s="148" t="s">
        <v>24</v>
      </c>
      <c r="E14" s="42"/>
      <c r="F14" s="137" t="s">
        <v>25</v>
      </c>
      <c r="G14" s="42"/>
      <c r="H14" s="42"/>
      <c r="I14" s="148" t="s">
        <v>26</v>
      </c>
      <c r="J14" s="152" t="str">
        <f>'Rekapitulace stavby'!AN8</f>
        <v>16. 8. 2024</v>
      </c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8" t="s">
        <v>34</v>
      </c>
      <c r="E16" s="42"/>
      <c r="F16" s="42"/>
      <c r="G16" s="42"/>
      <c r="H16" s="42"/>
      <c r="I16" s="148" t="s">
        <v>35</v>
      </c>
      <c r="J16" s="137" t="s">
        <v>36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37</v>
      </c>
      <c r="F17" s="42"/>
      <c r="G17" s="42"/>
      <c r="H17" s="42"/>
      <c r="I17" s="148" t="s">
        <v>38</v>
      </c>
      <c r="J17" s="137" t="s">
        <v>39</v>
      </c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8" t="s">
        <v>40</v>
      </c>
      <c r="E19" s="42"/>
      <c r="F19" s="42"/>
      <c r="G19" s="42"/>
      <c r="H19" s="42"/>
      <c r="I19" s="148" t="s">
        <v>35</v>
      </c>
      <c r="J19" s="36" t="str">
        <f>'Rekapitulace stavby'!AN13</f>
        <v>Vyplň údaj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8" t="s">
        <v>38</v>
      </c>
      <c r="J20" s="36" t="str">
        <f>'Rekapitulace stavby'!AN14</f>
        <v>Vyplň údaj</v>
      </c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8" t="s">
        <v>42</v>
      </c>
      <c r="E22" s="42"/>
      <c r="F22" s="42"/>
      <c r="G22" s="42"/>
      <c r="H22" s="42"/>
      <c r="I22" s="148" t="s">
        <v>35</v>
      </c>
      <c r="J22" s="137" t="s">
        <v>43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44</v>
      </c>
      <c r="F23" s="42"/>
      <c r="G23" s="42"/>
      <c r="H23" s="42"/>
      <c r="I23" s="148" t="s">
        <v>38</v>
      </c>
      <c r="J23" s="137" t="s">
        <v>45</v>
      </c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8" t="s">
        <v>47</v>
      </c>
      <c r="E25" s="42"/>
      <c r="F25" s="42"/>
      <c r="G25" s="42"/>
      <c r="H25" s="42"/>
      <c r="I25" s="148" t="s">
        <v>35</v>
      </c>
      <c r="J25" s="137" t="s">
        <v>48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44</v>
      </c>
      <c r="F26" s="42"/>
      <c r="G26" s="42"/>
      <c r="H26" s="42"/>
      <c r="I26" s="148" t="s">
        <v>38</v>
      </c>
      <c r="J26" s="137" t="s">
        <v>48</v>
      </c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8" t="s">
        <v>49</v>
      </c>
      <c r="E28" s="42"/>
      <c r="F28" s="42"/>
      <c r="G28" s="42"/>
      <c r="H28" s="42"/>
      <c r="I28" s="42"/>
      <c r="J28" s="42"/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47.25" customHeight="1">
      <c r="A29" s="153"/>
      <c r="B29" s="154"/>
      <c r="C29" s="153"/>
      <c r="D29" s="153"/>
      <c r="E29" s="155" t="s">
        <v>225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50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51</v>
      </c>
      <c r="E32" s="42"/>
      <c r="F32" s="42"/>
      <c r="G32" s="42"/>
      <c r="H32" s="42"/>
      <c r="I32" s="42"/>
      <c r="J32" s="159">
        <f>ROUND(J92, 2)</f>
        <v>0</v>
      </c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53</v>
      </c>
      <c r="G34" s="42"/>
      <c r="H34" s="42"/>
      <c r="I34" s="160" t="s">
        <v>52</v>
      </c>
      <c r="J34" s="160" t="s">
        <v>54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55</v>
      </c>
      <c r="E35" s="148" t="s">
        <v>56</v>
      </c>
      <c r="F35" s="162">
        <f>ROUND((SUM(BE92:BE401)),  2)</f>
        <v>0</v>
      </c>
      <c r="G35" s="42"/>
      <c r="H35" s="42"/>
      <c r="I35" s="163">
        <v>0.20999999999999999</v>
      </c>
      <c r="J35" s="162">
        <f>ROUND(((SUM(BE92:BE401))*I35),  2)</f>
        <v>0</v>
      </c>
      <c r="K35" s="42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8" t="s">
        <v>57</v>
      </c>
      <c r="F36" s="162">
        <f>ROUND((SUM(BF92:BF401)),  2)</f>
        <v>0</v>
      </c>
      <c r="G36" s="42"/>
      <c r="H36" s="42"/>
      <c r="I36" s="163">
        <v>0.12</v>
      </c>
      <c r="J36" s="162">
        <f>ROUND(((SUM(BF92:BF401))*I36),  2)</f>
        <v>0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8" t="s">
        <v>58</v>
      </c>
      <c r="F37" s="162">
        <f>ROUND((SUM(BG92:BG401)),  2)</f>
        <v>0</v>
      </c>
      <c r="G37" s="42"/>
      <c r="H37" s="42"/>
      <c r="I37" s="163">
        <v>0.20999999999999999</v>
      </c>
      <c r="J37" s="162">
        <f>0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8" t="s">
        <v>59</v>
      </c>
      <c r="F38" s="162">
        <f>ROUND((SUM(BH92:BH401)),  2)</f>
        <v>0</v>
      </c>
      <c r="G38" s="42"/>
      <c r="H38" s="42"/>
      <c r="I38" s="163">
        <v>0.12</v>
      </c>
      <c r="J38" s="162">
        <f>0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8" t="s">
        <v>60</v>
      </c>
      <c r="F39" s="162">
        <f>ROUND((SUM(BI92:BI401)),  2)</f>
        <v>0</v>
      </c>
      <c r="G39" s="42"/>
      <c r="H39" s="42"/>
      <c r="I39" s="163">
        <v>0</v>
      </c>
      <c r="J39" s="162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61</v>
      </c>
      <c r="E41" s="166"/>
      <c r="F41" s="166"/>
      <c r="G41" s="167" t="s">
        <v>62</v>
      </c>
      <c r="H41" s="168" t="s">
        <v>63</v>
      </c>
      <c r="I41" s="166"/>
      <c r="J41" s="169">
        <f>SUM(J32:J39)</f>
        <v>0</v>
      </c>
      <c r="K41" s="170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50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226</v>
      </c>
      <c r="D47" s="44"/>
      <c r="E47" s="44"/>
      <c r="F47" s="44"/>
      <c r="G47" s="44"/>
      <c r="H47" s="44"/>
      <c r="I47" s="44"/>
      <c r="J47" s="44"/>
      <c r="K47" s="44"/>
      <c r="L47" s="150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5" t="str">
        <f>E7</f>
        <v>DPS - Rekonstrukce oddělovače OK 1B Praha 7</v>
      </c>
      <c r="F50" s="35"/>
      <c r="G50" s="35"/>
      <c r="H50" s="35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182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184</v>
      </c>
      <c r="F52" s="44"/>
      <c r="G52" s="44"/>
      <c r="H52" s="44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187</v>
      </c>
      <c r="D53" s="44"/>
      <c r="E53" s="44"/>
      <c r="F53" s="44"/>
      <c r="G53" s="44"/>
      <c r="H53" s="44"/>
      <c r="I53" s="44"/>
      <c r="J53" s="44"/>
      <c r="K53" s="44"/>
      <c r="L53" s="150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91 - Pažení stavební jámy (úsek VO - Š1)</v>
      </c>
      <c r="F54" s="44"/>
      <c r="G54" s="44"/>
      <c r="H54" s="44"/>
      <c r="I54" s="44"/>
      <c r="J54" s="44"/>
      <c r="K54" s="44"/>
      <c r="L54" s="150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50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24</v>
      </c>
      <c r="D56" s="44"/>
      <c r="E56" s="44"/>
      <c r="F56" s="30" t="str">
        <f>F14</f>
        <v>Praha 7 - Holešovice</v>
      </c>
      <c r="G56" s="44"/>
      <c r="H56" s="44"/>
      <c r="I56" s="35" t="s">
        <v>26</v>
      </c>
      <c r="J56" s="76" t="str">
        <f>IF(J14="","",J14)</f>
        <v>16. 8. 2024</v>
      </c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34</v>
      </c>
      <c r="D58" s="44"/>
      <c r="E58" s="44"/>
      <c r="F58" s="30" t="str">
        <f>E17</f>
        <v>Pražská vodohospodářská společnost a.s.</v>
      </c>
      <c r="G58" s="44"/>
      <c r="H58" s="44"/>
      <c r="I58" s="35" t="s">
        <v>42</v>
      </c>
      <c r="J58" s="40" t="str">
        <f>E23</f>
        <v>Sweco a.s.</v>
      </c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40</v>
      </c>
      <c r="D59" s="44"/>
      <c r="E59" s="44"/>
      <c r="F59" s="30" t="str">
        <f>IF(E20="","",E20)</f>
        <v>Vyplň údaj</v>
      </c>
      <c r="G59" s="44"/>
      <c r="H59" s="44"/>
      <c r="I59" s="35" t="s">
        <v>47</v>
      </c>
      <c r="J59" s="40" t="str">
        <f>E26</f>
        <v>Sweco a.s.</v>
      </c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227</v>
      </c>
      <c r="D61" s="177"/>
      <c r="E61" s="177"/>
      <c r="F61" s="177"/>
      <c r="G61" s="177"/>
      <c r="H61" s="177"/>
      <c r="I61" s="177"/>
      <c r="J61" s="178" t="s">
        <v>228</v>
      </c>
      <c r="K61" s="177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83</v>
      </c>
      <c r="D63" s="44"/>
      <c r="E63" s="44"/>
      <c r="F63" s="44"/>
      <c r="G63" s="44"/>
      <c r="H63" s="44"/>
      <c r="I63" s="44"/>
      <c r="J63" s="106">
        <f>J92</f>
        <v>0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229</v>
      </c>
    </row>
    <row r="64" s="9" customFormat="1" ht="24.96" customHeight="1">
      <c r="A64" s="9"/>
      <c r="B64" s="180"/>
      <c r="C64" s="181"/>
      <c r="D64" s="182" t="s">
        <v>230</v>
      </c>
      <c r="E64" s="183"/>
      <c r="F64" s="183"/>
      <c r="G64" s="183"/>
      <c r="H64" s="183"/>
      <c r="I64" s="183"/>
      <c r="J64" s="184">
        <f>J93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9"/>
      <c r="D65" s="187" t="s">
        <v>231</v>
      </c>
      <c r="E65" s="188"/>
      <c r="F65" s="188"/>
      <c r="G65" s="188"/>
      <c r="H65" s="188"/>
      <c r="I65" s="188"/>
      <c r="J65" s="189">
        <f>J94</f>
        <v>0</v>
      </c>
      <c r="K65" s="129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9"/>
      <c r="D66" s="187" t="s">
        <v>232</v>
      </c>
      <c r="E66" s="188"/>
      <c r="F66" s="188"/>
      <c r="G66" s="188"/>
      <c r="H66" s="188"/>
      <c r="I66" s="188"/>
      <c r="J66" s="189">
        <f>J296</f>
        <v>0</v>
      </c>
      <c r="K66" s="129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9"/>
      <c r="D67" s="187" t="s">
        <v>696</v>
      </c>
      <c r="E67" s="188"/>
      <c r="F67" s="188"/>
      <c r="G67" s="188"/>
      <c r="H67" s="188"/>
      <c r="I67" s="188"/>
      <c r="J67" s="189">
        <f>J384</f>
        <v>0</v>
      </c>
      <c r="K67" s="129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9"/>
      <c r="D68" s="187" t="s">
        <v>237</v>
      </c>
      <c r="E68" s="188"/>
      <c r="F68" s="188"/>
      <c r="G68" s="188"/>
      <c r="H68" s="188"/>
      <c r="I68" s="188"/>
      <c r="J68" s="189">
        <f>J392</f>
        <v>0</v>
      </c>
      <c r="K68" s="129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80"/>
      <c r="C69" s="181"/>
      <c r="D69" s="182" t="s">
        <v>698</v>
      </c>
      <c r="E69" s="183"/>
      <c r="F69" s="183"/>
      <c r="G69" s="183"/>
      <c r="H69" s="183"/>
      <c r="I69" s="183"/>
      <c r="J69" s="184">
        <f>J395</f>
        <v>0</v>
      </c>
      <c r="K69" s="181"/>
      <c r="L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6"/>
      <c r="C70" s="129"/>
      <c r="D70" s="187" t="s">
        <v>700</v>
      </c>
      <c r="E70" s="188"/>
      <c r="F70" s="188"/>
      <c r="G70" s="188"/>
      <c r="H70" s="188"/>
      <c r="I70" s="188"/>
      <c r="J70" s="189">
        <f>J396</f>
        <v>0</v>
      </c>
      <c r="K70" s="129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50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50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6" s="2" customFormat="1" ht="6.96" customHeight="1">
      <c r="A76" s="42"/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150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4.96" customHeight="1">
      <c r="A77" s="42"/>
      <c r="B77" s="43"/>
      <c r="C77" s="26" t="s">
        <v>239</v>
      </c>
      <c r="D77" s="44"/>
      <c r="E77" s="44"/>
      <c r="F77" s="44"/>
      <c r="G77" s="44"/>
      <c r="H77" s="44"/>
      <c r="I77" s="44"/>
      <c r="J77" s="44"/>
      <c r="K77" s="44"/>
      <c r="L77" s="150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16</v>
      </c>
      <c r="D79" s="44"/>
      <c r="E79" s="44"/>
      <c r="F79" s="44"/>
      <c r="G79" s="44"/>
      <c r="H79" s="44"/>
      <c r="I79" s="44"/>
      <c r="J79" s="44"/>
      <c r="K79" s="44"/>
      <c r="L79" s="15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175" t="str">
        <f>E7</f>
        <v>DPS - Rekonstrukce oddělovače OK 1B Praha 7</v>
      </c>
      <c r="F80" s="35"/>
      <c r="G80" s="35"/>
      <c r="H80" s="35"/>
      <c r="I80" s="44"/>
      <c r="J80" s="44"/>
      <c r="K80" s="44"/>
      <c r="L80" s="150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1" customFormat="1" ht="12" customHeight="1">
      <c r="B81" s="24"/>
      <c r="C81" s="35" t="s">
        <v>182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2"/>
      <c r="B82" s="43"/>
      <c r="C82" s="44"/>
      <c r="D82" s="44"/>
      <c r="E82" s="175" t="s">
        <v>184</v>
      </c>
      <c r="F82" s="44"/>
      <c r="G82" s="44"/>
      <c r="H82" s="44"/>
      <c r="I82" s="44"/>
      <c r="J82" s="44"/>
      <c r="K82" s="44"/>
      <c r="L82" s="150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187</v>
      </c>
      <c r="D83" s="44"/>
      <c r="E83" s="44"/>
      <c r="F83" s="44"/>
      <c r="G83" s="44"/>
      <c r="H83" s="44"/>
      <c r="I83" s="44"/>
      <c r="J83" s="44"/>
      <c r="K83" s="44"/>
      <c r="L83" s="150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E11</f>
        <v>SO 91 - Pažení stavební jámy (úsek VO - Š1)</v>
      </c>
      <c r="F84" s="44"/>
      <c r="G84" s="44"/>
      <c r="H84" s="44"/>
      <c r="I84" s="44"/>
      <c r="J84" s="44"/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24</v>
      </c>
      <c r="D86" s="44"/>
      <c r="E86" s="44"/>
      <c r="F86" s="30" t="str">
        <f>F14</f>
        <v>Praha 7 - Holešovice</v>
      </c>
      <c r="G86" s="44"/>
      <c r="H86" s="44"/>
      <c r="I86" s="35" t="s">
        <v>26</v>
      </c>
      <c r="J86" s="76" t="str">
        <f>IF(J14="","",J14)</f>
        <v>16. 8. 2024</v>
      </c>
      <c r="K86" s="44"/>
      <c r="L86" s="150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50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34</v>
      </c>
      <c r="D88" s="44"/>
      <c r="E88" s="44"/>
      <c r="F88" s="30" t="str">
        <f>E17</f>
        <v>Pražská vodohospodářská společnost a.s.</v>
      </c>
      <c r="G88" s="44"/>
      <c r="H88" s="44"/>
      <c r="I88" s="35" t="s">
        <v>42</v>
      </c>
      <c r="J88" s="40" t="str">
        <f>E23</f>
        <v>Sweco a.s.</v>
      </c>
      <c r="K88" s="44"/>
      <c r="L88" s="150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40</v>
      </c>
      <c r="D89" s="44"/>
      <c r="E89" s="44"/>
      <c r="F89" s="30" t="str">
        <f>IF(E20="","",E20)</f>
        <v>Vyplň údaj</v>
      </c>
      <c r="G89" s="44"/>
      <c r="H89" s="44"/>
      <c r="I89" s="35" t="s">
        <v>47</v>
      </c>
      <c r="J89" s="40" t="str">
        <f>E26</f>
        <v>Sweco a.s.</v>
      </c>
      <c r="K89" s="44"/>
      <c r="L89" s="150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91"/>
      <c r="B91" s="192"/>
      <c r="C91" s="193" t="s">
        <v>240</v>
      </c>
      <c r="D91" s="194" t="s">
        <v>70</v>
      </c>
      <c r="E91" s="194" t="s">
        <v>66</v>
      </c>
      <c r="F91" s="194" t="s">
        <v>67</v>
      </c>
      <c r="G91" s="194" t="s">
        <v>241</v>
      </c>
      <c r="H91" s="194" t="s">
        <v>242</v>
      </c>
      <c r="I91" s="194" t="s">
        <v>243</v>
      </c>
      <c r="J91" s="194" t="s">
        <v>228</v>
      </c>
      <c r="K91" s="195" t="s">
        <v>244</v>
      </c>
      <c r="L91" s="196"/>
      <c r="M91" s="96" t="s">
        <v>48</v>
      </c>
      <c r="N91" s="97" t="s">
        <v>55</v>
      </c>
      <c r="O91" s="97" t="s">
        <v>245</v>
      </c>
      <c r="P91" s="97" t="s">
        <v>246</v>
      </c>
      <c r="Q91" s="97" t="s">
        <v>247</v>
      </c>
      <c r="R91" s="97" t="s">
        <v>248</v>
      </c>
      <c r="S91" s="97" t="s">
        <v>249</v>
      </c>
      <c r="T91" s="98" t="s">
        <v>250</v>
      </c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</row>
    <row r="92" s="2" customFormat="1" ht="22.8" customHeight="1">
      <c r="A92" s="42"/>
      <c r="B92" s="43"/>
      <c r="C92" s="103" t="s">
        <v>251</v>
      </c>
      <c r="D92" s="44"/>
      <c r="E92" s="44"/>
      <c r="F92" s="44"/>
      <c r="G92" s="44"/>
      <c r="H92" s="44"/>
      <c r="I92" s="44"/>
      <c r="J92" s="197">
        <f>BK92</f>
        <v>0</v>
      </c>
      <c r="K92" s="44"/>
      <c r="L92" s="48"/>
      <c r="M92" s="99"/>
      <c r="N92" s="198"/>
      <c r="O92" s="100"/>
      <c r="P92" s="199">
        <f>P93+P395</f>
        <v>0</v>
      </c>
      <c r="Q92" s="100"/>
      <c r="R92" s="199">
        <f>R93+R395</f>
        <v>2140.3983441400001</v>
      </c>
      <c r="S92" s="100"/>
      <c r="T92" s="200">
        <f>T93+T395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84</v>
      </c>
      <c r="AU92" s="20" t="s">
        <v>229</v>
      </c>
      <c r="BK92" s="201">
        <f>BK93+BK395</f>
        <v>0</v>
      </c>
    </row>
    <row r="93" s="12" customFormat="1" ht="25.92" customHeight="1">
      <c r="A93" s="12"/>
      <c r="B93" s="202"/>
      <c r="C93" s="203"/>
      <c r="D93" s="204" t="s">
        <v>84</v>
      </c>
      <c r="E93" s="205" t="s">
        <v>252</v>
      </c>
      <c r="F93" s="205" t="s">
        <v>253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P94+P296+P384+P392</f>
        <v>0</v>
      </c>
      <c r="Q93" s="210"/>
      <c r="R93" s="211">
        <f>R94+R296+R384+R392</f>
        <v>2140.3211793400001</v>
      </c>
      <c r="S93" s="210"/>
      <c r="T93" s="212">
        <f>T94+T296+T384+T392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23</v>
      </c>
      <c r="AT93" s="214" t="s">
        <v>84</v>
      </c>
      <c r="AU93" s="214" t="s">
        <v>85</v>
      </c>
      <c r="AY93" s="213" t="s">
        <v>254</v>
      </c>
      <c r="BK93" s="215">
        <f>BK94+BK296+BK384+BK392</f>
        <v>0</v>
      </c>
    </row>
    <row r="94" s="12" customFormat="1" ht="22.8" customHeight="1">
      <c r="A94" s="12"/>
      <c r="B94" s="202"/>
      <c r="C94" s="203"/>
      <c r="D94" s="204" t="s">
        <v>84</v>
      </c>
      <c r="E94" s="216" t="s">
        <v>23</v>
      </c>
      <c r="F94" s="216" t="s">
        <v>255</v>
      </c>
      <c r="G94" s="203"/>
      <c r="H94" s="203"/>
      <c r="I94" s="206"/>
      <c r="J94" s="217">
        <f>BK94</f>
        <v>0</v>
      </c>
      <c r="K94" s="203"/>
      <c r="L94" s="208"/>
      <c r="M94" s="209"/>
      <c r="N94" s="210"/>
      <c r="O94" s="210"/>
      <c r="P94" s="211">
        <f>SUM(P95:P295)</f>
        <v>0</v>
      </c>
      <c r="Q94" s="210"/>
      <c r="R94" s="211">
        <f>SUM(R95:R295)</f>
        <v>362.53612933999995</v>
      </c>
      <c r="S94" s="210"/>
      <c r="T94" s="212">
        <f>SUM(T95:T295)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23</v>
      </c>
      <c r="AT94" s="214" t="s">
        <v>84</v>
      </c>
      <c r="AU94" s="214" t="s">
        <v>23</v>
      </c>
      <c r="AY94" s="213" t="s">
        <v>254</v>
      </c>
      <c r="BK94" s="215">
        <f>SUM(BK95:BK295)</f>
        <v>0</v>
      </c>
    </row>
    <row r="95" s="2" customFormat="1" ht="16.5" customHeight="1">
      <c r="A95" s="42"/>
      <c r="B95" s="43"/>
      <c r="C95" s="218" t="s">
        <v>23</v>
      </c>
      <c r="D95" s="218" t="s">
        <v>256</v>
      </c>
      <c r="E95" s="219" t="s">
        <v>1789</v>
      </c>
      <c r="F95" s="220" t="s">
        <v>1790</v>
      </c>
      <c r="G95" s="221" t="s">
        <v>192</v>
      </c>
      <c r="H95" s="222">
        <v>7.2000000000000002</v>
      </c>
      <c r="I95" s="223"/>
      <c r="J95" s="224">
        <f>ROUND(I95*H95,2)</f>
        <v>0</v>
      </c>
      <c r="K95" s="220" t="s">
        <v>260</v>
      </c>
      <c r="L95" s="48"/>
      <c r="M95" s="225" t="s">
        <v>48</v>
      </c>
      <c r="N95" s="226" t="s">
        <v>56</v>
      </c>
      <c r="O95" s="88"/>
      <c r="P95" s="227">
        <f>O95*H95</f>
        <v>0</v>
      </c>
      <c r="Q95" s="227">
        <v>0.15478</v>
      </c>
      <c r="R95" s="227">
        <f>Q95*H95</f>
        <v>1.1144160000000001</v>
      </c>
      <c r="S95" s="227">
        <v>0</v>
      </c>
      <c r="T95" s="22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29" t="s">
        <v>261</v>
      </c>
      <c r="AT95" s="229" t="s">
        <v>256</v>
      </c>
      <c r="AU95" s="229" t="s">
        <v>93</v>
      </c>
      <c r="AY95" s="20" t="s">
        <v>254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0" t="s">
        <v>23</v>
      </c>
      <c r="BK95" s="230">
        <f>ROUND(I95*H95,2)</f>
        <v>0</v>
      </c>
      <c r="BL95" s="20" t="s">
        <v>261</v>
      </c>
      <c r="BM95" s="229" t="s">
        <v>1791</v>
      </c>
    </row>
    <row r="96" s="2" customFormat="1">
      <c r="A96" s="42"/>
      <c r="B96" s="43"/>
      <c r="C96" s="44"/>
      <c r="D96" s="231" t="s">
        <v>263</v>
      </c>
      <c r="E96" s="44"/>
      <c r="F96" s="232" t="s">
        <v>1792</v>
      </c>
      <c r="G96" s="44"/>
      <c r="H96" s="44"/>
      <c r="I96" s="233"/>
      <c r="J96" s="44"/>
      <c r="K96" s="44"/>
      <c r="L96" s="48"/>
      <c r="M96" s="234"/>
      <c r="N96" s="23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263</v>
      </c>
      <c r="AU96" s="20" t="s">
        <v>93</v>
      </c>
    </row>
    <row r="97" s="13" customFormat="1">
      <c r="A97" s="13"/>
      <c r="B97" s="236"/>
      <c r="C97" s="237"/>
      <c r="D97" s="238" t="s">
        <v>265</v>
      </c>
      <c r="E97" s="239" t="s">
        <v>48</v>
      </c>
      <c r="F97" s="240" t="s">
        <v>1793</v>
      </c>
      <c r="G97" s="237"/>
      <c r="H97" s="241">
        <v>7.2000000000000002</v>
      </c>
      <c r="I97" s="242"/>
      <c r="J97" s="237"/>
      <c r="K97" s="237"/>
      <c r="L97" s="243"/>
      <c r="M97" s="244"/>
      <c r="N97" s="245"/>
      <c r="O97" s="245"/>
      <c r="P97" s="245"/>
      <c r="Q97" s="245"/>
      <c r="R97" s="245"/>
      <c r="S97" s="245"/>
      <c r="T97" s="24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7" t="s">
        <v>265</v>
      </c>
      <c r="AU97" s="247" t="s">
        <v>93</v>
      </c>
      <c r="AV97" s="13" t="s">
        <v>93</v>
      </c>
      <c r="AW97" s="13" t="s">
        <v>46</v>
      </c>
      <c r="AX97" s="13" t="s">
        <v>23</v>
      </c>
      <c r="AY97" s="247" t="s">
        <v>254</v>
      </c>
    </row>
    <row r="98" s="2" customFormat="1" ht="16.5" customHeight="1">
      <c r="A98" s="42"/>
      <c r="B98" s="43"/>
      <c r="C98" s="218" t="s">
        <v>93</v>
      </c>
      <c r="D98" s="218" t="s">
        <v>256</v>
      </c>
      <c r="E98" s="219" t="s">
        <v>1794</v>
      </c>
      <c r="F98" s="220" t="s">
        <v>1795</v>
      </c>
      <c r="G98" s="221" t="s">
        <v>192</v>
      </c>
      <c r="H98" s="222">
        <v>7.2000000000000002</v>
      </c>
      <c r="I98" s="223"/>
      <c r="J98" s="224">
        <f>ROUND(I98*H98,2)</f>
        <v>0</v>
      </c>
      <c r="K98" s="220" t="s">
        <v>260</v>
      </c>
      <c r="L98" s="48"/>
      <c r="M98" s="225" t="s">
        <v>48</v>
      </c>
      <c r="N98" s="226" t="s">
        <v>56</v>
      </c>
      <c r="O98" s="88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29" t="s">
        <v>261</v>
      </c>
      <c r="AT98" s="229" t="s">
        <v>256</v>
      </c>
      <c r="AU98" s="229" t="s">
        <v>93</v>
      </c>
      <c r="AY98" s="20" t="s">
        <v>254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23</v>
      </c>
      <c r="BK98" s="230">
        <f>ROUND(I98*H98,2)</f>
        <v>0</v>
      </c>
      <c r="BL98" s="20" t="s">
        <v>261</v>
      </c>
      <c r="BM98" s="229" t="s">
        <v>1796</v>
      </c>
    </row>
    <row r="99" s="2" customFormat="1">
      <c r="A99" s="42"/>
      <c r="B99" s="43"/>
      <c r="C99" s="44"/>
      <c r="D99" s="231" t="s">
        <v>263</v>
      </c>
      <c r="E99" s="44"/>
      <c r="F99" s="232" t="s">
        <v>1797</v>
      </c>
      <c r="G99" s="44"/>
      <c r="H99" s="44"/>
      <c r="I99" s="233"/>
      <c r="J99" s="44"/>
      <c r="K99" s="44"/>
      <c r="L99" s="48"/>
      <c r="M99" s="234"/>
      <c r="N99" s="23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263</v>
      </c>
      <c r="AU99" s="20" t="s">
        <v>93</v>
      </c>
    </row>
    <row r="100" s="13" customFormat="1">
      <c r="A100" s="13"/>
      <c r="B100" s="236"/>
      <c r="C100" s="237"/>
      <c r="D100" s="238" t="s">
        <v>265</v>
      </c>
      <c r="E100" s="239" t="s">
        <v>48</v>
      </c>
      <c r="F100" s="240" t="s">
        <v>1793</v>
      </c>
      <c r="G100" s="237"/>
      <c r="H100" s="241">
        <v>7.2000000000000002</v>
      </c>
      <c r="I100" s="242"/>
      <c r="J100" s="237"/>
      <c r="K100" s="237"/>
      <c r="L100" s="243"/>
      <c r="M100" s="244"/>
      <c r="N100" s="245"/>
      <c r="O100" s="245"/>
      <c r="P100" s="245"/>
      <c r="Q100" s="245"/>
      <c r="R100" s="245"/>
      <c r="S100" s="245"/>
      <c r="T100" s="24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7" t="s">
        <v>265</v>
      </c>
      <c r="AU100" s="247" t="s">
        <v>93</v>
      </c>
      <c r="AV100" s="13" t="s">
        <v>93</v>
      </c>
      <c r="AW100" s="13" t="s">
        <v>46</v>
      </c>
      <c r="AX100" s="13" t="s">
        <v>23</v>
      </c>
      <c r="AY100" s="247" t="s">
        <v>254</v>
      </c>
    </row>
    <row r="101" s="2" customFormat="1" ht="16.5" customHeight="1">
      <c r="A101" s="42"/>
      <c r="B101" s="43"/>
      <c r="C101" s="285" t="s">
        <v>104</v>
      </c>
      <c r="D101" s="285" t="s">
        <v>376</v>
      </c>
      <c r="E101" s="286" t="s">
        <v>1798</v>
      </c>
      <c r="F101" s="287" t="s">
        <v>1799</v>
      </c>
      <c r="G101" s="288" t="s">
        <v>192</v>
      </c>
      <c r="H101" s="289">
        <v>39</v>
      </c>
      <c r="I101" s="290"/>
      <c r="J101" s="291">
        <f>ROUND(I101*H101,2)</f>
        <v>0</v>
      </c>
      <c r="K101" s="287" t="s">
        <v>260</v>
      </c>
      <c r="L101" s="292"/>
      <c r="M101" s="293" t="s">
        <v>48</v>
      </c>
      <c r="N101" s="294" t="s">
        <v>56</v>
      </c>
      <c r="O101" s="88"/>
      <c r="P101" s="227">
        <f>O101*H101</f>
        <v>0</v>
      </c>
      <c r="Q101" s="227">
        <v>0.0013400000000000001</v>
      </c>
      <c r="R101" s="227">
        <f>Q101*H101</f>
        <v>0.052260000000000001</v>
      </c>
      <c r="S101" s="227">
        <v>0</v>
      </c>
      <c r="T101" s="22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9" t="s">
        <v>303</v>
      </c>
      <c r="AT101" s="229" t="s">
        <v>376</v>
      </c>
      <c r="AU101" s="229" t="s">
        <v>93</v>
      </c>
      <c r="AY101" s="20" t="s">
        <v>254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0" t="s">
        <v>23</v>
      </c>
      <c r="BK101" s="230">
        <f>ROUND(I101*H101,2)</f>
        <v>0</v>
      </c>
      <c r="BL101" s="20" t="s">
        <v>261</v>
      </c>
      <c r="BM101" s="229" t="s">
        <v>1800</v>
      </c>
    </row>
    <row r="102" s="13" customFormat="1">
      <c r="A102" s="13"/>
      <c r="B102" s="236"/>
      <c r="C102" s="237"/>
      <c r="D102" s="238" t="s">
        <v>265</v>
      </c>
      <c r="E102" s="239" t="s">
        <v>48</v>
      </c>
      <c r="F102" s="240" t="s">
        <v>490</v>
      </c>
      <c r="G102" s="237"/>
      <c r="H102" s="241">
        <v>39</v>
      </c>
      <c r="I102" s="242"/>
      <c r="J102" s="237"/>
      <c r="K102" s="237"/>
      <c r="L102" s="243"/>
      <c r="M102" s="244"/>
      <c r="N102" s="245"/>
      <c r="O102" s="245"/>
      <c r="P102" s="245"/>
      <c r="Q102" s="245"/>
      <c r="R102" s="245"/>
      <c r="S102" s="245"/>
      <c r="T102" s="24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7" t="s">
        <v>265</v>
      </c>
      <c r="AU102" s="247" t="s">
        <v>93</v>
      </c>
      <c r="AV102" s="13" t="s">
        <v>93</v>
      </c>
      <c r="AW102" s="13" t="s">
        <v>46</v>
      </c>
      <c r="AX102" s="13" t="s">
        <v>23</v>
      </c>
      <c r="AY102" s="247" t="s">
        <v>254</v>
      </c>
    </row>
    <row r="103" s="2" customFormat="1" ht="16.5" customHeight="1">
      <c r="A103" s="42"/>
      <c r="B103" s="43"/>
      <c r="C103" s="285" t="s">
        <v>261</v>
      </c>
      <c r="D103" s="285" t="s">
        <v>376</v>
      </c>
      <c r="E103" s="286" t="s">
        <v>1801</v>
      </c>
      <c r="F103" s="287" t="s">
        <v>1802</v>
      </c>
      <c r="G103" s="288" t="s">
        <v>413</v>
      </c>
      <c r="H103" s="289">
        <v>6</v>
      </c>
      <c r="I103" s="290"/>
      <c r="J103" s="291">
        <f>ROUND(I103*H103,2)</f>
        <v>0</v>
      </c>
      <c r="K103" s="287" t="s">
        <v>260</v>
      </c>
      <c r="L103" s="292"/>
      <c r="M103" s="293" t="s">
        <v>48</v>
      </c>
      <c r="N103" s="294" t="s">
        <v>56</v>
      </c>
      <c r="O103" s="88"/>
      <c r="P103" s="227">
        <f>O103*H103</f>
        <v>0</v>
      </c>
      <c r="Q103" s="227">
        <v>0.00010000000000000001</v>
      </c>
      <c r="R103" s="227">
        <f>Q103*H103</f>
        <v>0.00060000000000000006</v>
      </c>
      <c r="S103" s="227">
        <v>0</v>
      </c>
      <c r="T103" s="22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9" t="s">
        <v>303</v>
      </c>
      <c r="AT103" s="229" t="s">
        <v>376</v>
      </c>
      <c r="AU103" s="229" t="s">
        <v>93</v>
      </c>
      <c r="AY103" s="20" t="s">
        <v>254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0" t="s">
        <v>23</v>
      </c>
      <c r="BK103" s="230">
        <f>ROUND(I103*H103,2)</f>
        <v>0</v>
      </c>
      <c r="BL103" s="20" t="s">
        <v>261</v>
      </c>
      <c r="BM103" s="229" t="s">
        <v>1803</v>
      </c>
    </row>
    <row r="104" s="13" customFormat="1">
      <c r="A104" s="13"/>
      <c r="B104" s="236"/>
      <c r="C104" s="237"/>
      <c r="D104" s="238" t="s">
        <v>265</v>
      </c>
      <c r="E104" s="239" t="s">
        <v>48</v>
      </c>
      <c r="F104" s="240" t="s">
        <v>292</v>
      </c>
      <c r="G104" s="237"/>
      <c r="H104" s="241">
        <v>6</v>
      </c>
      <c r="I104" s="242"/>
      <c r="J104" s="237"/>
      <c r="K104" s="237"/>
      <c r="L104" s="243"/>
      <c r="M104" s="244"/>
      <c r="N104" s="245"/>
      <c r="O104" s="245"/>
      <c r="P104" s="245"/>
      <c r="Q104" s="245"/>
      <c r="R104" s="245"/>
      <c r="S104" s="245"/>
      <c r="T104" s="24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7" t="s">
        <v>265</v>
      </c>
      <c r="AU104" s="247" t="s">
        <v>93</v>
      </c>
      <c r="AV104" s="13" t="s">
        <v>93</v>
      </c>
      <c r="AW104" s="13" t="s">
        <v>46</v>
      </c>
      <c r="AX104" s="13" t="s">
        <v>23</v>
      </c>
      <c r="AY104" s="247" t="s">
        <v>254</v>
      </c>
    </row>
    <row r="105" s="2" customFormat="1" ht="16.5" customHeight="1">
      <c r="A105" s="42"/>
      <c r="B105" s="43"/>
      <c r="C105" s="285" t="s">
        <v>287</v>
      </c>
      <c r="D105" s="285" t="s">
        <v>376</v>
      </c>
      <c r="E105" s="286" t="s">
        <v>1804</v>
      </c>
      <c r="F105" s="287" t="s">
        <v>1805</v>
      </c>
      <c r="G105" s="288" t="s">
        <v>413</v>
      </c>
      <c r="H105" s="289">
        <v>6</v>
      </c>
      <c r="I105" s="290"/>
      <c r="J105" s="291">
        <f>ROUND(I105*H105,2)</f>
        <v>0</v>
      </c>
      <c r="K105" s="287" t="s">
        <v>260</v>
      </c>
      <c r="L105" s="292"/>
      <c r="M105" s="293" t="s">
        <v>48</v>
      </c>
      <c r="N105" s="294" t="s">
        <v>56</v>
      </c>
      <c r="O105" s="88"/>
      <c r="P105" s="227">
        <f>O105*H105</f>
        <v>0</v>
      </c>
      <c r="Q105" s="227">
        <v>0.00010000000000000001</v>
      </c>
      <c r="R105" s="227">
        <f>Q105*H105</f>
        <v>0.00060000000000000006</v>
      </c>
      <c r="S105" s="227">
        <v>0</v>
      </c>
      <c r="T105" s="22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9" t="s">
        <v>303</v>
      </c>
      <c r="AT105" s="229" t="s">
        <v>376</v>
      </c>
      <c r="AU105" s="229" t="s">
        <v>93</v>
      </c>
      <c r="AY105" s="20" t="s">
        <v>254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23</v>
      </c>
      <c r="BK105" s="230">
        <f>ROUND(I105*H105,2)</f>
        <v>0</v>
      </c>
      <c r="BL105" s="20" t="s">
        <v>261</v>
      </c>
      <c r="BM105" s="229" t="s">
        <v>1806</v>
      </c>
    </row>
    <row r="106" s="13" customFormat="1">
      <c r="A106" s="13"/>
      <c r="B106" s="236"/>
      <c r="C106" s="237"/>
      <c r="D106" s="238" t="s">
        <v>265</v>
      </c>
      <c r="E106" s="239" t="s">
        <v>48</v>
      </c>
      <c r="F106" s="240" t="s">
        <v>292</v>
      </c>
      <c r="G106" s="237"/>
      <c r="H106" s="241">
        <v>6</v>
      </c>
      <c r="I106" s="242"/>
      <c r="J106" s="237"/>
      <c r="K106" s="237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265</v>
      </c>
      <c r="AU106" s="247" t="s">
        <v>93</v>
      </c>
      <c r="AV106" s="13" t="s">
        <v>93</v>
      </c>
      <c r="AW106" s="13" t="s">
        <v>46</v>
      </c>
      <c r="AX106" s="13" t="s">
        <v>23</v>
      </c>
      <c r="AY106" s="247" t="s">
        <v>254</v>
      </c>
    </row>
    <row r="107" s="2" customFormat="1" ht="16.5" customHeight="1">
      <c r="A107" s="42"/>
      <c r="B107" s="43"/>
      <c r="C107" s="285" t="s">
        <v>292</v>
      </c>
      <c r="D107" s="285" t="s">
        <v>376</v>
      </c>
      <c r="E107" s="286" t="s">
        <v>1807</v>
      </c>
      <c r="F107" s="287" t="s">
        <v>1808</v>
      </c>
      <c r="G107" s="288" t="s">
        <v>413</v>
      </c>
      <c r="H107" s="289">
        <v>6</v>
      </c>
      <c r="I107" s="290"/>
      <c r="J107" s="291">
        <f>ROUND(I107*H107,2)</f>
        <v>0</v>
      </c>
      <c r="K107" s="287" t="s">
        <v>260</v>
      </c>
      <c r="L107" s="292"/>
      <c r="M107" s="293" t="s">
        <v>48</v>
      </c>
      <c r="N107" s="294" t="s">
        <v>56</v>
      </c>
      <c r="O107" s="88"/>
      <c r="P107" s="227">
        <f>O107*H107</f>
        <v>0</v>
      </c>
      <c r="Q107" s="227">
        <v>0.0025000000000000001</v>
      </c>
      <c r="R107" s="227">
        <f>Q107*H107</f>
        <v>0.014999999999999999</v>
      </c>
      <c r="S107" s="227">
        <v>0</v>
      </c>
      <c r="T107" s="22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9" t="s">
        <v>303</v>
      </c>
      <c r="AT107" s="229" t="s">
        <v>376</v>
      </c>
      <c r="AU107" s="229" t="s">
        <v>93</v>
      </c>
      <c r="AY107" s="20" t="s">
        <v>254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23</v>
      </c>
      <c r="BK107" s="230">
        <f>ROUND(I107*H107,2)</f>
        <v>0</v>
      </c>
      <c r="BL107" s="20" t="s">
        <v>261</v>
      </c>
      <c r="BM107" s="229" t="s">
        <v>1809</v>
      </c>
    </row>
    <row r="108" s="13" customFormat="1">
      <c r="A108" s="13"/>
      <c r="B108" s="236"/>
      <c r="C108" s="237"/>
      <c r="D108" s="238" t="s">
        <v>265</v>
      </c>
      <c r="E108" s="239" t="s">
        <v>48</v>
      </c>
      <c r="F108" s="240" t="s">
        <v>292</v>
      </c>
      <c r="G108" s="237"/>
      <c r="H108" s="241">
        <v>6</v>
      </c>
      <c r="I108" s="242"/>
      <c r="J108" s="237"/>
      <c r="K108" s="237"/>
      <c r="L108" s="243"/>
      <c r="M108" s="244"/>
      <c r="N108" s="245"/>
      <c r="O108" s="245"/>
      <c r="P108" s="245"/>
      <c r="Q108" s="245"/>
      <c r="R108" s="245"/>
      <c r="S108" s="245"/>
      <c r="T108" s="24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7" t="s">
        <v>265</v>
      </c>
      <c r="AU108" s="247" t="s">
        <v>93</v>
      </c>
      <c r="AV108" s="13" t="s">
        <v>93</v>
      </c>
      <c r="AW108" s="13" t="s">
        <v>46</v>
      </c>
      <c r="AX108" s="13" t="s">
        <v>23</v>
      </c>
      <c r="AY108" s="247" t="s">
        <v>254</v>
      </c>
    </row>
    <row r="109" s="2" customFormat="1" ht="16.5" customHeight="1">
      <c r="A109" s="42"/>
      <c r="B109" s="43"/>
      <c r="C109" s="218" t="s">
        <v>298</v>
      </c>
      <c r="D109" s="218" t="s">
        <v>256</v>
      </c>
      <c r="E109" s="219" t="s">
        <v>1810</v>
      </c>
      <c r="F109" s="220" t="s">
        <v>1811</v>
      </c>
      <c r="G109" s="221" t="s">
        <v>413</v>
      </c>
      <c r="H109" s="222">
        <v>279</v>
      </c>
      <c r="I109" s="223"/>
      <c r="J109" s="224">
        <f>ROUND(I109*H109,2)</f>
        <v>0</v>
      </c>
      <c r="K109" s="220" t="s">
        <v>260</v>
      </c>
      <c r="L109" s="48"/>
      <c r="M109" s="225" t="s">
        <v>48</v>
      </c>
      <c r="N109" s="226" t="s">
        <v>56</v>
      </c>
      <c r="O109" s="88"/>
      <c r="P109" s="227">
        <f>O109*H109</f>
        <v>0</v>
      </c>
      <c r="Q109" s="227">
        <v>0.00020000000000000001</v>
      </c>
      <c r="R109" s="227">
        <f>Q109*H109</f>
        <v>0.055800000000000002</v>
      </c>
      <c r="S109" s="227">
        <v>0</v>
      </c>
      <c r="T109" s="22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9" t="s">
        <v>261</v>
      </c>
      <c r="AT109" s="229" t="s">
        <v>256</v>
      </c>
      <c r="AU109" s="229" t="s">
        <v>93</v>
      </c>
      <c r="AY109" s="20" t="s">
        <v>254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23</v>
      </c>
      <c r="BK109" s="230">
        <f>ROUND(I109*H109,2)</f>
        <v>0</v>
      </c>
      <c r="BL109" s="20" t="s">
        <v>261</v>
      </c>
      <c r="BM109" s="229" t="s">
        <v>1812</v>
      </c>
    </row>
    <row r="110" s="2" customFormat="1">
      <c r="A110" s="42"/>
      <c r="B110" s="43"/>
      <c r="C110" s="44"/>
      <c r="D110" s="231" t="s">
        <v>263</v>
      </c>
      <c r="E110" s="44"/>
      <c r="F110" s="232" t="s">
        <v>1813</v>
      </c>
      <c r="G110" s="44"/>
      <c r="H110" s="44"/>
      <c r="I110" s="233"/>
      <c r="J110" s="44"/>
      <c r="K110" s="44"/>
      <c r="L110" s="48"/>
      <c r="M110" s="234"/>
      <c r="N110" s="23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263</v>
      </c>
      <c r="AU110" s="20" t="s">
        <v>93</v>
      </c>
    </row>
    <row r="111" s="15" customFormat="1">
      <c r="A111" s="15"/>
      <c r="B111" s="259"/>
      <c r="C111" s="260"/>
      <c r="D111" s="238" t="s">
        <v>265</v>
      </c>
      <c r="E111" s="261" t="s">
        <v>48</v>
      </c>
      <c r="F111" s="262" t="s">
        <v>1814</v>
      </c>
      <c r="G111" s="260"/>
      <c r="H111" s="261" t="s">
        <v>48</v>
      </c>
      <c r="I111" s="263"/>
      <c r="J111" s="260"/>
      <c r="K111" s="260"/>
      <c r="L111" s="264"/>
      <c r="M111" s="265"/>
      <c r="N111" s="266"/>
      <c r="O111" s="266"/>
      <c r="P111" s="266"/>
      <c r="Q111" s="266"/>
      <c r="R111" s="266"/>
      <c r="S111" s="266"/>
      <c r="T111" s="26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8" t="s">
        <v>265</v>
      </c>
      <c r="AU111" s="268" t="s">
        <v>93</v>
      </c>
      <c r="AV111" s="15" t="s">
        <v>23</v>
      </c>
      <c r="AW111" s="15" t="s">
        <v>46</v>
      </c>
      <c r="AX111" s="15" t="s">
        <v>85</v>
      </c>
      <c r="AY111" s="268" t="s">
        <v>254</v>
      </c>
    </row>
    <row r="112" s="15" customFormat="1">
      <c r="A112" s="15"/>
      <c r="B112" s="259"/>
      <c r="C112" s="260"/>
      <c r="D112" s="238" t="s">
        <v>265</v>
      </c>
      <c r="E112" s="261" t="s">
        <v>48</v>
      </c>
      <c r="F112" s="262" t="s">
        <v>1815</v>
      </c>
      <c r="G112" s="260"/>
      <c r="H112" s="261" t="s">
        <v>48</v>
      </c>
      <c r="I112" s="263"/>
      <c r="J112" s="260"/>
      <c r="K112" s="260"/>
      <c r="L112" s="264"/>
      <c r="M112" s="265"/>
      <c r="N112" s="266"/>
      <c r="O112" s="266"/>
      <c r="P112" s="266"/>
      <c r="Q112" s="266"/>
      <c r="R112" s="266"/>
      <c r="S112" s="266"/>
      <c r="T112" s="26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8" t="s">
        <v>265</v>
      </c>
      <c r="AU112" s="268" t="s">
        <v>93</v>
      </c>
      <c r="AV112" s="15" t="s">
        <v>23</v>
      </c>
      <c r="AW112" s="15" t="s">
        <v>46</v>
      </c>
      <c r="AX112" s="15" t="s">
        <v>85</v>
      </c>
      <c r="AY112" s="268" t="s">
        <v>254</v>
      </c>
    </row>
    <row r="113" s="13" customFormat="1">
      <c r="A113" s="13"/>
      <c r="B113" s="236"/>
      <c r="C113" s="237"/>
      <c r="D113" s="238" t="s">
        <v>265</v>
      </c>
      <c r="E113" s="239" t="s">
        <v>1786</v>
      </c>
      <c r="F113" s="240" t="s">
        <v>1816</v>
      </c>
      <c r="G113" s="237"/>
      <c r="H113" s="241">
        <v>121</v>
      </c>
      <c r="I113" s="242"/>
      <c r="J113" s="237"/>
      <c r="K113" s="237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265</v>
      </c>
      <c r="AU113" s="247" t="s">
        <v>93</v>
      </c>
      <c r="AV113" s="13" t="s">
        <v>93</v>
      </c>
      <c r="AW113" s="13" t="s">
        <v>46</v>
      </c>
      <c r="AX113" s="13" t="s">
        <v>85</v>
      </c>
      <c r="AY113" s="247" t="s">
        <v>254</v>
      </c>
    </row>
    <row r="114" s="13" customFormat="1">
      <c r="A114" s="13"/>
      <c r="B114" s="236"/>
      <c r="C114" s="237"/>
      <c r="D114" s="238" t="s">
        <v>265</v>
      </c>
      <c r="E114" s="239" t="s">
        <v>1781</v>
      </c>
      <c r="F114" s="240" t="s">
        <v>1817</v>
      </c>
      <c r="G114" s="237"/>
      <c r="H114" s="241">
        <v>65</v>
      </c>
      <c r="I114" s="242"/>
      <c r="J114" s="237"/>
      <c r="K114" s="237"/>
      <c r="L114" s="243"/>
      <c r="M114" s="244"/>
      <c r="N114" s="245"/>
      <c r="O114" s="245"/>
      <c r="P114" s="245"/>
      <c r="Q114" s="245"/>
      <c r="R114" s="245"/>
      <c r="S114" s="245"/>
      <c r="T114" s="24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7" t="s">
        <v>265</v>
      </c>
      <c r="AU114" s="247" t="s">
        <v>93</v>
      </c>
      <c r="AV114" s="13" t="s">
        <v>93</v>
      </c>
      <c r="AW114" s="13" t="s">
        <v>46</v>
      </c>
      <c r="AX114" s="13" t="s">
        <v>85</v>
      </c>
      <c r="AY114" s="247" t="s">
        <v>254</v>
      </c>
    </row>
    <row r="115" s="16" customFormat="1">
      <c r="A115" s="16"/>
      <c r="B115" s="272"/>
      <c r="C115" s="273"/>
      <c r="D115" s="238" t="s">
        <v>265</v>
      </c>
      <c r="E115" s="274" t="s">
        <v>1782</v>
      </c>
      <c r="F115" s="275" t="s">
        <v>310</v>
      </c>
      <c r="G115" s="273"/>
      <c r="H115" s="276">
        <v>186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265</v>
      </c>
      <c r="AU115" s="282" t="s">
        <v>93</v>
      </c>
      <c r="AV115" s="16" t="s">
        <v>104</v>
      </c>
      <c r="AW115" s="16" t="s">
        <v>46</v>
      </c>
      <c r="AX115" s="16" t="s">
        <v>85</v>
      </c>
      <c r="AY115" s="282" t="s">
        <v>254</v>
      </c>
    </row>
    <row r="116" s="13" customFormat="1">
      <c r="A116" s="13"/>
      <c r="B116" s="236"/>
      <c r="C116" s="237"/>
      <c r="D116" s="238" t="s">
        <v>265</v>
      </c>
      <c r="E116" s="239" t="s">
        <v>1785</v>
      </c>
      <c r="F116" s="240" t="s">
        <v>1818</v>
      </c>
      <c r="G116" s="237"/>
      <c r="H116" s="241">
        <v>73</v>
      </c>
      <c r="I116" s="242"/>
      <c r="J116" s="237"/>
      <c r="K116" s="237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265</v>
      </c>
      <c r="AU116" s="247" t="s">
        <v>93</v>
      </c>
      <c r="AV116" s="13" t="s">
        <v>93</v>
      </c>
      <c r="AW116" s="13" t="s">
        <v>46</v>
      </c>
      <c r="AX116" s="13" t="s">
        <v>85</v>
      </c>
      <c r="AY116" s="247" t="s">
        <v>254</v>
      </c>
    </row>
    <row r="117" s="13" customFormat="1">
      <c r="A117" s="13"/>
      <c r="B117" s="236"/>
      <c r="C117" s="237"/>
      <c r="D117" s="238" t="s">
        <v>265</v>
      </c>
      <c r="E117" s="239" t="s">
        <v>1779</v>
      </c>
      <c r="F117" s="240" t="s">
        <v>1819</v>
      </c>
      <c r="G117" s="237"/>
      <c r="H117" s="241">
        <v>20</v>
      </c>
      <c r="I117" s="242"/>
      <c r="J117" s="237"/>
      <c r="K117" s="237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265</v>
      </c>
      <c r="AU117" s="247" t="s">
        <v>93</v>
      </c>
      <c r="AV117" s="13" t="s">
        <v>93</v>
      </c>
      <c r="AW117" s="13" t="s">
        <v>46</v>
      </c>
      <c r="AX117" s="13" t="s">
        <v>85</v>
      </c>
      <c r="AY117" s="247" t="s">
        <v>254</v>
      </c>
    </row>
    <row r="118" s="13" customFormat="1">
      <c r="A118" s="13"/>
      <c r="B118" s="236"/>
      <c r="C118" s="237"/>
      <c r="D118" s="238" t="s">
        <v>265</v>
      </c>
      <c r="E118" s="239" t="s">
        <v>1780</v>
      </c>
      <c r="F118" s="240" t="s">
        <v>1820</v>
      </c>
      <c r="G118" s="237"/>
      <c r="H118" s="241">
        <v>74</v>
      </c>
      <c r="I118" s="242"/>
      <c r="J118" s="237"/>
      <c r="K118" s="237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265</v>
      </c>
      <c r="AU118" s="247" t="s">
        <v>93</v>
      </c>
      <c r="AV118" s="13" t="s">
        <v>93</v>
      </c>
      <c r="AW118" s="13" t="s">
        <v>46</v>
      </c>
      <c r="AX118" s="13" t="s">
        <v>85</v>
      </c>
      <c r="AY118" s="247" t="s">
        <v>254</v>
      </c>
    </row>
    <row r="119" s="14" customFormat="1">
      <c r="A119" s="14"/>
      <c r="B119" s="248"/>
      <c r="C119" s="249"/>
      <c r="D119" s="238" t="s">
        <v>265</v>
      </c>
      <c r="E119" s="250" t="s">
        <v>1821</v>
      </c>
      <c r="F119" s="251" t="s">
        <v>268</v>
      </c>
      <c r="G119" s="249"/>
      <c r="H119" s="252">
        <v>353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8" t="s">
        <v>265</v>
      </c>
      <c r="AU119" s="258" t="s">
        <v>93</v>
      </c>
      <c r="AV119" s="14" t="s">
        <v>261</v>
      </c>
      <c r="AW119" s="14" t="s">
        <v>46</v>
      </c>
      <c r="AX119" s="14" t="s">
        <v>85</v>
      </c>
      <c r="AY119" s="258" t="s">
        <v>254</v>
      </c>
    </row>
    <row r="120" s="13" customFormat="1">
      <c r="A120" s="13"/>
      <c r="B120" s="236"/>
      <c r="C120" s="237"/>
      <c r="D120" s="238" t="s">
        <v>265</v>
      </c>
      <c r="E120" s="239" t="s">
        <v>48</v>
      </c>
      <c r="F120" s="240" t="s">
        <v>1822</v>
      </c>
      <c r="G120" s="237"/>
      <c r="H120" s="241">
        <v>279</v>
      </c>
      <c r="I120" s="242"/>
      <c r="J120" s="237"/>
      <c r="K120" s="237"/>
      <c r="L120" s="243"/>
      <c r="M120" s="244"/>
      <c r="N120" s="245"/>
      <c r="O120" s="245"/>
      <c r="P120" s="245"/>
      <c r="Q120" s="245"/>
      <c r="R120" s="245"/>
      <c r="S120" s="245"/>
      <c r="T120" s="24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7" t="s">
        <v>265</v>
      </c>
      <c r="AU120" s="247" t="s">
        <v>93</v>
      </c>
      <c r="AV120" s="13" t="s">
        <v>93</v>
      </c>
      <c r="AW120" s="13" t="s">
        <v>46</v>
      </c>
      <c r="AX120" s="13" t="s">
        <v>23</v>
      </c>
      <c r="AY120" s="247" t="s">
        <v>254</v>
      </c>
    </row>
    <row r="121" s="2" customFormat="1">
      <c r="A121" s="42"/>
      <c r="B121" s="43"/>
      <c r="C121" s="44"/>
      <c r="D121" s="238" t="s">
        <v>278</v>
      </c>
      <c r="E121" s="44"/>
      <c r="F121" s="269" t="s">
        <v>1823</v>
      </c>
      <c r="G121" s="44"/>
      <c r="H121" s="44"/>
      <c r="I121" s="44"/>
      <c r="J121" s="44"/>
      <c r="K121" s="44"/>
      <c r="L121" s="48"/>
      <c r="M121" s="234"/>
      <c r="N121" s="23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U121" s="20" t="s">
        <v>93</v>
      </c>
    </row>
    <row r="122" s="2" customFormat="1">
      <c r="A122" s="42"/>
      <c r="B122" s="43"/>
      <c r="C122" s="44"/>
      <c r="D122" s="238" t="s">
        <v>278</v>
      </c>
      <c r="E122" s="44"/>
      <c r="F122" s="270" t="s">
        <v>1814</v>
      </c>
      <c r="G122" s="44"/>
      <c r="H122" s="271">
        <v>0</v>
      </c>
      <c r="I122" s="44"/>
      <c r="J122" s="44"/>
      <c r="K122" s="44"/>
      <c r="L122" s="48"/>
      <c r="M122" s="234"/>
      <c r="N122" s="23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U122" s="20" t="s">
        <v>93</v>
      </c>
    </row>
    <row r="123" s="2" customFormat="1">
      <c r="A123" s="42"/>
      <c r="B123" s="43"/>
      <c r="C123" s="44"/>
      <c r="D123" s="238" t="s">
        <v>278</v>
      </c>
      <c r="E123" s="44"/>
      <c r="F123" s="270" t="s">
        <v>1815</v>
      </c>
      <c r="G123" s="44"/>
      <c r="H123" s="271">
        <v>0</v>
      </c>
      <c r="I123" s="44"/>
      <c r="J123" s="44"/>
      <c r="K123" s="44"/>
      <c r="L123" s="48"/>
      <c r="M123" s="234"/>
      <c r="N123" s="23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U123" s="20" t="s">
        <v>93</v>
      </c>
    </row>
    <row r="124" s="2" customFormat="1">
      <c r="A124" s="42"/>
      <c r="B124" s="43"/>
      <c r="C124" s="44"/>
      <c r="D124" s="238" t="s">
        <v>278</v>
      </c>
      <c r="E124" s="44"/>
      <c r="F124" s="270" t="s">
        <v>1816</v>
      </c>
      <c r="G124" s="44"/>
      <c r="H124" s="271">
        <v>121</v>
      </c>
      <c r="I124" s="44"/>
      <c r="J124" s="44"/>
      <c r="K124" s="44"/>
      <c r="L124" s="48"/>
      <c r="M124" s="234"/>
      <c r="N124" s="23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U124" s="20" t="s">
        <v>93</v>
      </c>
    </row>
    <row r="125" s="2" customFormat="1">
      <c r="A125" s="42"/>
      <c r="B125" s="43"/>
      <c r="C125" s="44"/>
      <c r="D125" s="238" t="s">
        <v>278</v>
      </c>
      <c r="E125" s="44"/>
      <c r="F125" s="270" t="s">
        <v>1817</v>
      </c>
      <c r="G125" s="44"/>
      <c r="H125" s="271">
        <v>65</v>
      </c>
      <c r="I125" s="44"/>
      <c r="J125" s="44"/>
      <c r="K125" s="44"/>
      <c r="L125" s="48"/>
      <c r="M125" s="234"/>
      <c r="N125" s="23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U125" s="20" t="s">
        <v>93</v>
      </c>
    </row>
    <row r="126" s="2" customFormat="1">
      <c r="A126" s="42"/>
      <c r="B126" s="43"/>
      <c r="C126" s="44"/>
      <c r="D126" s="238" t="s">
        <v>278</v>
      </c>
      <c r="E126" s="44"/>
      <c r="F126" s="270" t="s">
        <v>310</v>
      </c>
      <c r="G126" s="44"/>
      <c r="H126" s="271">
        <v>186</v>
      </c>
      <c r="I126" s="44"/>
      <c r="J126" s="44"/>
      <c r="K126" s="44"/>
      <c r="L126" s="48"/>
      <c r="M126" s="234"/>
      <c r="N126" s="23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U126" s="20" t="s">
        <v>93</v>
      </c>
    </row>
    <row r="127" s="2" customFormat="1">
      <c r="A127" s="42"/>
      <c r="B127" s="43"/>
      <c r="C127" s="44"/>
      <c r="D127" s="238" t="s">
        <v>278</v>
      </c>
      <c r="E127" s="44"/>
      <c r="F127" s="269" t="s">
        <v>1824</v>
      </c>
      <c r="G127" s="44"/>
      <c r="H127" s="44"/>
      <c r="I127" s="44"/>
      <c r="J127" s="44"/>
      <c r="K127" s="44"/>
      <c r="L127" s="48"/>
      <c r="M127" s="234"/>
      <c r="N127" s="23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U127" s="20" t="s">
        <v>93</v>
      </c>
    </row>
    <row r="128" s="2" customFormat="1">
      <c r="A128" s="42"/>
      <c r="B128" s="43"/>
      <c r="C128" s="44"/>
      <c r="D128" s="238" t="s">
        <v>278</v>
      </c>
      <c r="E128" s="44"/>
      <c r="F128" s="270" t="s">
        <v>1819</v>
      </c>
      <c r="G128" s="44"/>
      <c r="H128" s="271">
        <v>20</v>
      </c>
      <c r="I128" s="44"/>
      <c r="J128" s="44"/>
      <c r="K128" s="44"/>
      <c r="L128" s="48"/>
      <c r="M128" s="234"/>
      <c r="N128" s="23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U128" s="20" t="s">
        <v>93</v>
      </c>
    </row>
    <row r="129" s="2" customFormat="1">
      <c r="A129" s="42"/>
      <c r="B129" s="43"/>
      <c r="C129" s="44"/>
      <c r="D129" s="238" t="s">
        <v>278</v>
      </c>
      <c r="E129" s="44"/>
      <c r="F129" s="269" t="s">
        <v>1825</v>
      </c>
      <c r="G129" s="44"/>
      <c r="H129" s="44"/>
      <c r="I129" s="44"/>
      <c r="J129" s="44"/>
      <c r="K129" s="44"/>
      <c r="L129" s="48"/>
      <c r="M129" s="234"/>
      <c r="N129" s="23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U129" s="20" t="s">
        <v>93</v>
      </c>
    </row>
    <row r="130" s="2" customFormat="1">
      <c r="A130" s="42"/>
      <c r="B130" s="43"/>
      <c r="C130" s="44"/>
      <c r="D130" s="238" t="s">
        <v>278</v>
      </c>
      <c r="E130" s="44"/>
      <c r="F130" s="270" t="s">
        <v>1818</v>
      </c>
      <c r="G130" s="44"/>
      <c r="H130" s="271">
        <v>73</v>
      </c>
      <c r="I130" s="44"/>
      <c r="J130" s="44"/>
      <c r="K130" s="44"/>
      <c r="L130" s="48"/>
      <c r="M130" s="234"/>
      <c r="N130" s="23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U130" s="20" t="s">
        <v>93</v>
      </c>
    </row>
    <row r="131" s="2" customFormat="1" ht="16.5" customHeight="1">
      <c r="A131" s="42"/>
      <c r="B131" s="43"/>
      <c r="C131" s="218" t="s">
        <v>303</v>
      </c>
      <c r="D131" s="218" t="s">
        <v>256</v>
      </c>
      <c r="E131" s="219" t="s">
        <v>1826</v>
      </c>
      <c r="F131" s="220" t="s">
        <v>1827</v>
      </c>
      <c r="G131" s="221" t="s">
        <v>192</v>
      </c>
      <c r="H131" s="222">
        <v>60</v>
      </c>
      <c r="I131" s="223"/>
      <c r="J131" s="224">
        <f>ROUND(I131*H131,2)</f>
        <v>0</v>
      </c>
      <c r="K131" s="220" t="s">
        <v>260</v>
      </c>
      <c r="L131" s="48"/>
      <c r="M131" s="225" t="s">
        <v>48</v>
      </c>
      <c r="N131" s="226" t="s">
        <v>56</v>
      </c>
      <c r="O131" s="88"/>
      <c r="P131" s="227">
        <f>O131*H131</f>
        <v>0</v>
      </c>
      <c r="Q131" s="227">
        <v>0.00033</v>
      </c>
      <c r="R131" s="227">
        <f>Q131*H131</f>
        <v>0.019799999999999998</v>
      </c>
      <c r="S131" s="227">
        <v>0</v>
      </c>
      <c r="T131" s="22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9" t="s">
        <v>261</v>
      </c>
      <c r="AT131" s="229" t="s">
        <v>256</v>
      </c>
      <c r="AU131" s="229" t="s">
        <v>93</v>
      </c>
      <c r="AY131" s="20" t="s">
        <v>254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23</v>
      </c>
      <c r="BK131" s="230">
        <f>ROUND(I131*H131,2)</f>
        <v>0</v>
      </c>
      <c r="BL131" s="20" t="s">
        <v>261</v>
      </c>
      <c r="BM131" s="229" t="s">
        <v>1828</v>
      </c>
    </row>
    <row r="132" s="2" customFormat="1">
      <c r="A132" s="42"/>
      <c r="B132" s="43"/>
      <c r="C132" s="44"/>
      <c r="D132" s="231" t="s">
        <v>263</v>
      </c>
      <c r="E132" s="44"/>
      <c r="F132" s="232" t="s">
        <v>1829</v>
      </c>
      <c r="G132" s="44"/>
      <c r="H132" s="44"/>
      <c r="I132" s="233"/>
      <c r="J132" s="44"/>
      <c r="K132" s="44"/>
      <c r="L132" s="48"/>
      <c r="M132" s="234"/>
      <c r="N132" s="23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263</v>
      </c>
      <c r="AU132" s="20" t="s">
        <v>93</v>
      </c>
    </row>
    <row r="133" s="15" customFormat="1">
      <c r="A133" s="15"/>
      <c r="B133" s="259"/>
      <c r="C133" s="260"/>
      <c r="D133" s="238" t="s">
        <v>265</v>
      </c>
      <c r="E133" s="261" t="s">
        <v>48</v>
      </c>
      <c r="F133" s="262" t="s">
        <v>1830</v>
      </c>
      <c r="G133" s="260"/>
      <c r="H133" s="261" t="s">
        <v>48</v>
      </c>
      <c r="I133" s="263"/>
      <c r="J133" s="260"/>
      <c r="K133" s="260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265</v>
      </c>
      <c r="AU133" s="268" t="s">
        <v>93</v>
      </c>
      <c r="AV133" s="15" t="s">
        <v>23</v>
      </c>
      <c r="AW133" s="15" t="s">
        <v>46</v>
      </c>
      <c r="AX133" s="15" t="s">
        <v>85</v>
      </c>
      <c r="AY133" s="268" t="s">
        <v>254</v>
      </c>
    </row>
    <row r="134" s="13" customFormat="1">
      <c r="A134" s="13"/>
      <c r="B134" s="236"/>
      <c r="C134" s="237"/>
      <c r="D134" s="238" t="s">
        <v>265</v>
      </c>
      <c r="E134" s="239" t="s">
        <v>48</v>
      </c>
      <c r="F134" s="240" t="s">
        <v>1831</v>
      </c>
      <c r="G134" s="237"/>
      <c r="H134" s="241">
        <v>24</v>
      </c>
      <c r="I134" s="242"/>
      <c r="J134" s="237"/>
      <c r="K134" s="237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265</v>
      </c>
      <c r="AU134" s="247" t="s">
        <v>93</v>
      </c>
      <c r="AV134" s="13" t="s">
        <v>93</v>
      </c>
      <c r="AW134" s="13" t="s">
        <v>46</v>
      </c>
      <c r="AX134" s="13" t="s">
        <v>85</v>
      </c>
      <c r="AY134" s="247" t="s">
        <v>254</v>
      </c>
    </row>
    <row r="135" s="13" customFormat="1">
      <c r="A135" s="13"/>
      <c r="B135" s="236"/>
      <c r="C135" s="237"/>
      <c r="D135" s="238" t="s">
        <v>265</v>
      </c>
      <c r="E135" s="239" t="s">
        <v>48</v>
      </c>
      <c r="F135" s="240" t="s">
        <v>1832</v>
      </c>
      <c r="G135" s="237"/>
      <c r="H135" s="241">
        <v>36</v>
      </c>
      <c r="I135" s="242"/>
      <c r="J135" s="237"/>
      <c r="K135" s="237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265</v>
      </c>
      <c r="AU135" s="247" t="s">
        <v>93</v>
      </c>
      <c r="AV135" s="13" t="s">
        <v>93</v>
      </c>
      <c r="AW135" s="13" t="s">
        <v>46</v>
      </c>
      <c r="AX135" s="13" t="s">
        <v>85</v>
      </c>
      <c r="AY135" s="247" t="s">
        <v>254</v>
      </c>
    </row>
    <row r="136" s="14" customFormat="1">
      <c r="A136" s="14"/>
      <c r="B136" s="248"/>
      <c r="C136" s="249"/>
      <c r="D136" s="238" t="s">
        <v>265</v>
      </c>
      <c r="E136" s="250" t="s">
        <v>48</v>
      </c>
      <c r="F136" s="251" t="s">
        <v>1833</v>
      </c>
      <c r="G136" s="249"/>
      <c r="H136" s="252">
        <v>60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265</v>
      </c>
      <c r="AU136" s="258" t="s">
        <v>93</v>
      </c>
      <c r="AV136" s="14" t="s">
        <v>261</v>
      </c>
      <c r="AW136" s="14" t="s">
        <v>46</v>
      </c>
      <c r="AX136" s="14" t="s">
        <v>23</v>
      </c>
      <c r="AY136" s="258" t="s">
        <v>254</v>
      </c>
    </row>
    <row r="137" s="2" customFormat="1" ht="16.5" customHeight="1">
      <c r="A137" s="42"/>
      <c r="B137" s="43"/>
      <c r="C137" s="218" t="s">
        <v>311</v>
      </c>
      <c r="D137" s="218" t="s">
        <v>256</v>
      </c>
      <c r="E137" s="219" t="s">
        <v>1834</v>
      </c>
      <c r="F137" s="220" t="s">
        <v>1835</v>
      </c>
      <c r="G137" s="221" t="s">
        <v>413</v>
      </c>
      <c r="H137" s="222">
        <v>74</v>
      </c>
      <c r="I137" s="223"/>
      <c r="J137" s="224">
        <f>ROUND(I137*H137,2)</f>
        <v>0</v>
      </c>
      <c r="K137" s="220" t="s">
        <v>260</v>
      </c>
      <c r="L137" s="48"/>
      <c r="M137" s="225" t="s">
        <v>48</v>
      </c>
      <c r="N137" s="226" t="s">
        <v>56</v>
      </c>
      <c r="O137" s="88"/>
      <c r="P137" s="227">
        <f>O137*H137</f>
        <v>0</v>
      </c>
      <c r="Q137" s="227">
        <v>0.00020000000000000001</v>
      </c>
      <c r="R137" s="227">
        <f>Q137*H137</f>
        <v>0.014800000000000001</v>
      </c>
      <c r="S137" s="227">
        <v>0</v>
      </c>
      <c r="T137" s="22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9" t="s">
        <v>261</v>
      </c>
      <c r="AT137" s="229" t="s">
        <v>256</v>
      </c>
      <c r="AU137" s="229" t="s">
        <v>93</v>
      </c>
      <c r="AY137" s="20" t="s">
        <v>254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23</v>
      </c>
      <c r="BK137" s="230">
        <f>ROUND(I137*H137,2)</f>
        <v>0</v>
      </c>
      <c r="BL137" s="20" t="s">
        <v>261</v>
      </c>
      <c r="BM137" s="229" t="s">
        <v>1836</v>
      </c>
    </row>
    <row r="138" s="2" customFormat="1">
      <c r="A138" s="42"/>
      <c r="B138" s="43"/>
      <c r="C138" s="44"/>
      <c r="D138" s="231" t="s">
        <v>263</v>
      </c>
      <c r="E138" s="44"/>
      <c r="F138" s="232" t="s">
        <v>1837</v>
      </c>
      <c r="G138" s="44"/>
      <c r="H138" s="44"/>
      <c r="I138" s="233"/>
      <c r="J138" s="44"/>
      <c r="K138" s="44"/>
      <c r="L138" s="48"/>
      <c r="M138" s="234"/>
      <c r="N138" s="23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263</v>
      </c>
      <c r="AU138" s="20" t="s">
        <v>93</v>
      </c>
    </row>
    <row r="139" s="13" customFormat="1">
      <c r="A139" s="13"/>
      <c r="B139" s="236"/>
      <c r="C139" s="237"/>
      <c r="D139" s="238" t="s">
        <v>265</v>
      </c>
      <c r="E139" s="239" t="s">
        <v>48</v>
      </c>
      <c r="F139" s="240" t="s">
        <v>1780</v>
      </c>
      <c r="G139" s="237"/>
      <c r="H139" s="241">
        <v>74</v>
      </c>
      <c r="I139" s="242"/>
      <c r="J139" s="237"/>
      <c r="K139" s="237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265</v>
      </c>
      <c r="AU139" s="247" t="s">
        <v>93</v>
      </c>
      <c r="AV139" s="13" t="s">
        <v>93</v>
      </c>
      <c r="AW139" s="13" t="s">
        <v>46</v>
      </c>
      <c r="AX139" s="13" t="s">
        <v>23</v>
      </c>
      <c r="AY139" s="247" t="s">
        <v>254</v>
      </c>
    </row>
    <row r="140" s="2" customFormat="1">
      <c r="A140" s="42"/>
      <c r="B140" s="43"/>
      <c r="C140" s="44"/>
      <c r="D140" s="238" t="s">
        <v>278</v>
      </c>
      <c r="E140" s="44"/>
      <c r="F140" s="269" t="s">
        <v>1838</v>
      </c>
      <c r="G140" s="44"/>
      <c r="H140" s="44"/>
      <c r="I140" s="44"/>
      <c r="J140" s="44"/>
      <c r="K140" s="44"/>
      <c r="L140" s="48"/>
      <c r="M140" s="234"/>
      <c r="N140" s="23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U140" s="20" t="s">
        <v>93</v>
      </c>
    </row>
    <row r="141" s="2" customFormat="1">
      <c r="A141" s="42"/>
      <c r="B141" s="43"/>
      <c r="C141" s="44"/>
      <c r="D141" s="238" t="s">
        <v>278</v>
      </c>
      <c r="E141" s="44"/>
      <c r="F141" s="270" t="s">
        <v>1820</v>
      </c>
      <c r="G141" s="44"/>
      <c r="H141" s="271">
        <v>74</v>
      </c>
      <c r="I141" s="44"/>
      <c r="J141" s="44"/>
      <c r="K141" s="44"/>
      <c r="L141" s="48"/>
      <c r="M141" s="234"/>
      <c r="N141" s="23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U141" s="20" t="s">
        <v>93</v>
      </c>
    </row>
    <row r="142" s="2" customFormat="1" ht="24.15" customHeight="1">
      <c r="A142" s="42"/>
      <c r="B142" s="43"/>
      <c r="C142" s="218" t="s">
        <v>28</v>
      </c>
      <c r="D142" s="218" t="s">
        <v>256</v>
      </c>
      <c r="E142" s="219" t="s">
        <v>1839</v>
      </c>
      <c r="F142" s="220" t="s">
        <v>1840</v>
      </c>
      <c r="G142" s="221" t="s">
        <v>259</v>
      </c>
      <c r="H142" s="222">
        <v>1398.5999999999999</v>
      </c>
      <c r="I142" s="223"/>
      <c r="J142" s="224">
        <f>ROUND(I142*H142,2)</f>
        <v>0</v>
      </c>
      <c r="K142" s="220" t="s">
        <v>797</v>
      </c>
      <c r="L142" s="48"/>
      <c r="M142" s="225" t="s">
        <v>48</v>
      </c>
      <c r="N142" s="226" t="s">
        <v>56</v>
      </c>
      <c r="O142" s="88"/>
      <c r="P142" s="227">
        <f>O142*H142</f>
        <v>0</v>
      </c>
      <c r="Q142" s="227">
        <v>0.00014999999999999999</v>
      </c>
      <c r="R142" s="227">
        <f>Q142*H142</f>
        <v>0.20978999999999998</v>
      </c>
      <c r="S142" s="227">
        <v>0</v>
      </c>
      <c r="T142" s="22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9" t="s">
        <v>261</v>
      </c>
      <c r="AT142" s="229" t="s">
        <v>256</v>
      </c>
      <c r="AU142" s="229" t="s">
        <v>93</v>
      </c>
      <c r="AY142" s="20" t="s">
        <v>254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0" t="s">
        <v>23</v>
      </c>
      <c r="BK142" s="230">
        <f>ROUND(I142*H142,2)</f>
        <v>0</v>
      </c>
      <c r="BL142" s="20" t="s">
        <v>261</v>
      </c>
      <c r="BM142" s="229" t="s">
        <v>1841</v>
      </c>
    </row>
    <row r="143" s="2" customFormat="1">
      <c r="A143" s="42"/>
      <c r="B143" s="43"/>
      <c r="C143" s="44"/>
      <c r="D143" s="231" t="s">
        <v>263</v>
      </c>
      <c r="E143" s="44"/>
      <c r="F143" s="232" t="s">
        <v>1842</v>
      </c>
      <c r="G143" s="44"/>
      <c r="H143" s="44"/>
      <c r="I143" s="233"/>
      <c r="J143" s="44"/>
      <c r="K143" s="44"/>
      <c r="L143" s="48"/>
      <c r="M143" s="234"/>
      <c r="N143" s="23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263</v>
      </c>
      <c r="AU143" s="20" t="s">
        <v>93</v>
      </c>
    </row>
    <row r="144" s="15" customFormat="1">
      <c r="A144" s="15"/>
      <c r="B144" s="259"/>
      <c r="C144" s="260"/>
      <c r="D144" s="238" t="s">
        <v>265</v>
      </c>
      <c r="E144" s="261" t="s">
        <v>48</v>
      </c>
      <c r="F144" s="262" t="s">
        <v>1843</v>
      </c>
      <c r="G144" s="260"/>
      <c r="H144" s="261" t="s">
        <v>48</v>
      </c>
      <c r="I144" s="263"/>
      <c r="J144" s="260"/>
      <c r="K144" s="260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265</v>
      </c>
      <c r="AU144" s="268" t="s">
        <v>93</v>
      </c>
      <c r="AV144" s="15" t="s">
        <v>23</v>
      </c>
      <c r="AW144" s="15" t="s">
        <v>46</v>
      </c>
      <c r="AX144" s="15" t="s">
        <v>85</v>
      </c>
      <c r="AY144" s="268" t="s">
        <v>254</v>
      </c>
    </row>
    <row r="145" s="13" customFormat="1">
      <c r="A145" s="13"/>
      <c r="B145" s="236"/>
      <c r="C145" s="237"/>
      <c r="D145" s="238" t="s">
        <v>265</v>
      </c>
      <c r="E145" s="239" t="s">
        <v>48</v>
      </c>
      <c r="F145" s="240" t="s">
        <v>1844</v>
      </c>
      <c r="G145" s="237"/>
      <c r="H145" s="241">
        <v>1004.4</v>
      </c>
      <c r="I145" s="242"/>
      <c r="J145" s="237"/>
      <c r="K145" s="237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265</v>
      </c>
      <c r="AU145" s="247" t="s">
        <v>93</v>
      </c>
      <c r="AV145" s="13" t="s">
        <v>93</v>
      </c>
      <c r="AW145" s="13" t="s">
        <v>46</v>
      </c>
      <c r="AX145" s="13" t="s">
        <v>85</v>
      </c>
      <c r="AY145" s="247" t="s">
        <v>254</v>
      </c>
    </row>
    <row r="146" s="13" customFormat="1">
      <c r="A146" s="13"/>
      <c r="B146" s="236"/>
      <c r="C146" s="237"/>
      <c r="D146" s="238" t="s">
        <v>265</v>
      </c>
      <c r="E146" s="239" t="s">
        <v>48</v>
      </c>
      <c r="F146" s="240" t="s">
        <v>1845</v>
      </c>
      <c r="G146" s="237"/>
      <c r="H146" s="241">
        <v>394.19999999999999</v>
      </c>
      <c r="I146" s="242"/>
      <c r="J146" s="237"/>
      <c r="K146" s="237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265</v>
      </c>
      <c r="AU146" s="247" t="s">
        <v>93</v>
      </c>
      <c r="AV146" s="13" t="s">
        <v>93</v>
      </c>
      <c r="AW146" s="13" t="s">
        <v>46</v>
      </c>
      <c r="AX146" s="13" t="s">
        <v>85</v>
      </c>
      <c r="AY146" s="247" t="s">
        <v>254</v>
      </c>
    </row>
    <row r="147" s="14" customFormat="1">
      <c r="A147" s="14"/>
      <c r="B147" s="248"/>
      <c r="C147" s="249"/>
      <c r="D147" s="238" t="s">
        <v>265</v>
      </c>
      <c r="E147" s="250" t="s">
        <v>48</v>
      </c>
      <c r="F147" s="251" t="s">
        <v>268</v>
      </c>
      <c r="G147" s="249"/>
      <c r="H147" s="252">
        <v>1398.5999999999999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8" t="s">
        <v>265</v>
      </c>
      <c r="AU147" s="258" t="s">
        <v>93</v>
      </c>
      <c r="AV147" s="14" t="s">
        <v>261</v>
      </c>
      <c r="AW147" s="14" t="s">
        <v>46</v>
      </c>
      <c r="AX147" s="14" t="s">
        <v>23</v>
      </c>
      <c r="AY147" s="258" t="s">
        <v>254</v>
      </c>
    </row>
    <row r="148" s="2" customFormat="1">
      <c r="A148" s="42"/>
      <c r="B148" s="43"/>
      <c r="C148" s="44"/>
      <c r="D148" s="238" t="s">
        <v>278</v>
      </c>
      <c r="E148" s="44"/>
      <c r="F148" s="269" t="s">
        <v>1823</v>
      </c>
      <c r="G148" s="44"/>
      <c r="H148" s="44"/>
      <c r="I148" s="44"/>
      <c r="J148" s="44"/>
      <c r="K148" s="44"/>
      <c r="L148" s="48"/>
      <c r="M148" s="234"/>
      <c r="N148" s="23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U148" s="20" t="s">
        <v>93</v>
      </c>
    </row>
    <row r="149" s="2" customFormat="1">
      <c r="A149" s="42"/>
      <c r="B149" s="43"/>
      <c r="C149" s="44"/>
      <c r="D149" s="238" t="s">
        <v>278</v>
      </c>
      <c r="E149" s="44"/>
      <c r="F149" s="270" t="s">
        <v>1814</v>
      </c>
      <c r="G149" s="44"/>
      <c r="H149" s="271">
        <v>0</v>
      </c>
      <c r="I149" s="44"/>
      <c r="J149" s="44"/>
      <c r="K149" s="44"/>
      <c r="L149" s="48"/>
      <c r="M149" s="234"/>
      <c r="N149" s="23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U149" s="20" t="s">
        <v>93</v>
      </c>
    </row>
    <row r="150" s="2" customFormat="1">
      <c r="A150" s="42"/>
      <c r="B150" s="43"/>
      <c r="C150" s="44"/>
      <c r="D150" s="238" t="s">
        <v>278</v>
      </c>
      <c r="E150" s="44"/>
      <c r="F150" s="270" t="s">
        <v>1815</v>
      </c>
      <c r="G150" s="44"/>
      <c r="H150" s="271">
        <v>0</v>
      </c>
      <c r="I150" s="44"/>
      <c r="J150" s="44"/>
      <c r="K150" s="44"/>
      <c r="L150" s="48"/>
      <c r="M150" s="234"/>
      <c r="N150" s="23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U150" s="20" t="s">
        <v>93</v>
      </c>
    </row>
    <row r="151" s="2" customFormat="1">
      <c r="A151" s="42"/>
      <c r="B151" s="43"/>
      <c r="C151" s="44"/>
      <c r="D151" s="238" t="s">
        <v>278</v>
      </c>
      <c r="E151" s="44"/>
      <c r="F151" s="270" t="s">
        <v>1816</v>
      </c>
      <c r="G151" s="44"/>
      <c r="H151" s="271">
        <v>121</v>
      </c>
      <c r="I151" s="44"/>
      <c r="J151" s="44"/>
      <c r="K151" s="44"/>
      <c r="L151" s="48"/>
      <c r="M151" s="234"/>
      <c r="N151" s="23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U151" s="20" t="s">
        <v>93</v>
      </c>
    </row>
    <row r="152" s="2" customFormat="1">
      <c r="A152" s="42"/>
      <c r="B152" s="43"/>
      <c r="C152" s="44"/>
      <c r="D152" s="238" t="s">
        <v>278</v>
      </c>
      <c r="E152" s="44"/>
      <c r="F152" s="270" t="s">
        <v>1817</v>
      </c>
      <c r="G152" s="44"/>
      <c r="H152" s="271">
        <v>65</v>
      </c>
      <c r="I152" s="44"/>
      <c r="J152" s="44"/>
      <c r="K152" s="44"/>
      <c r="L152" s="48"/>
      <c r="M152" s="234"/>
      <c r="N152" s="23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U152" s="20" t="s">
        <v>93</v>
      </c>
    </row>
    <row r="153" s="2" customFormat="1">
      <c r="A153" s="42"/>
      <c r="B153" s="43"/>
      <c r="C153" s="44"/>
      <c r="D153" s="238" t="s">
        <v>278</v>
      </c>
      <c r="E153" s="44"/>
      <c r="F153" s="270" t="s">
        <v>310</v>
      </c>
      <c r="G153" s="44"/>
      <c r="H153" s="271">
        <v>186</v>
      </c>
      <c r="I153" s="44"/>
      <c r="J153" s="44"/>
      <c r="K153" s="44"/>
      <c r="L153" s="48"/>
      <c r="M153" s="234"/>
      <c r="N153" s="23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U153" s="20" t="s">
        <v>93</v>
      </c>
    </row>
    <row r="154" s="2" customFormat="1">
      <c r="A154" s="42"/>
      <c r="B154" s="43"/>
      <c r="C154" s="44"/>
      <c r="D154" s="238" t="s">
        <v>278</v>
      </c>
      <c r="E154" s="44"/>
      <c r="F154" s="269" t="s">
        <v>1825</v>
      </c>
      <c r="G154" s="44"/>
      <c r="H154" s="44"/>
      <c r="I154" s="44"/>
      <c r="J154" s="44"/>
      <c r="K154" s="44"/>
      <c r="L154" s="48"/>
      <c r="M154" s="234"/>
      <c r="N154" s="23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U154" s="20" t="s">
        <v>93</v>
      </c>
    </row>
    <row r="155" s="2" customFormat="1">
      <c r="A155" s="42"/>
      <c r="B155" s="43"/>
      <c r="C155" s="44"/>
      <c r="D155" s="238" t="s">
        <v>278</v>
      </c>
      <c r="E155" s="44"/>
      <c r="F155" s="270" t="s">
        <v>1818</v>
      </c>
      <c r="G155" s="44"/>
      <c r="H155" s="271">
        <v>73</v>
      </c>
      <c r="I155" s="44"/>
      <c r="J155" s="44"/>
      <c r="K155" s="44"/>
      <c r="L155" s="48"/>
      <c r="M155" s="234"/>
      <c r="N155" s="23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U155" s="20" t="s">
        <v>93</v>
      </c>
    </row>
    <row r="156" s="2" customFormat="1" ht="24.15" customHeight="1">
      <c r="A156" s="42"/>
      <c r="B156" s="43"/>
      <c r="C156" s="218" t="s">
        <v>338</v>
      </c>
      <c r="D156" s="218" t="s">
        <v>256</v>
      </c>
      <c r="E156" s="219" t="s">
        <v>1846</v>
      </c>
      <c r="F156" s="220" t="s">
        <v>1847</v>
      </c>
      <c r="G156" s="221" t="s">
        <v>259</v>
      </c>
      <c r="H156" s="222">
        <v>132</v>
      </c>
      <c r="I156" s="223"/>
      <c r="J156" s="224">
        <f>ROUND(I156*H156,2)</f>
        <v>0</v>
      </c>
      <c r="K156" s="220" t="s">
        <v>1848</v>
      </c>
      <c r="L156" s="48"/>
      <c r="M156" s="225" t="s">
        <v>48</v>
      </c>
      <c r="N156" s="226" t="s">
        <v>56</v>
      </c>
      <c r="O156" s="88"/>
      <c r="P156" s="227">
        <f>O156*H156</f>
        <v>0</v>
      </c>
      <c r="Q156" s="227">
        <v>0.00014999999999999999</v>
      </c>
      <c r="R156" s="227">
        <f>Q156*H156</f>
        <v>0.019799999999999998</v>
      </c>
      <c r="S156" s="227">
        <v>0</v>
      </c>
      <c r="T156" s="22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9" t="s">
        <v>261</v>
      </c>
      <c r="AT156" s="229" t="s">
        <v>256</v>
      </c>
      <c r="AU156" s="229" t="s">
        <v>93</v>
      </c>
      <c r="AY156" s="20" t="s">
        <v>254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23</v>
      </c>
      <c r="BK156" s="230">
        <f>ROUND(I156*H156,2)</f>
        <v>0</v>
      </c>
      <c r="BL156" s="20" t="s">
        <v>261</v>
      </c>
      <c r="BM156" s="229" t="s">
        <v>1849</v>
      </c>
    </row>
    <row r="157" s="13" customFormat="1">
      <c r="A157" s="13"/>
      <c r="B157" s="236"/>
      <c r="C157" s="237"/>
      <c r="D157" s="238" t="s">
        <v>265</v>
      </c>
      <c r="E157" s="239" t="s">
        <v>48</v>
      </c>
      <c r="F157" s="240" t="s">
        <v>1850</v>
      </c>
      <c r="G157" s="237"/>
      <c r="H157" s="241">
        <v>132</v>
      </c>
      <c r="I157" s="242"/>
      <c r="J157" s="237"/>
      <c r="K157" s="237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265</v>
      </c>
      <c r="AU157" s="247" t="s">
        <v>93</v>
      </c>
      <c r="AV157" s="13" t="s">
        <v>93</v>
      </c>
      <c r="AW157" s="13" t="s">
        <v>46</v>
      </c>
      <c r="AX157" s="13" t="s">
        <v>23</v>
      </c>
      <c r="AY157" s="247" t="s">
        <v>254</v>
      </c>
    </row>
    <row r="158" s="2" customFormat="1">
      <c r="A158" s="42"/>
      <c r="B158" s="43"/>
      <c r="C158" s="44"/>
      <c r="D158" s="238" t="s">
        <v>278</v>
      </c>
      <c r="E158" s="44"/>
      <c r="F158" s="269" t="s">
        <v>1824</v>
      </c>
      <c r="G158" s="44"/>
      <c r="H158" s="44"/>
      <c r="I158" s="44"/>
      <c r="J158" s="44"/>
      <c r="K158" s="44"/>
      <c r="L158" s="48"/>
      <c r="M158" s="234"/>
      <c r="N158" s="23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U158" s="20" t="s">
        <v>93</v>
      </c>
    </row>
    <row r="159" s="2" customFormat="1">
      <c r="A159" s="42"/>
      <c r="B159" s="43"/>
      <c r="C159" s="44"/>
      <c r="D159" s="238" t="s">
        <v>278</v>
      </c>
      <c r="E159" s="44"/>
      <c r="F159" s="270" t="s">
        <v>1819</v>
      </c>
      <c r="G159" s="44"/>
      <c r="H159" s="271">
        <v>20</v>
      </c>
      <c r="I159" s="44"/>
      <c r="J159" s="44"/>
      <c r="K159" s="44"/>
      <c r="L159" s="48"/>
      <c r="M159" s="234"/>
      <c r="N159" s="23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U159" s="20" t="s">
        <v>93</v>
      </c>
    </row>
    <row r="160" s="2" customFormat="1" ht="24.15" customHeight="1">
      <c r="A160" s="42"/>
      <c r="B160" s="43"/>
      <c r="C160" s="218" t="s">
        <v>8</v>
      </c>
      <c r="D160" s="218" t="s">
        <v>256</v>
      </c>
      <c r="E160" s="219" t="s">
        <v>1851</v>
      </c>
      <c r="F160" s="220" t="s">
        <v>1852</v>
      </c>
      <c r="G160" s="221" t="s">
        <v>259</v>
      </c>
      <c r="H160" s="222">
        <v>1338</v>
      </c>
      <c r="I160" s="223"/>
      <c r="J160" s="224">
        <f>ROUND(I160*H160,2)</f>
        <v>0</v>
      </c>
      <c r="K160" s="220" t="s">
        <v>797</v>
      </c>
      <c r="L160" s="48"/>
      <c r="M160" s="225" t="s">
        <v>48</v>
      </c>
      <c r="N160" s="226" t="s">
        <v>56</v>
      </c>
      <c r="O160" s="88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9" t="s">
        <v>261</v>
      </c>
      <c r="AT160" s="229" t="s">
        <v>256</v>
      </c>
      <c r="AU160" s="229" t="s">
        <v>93</v>
      </c>
      <c r="AY160" s="20" t="s">
        <v>254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0" t="s">
        <v>23</v>
      </c>
      <c r="BK160" s="230">
        <f>ROUND(I160*H160,2)</f>
        <v>0</v>
      </c>
      <c r="BL160" s="20" t="s">
        <v>261</v>
      </c>
      <c r="BM160" s="229" t="s">
        <v>1853</v>
      </c>
    </row>
    <row r="161" s="2" customFormat="1">
      <c r="A161" s="42"/>
      <c r="B161" s="43"/>
      <c r="C161" s="44"/>
      <c r="D161" s="231" t="s">
        <v>263</v>
      </c>
      <c r="E161" s="44"/>
      <c r="F161" s="232" t="s">
        <v>1854</v>
      </c>
      <c r="G161" s="44"/>
      <c r="H161" s="44"/>
      <c r="I161" s="233"/>
      <c r="J161" s="44"/>
      <c r="K161" s="44"/>
      <c r="L161" s="48"/>
      <c r="M161" s="234"/>
      <c r="N161" s="23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263</v>
      </c>
      <c r="AU161" s="20" t="s">
        <v>93</v>
      </c>
    </row>
    <row r="162" s="13" customFormat="1">
      <c r="A162" s="13"/>
      <c r="B162" s="236"/>
      <c r="C162" s="237"/>
      <c r="D162" s="238" t="s">
        <v>265</v>
      </c>
      <c r="E162" s="239" t="s">
        <v>48</v>
      </c>
      <c r="F162" s="240" t="s">
        <v>1855</v>
      </c>
      <c r="G162" s="237"/>
      <c r="H162" s="241">
        <v>508.19999999999999</v>
      </c>
      <c r="I162" s="242"/>
      <c r="J162" s="237"/>
      <c r="K162" s="237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265</v>
      </c>
      <c r="AU162" s="247" t="s">
        <v>93</v>
      </c>
      <c r="AV162" s="13" t="s">
        <v>93</v>
      </c>
      <c r="AW162" s="13" t="s">
        <v>46</v>
      </c>
      <c r="AX162" s="13" t="s">
        <v>85</v>
      </c>
      <c r="AY162" s="247" t="s">
        <v>254</v>
      </c>
    </row>
    <row r="163" s="13" customFormat="1">
      <c r="A163" s="13"/>
      <c r="B163" s="236"/>
      <c r="C163" s="237"/>
      <c r="D163" s="238" t="s">
        <v>265</v>
      </c>
      <c r="E163" s="239" t="s">
        <v>48</v>
      </c>
      <c r="F163" s="240" t="s">
        <v>1856</v>
      </c>
      <c r="G163" s="237"/>
      <c r="H163" s="241">
        <v>331.5</v>
      </c>
      <c r="I163" s="242"/>
      <c r="J163" s="237"/>
      <c r="K163" s="237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265</v>
      </c>
      <c r="AU163" s="247" t="s">
        <v>93</v>
      </c>
      <c r="AV163" s="13" t="s">
        <v>93</v>
      </c>
      <c r="AW163" s="13" t="s">
        <v>46</v>
      </c>
      <c r="AX163" s="13" t="s">
        <v>85</v>
      </c>
      <c r="AY163" s="247" t="s">
        <v>254</v>
      </c>
    </row>
    <row r="164" s="13" customFormat="1">
      <c r="A164" s="13"/>
      <c r="B164" s="236"/>
      <c r="C164" s="237"/>
      <c r="D164" s="238" t="s">
        <v>265</v>
      </c>
      <c r="E164" s="239" t="s">
        <v>48</v>
      </c>
      <c r="F164" s="240" t="s">
        <v>1857</v>
      </c>
      <c r="G164" s="237"/>
      <c r="H164" s="241">
        <v>372.30000000000001</v>
      </c>
      <c r="I164" s="242"/>
      <c r="J164" s="237"/>
      <c r="K164" s="237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265</v>
      </c>
      <c r="AU164" s="247" t="s">
        <v>93</v>
      </c>
      <c r="AV164" s="13" t="s">
        <v>93</v>
      </c>
      <c r="AW164" s="13" t="s">
        <v>46</v>
      </c>
      <c r="AX164" s="13" t="s">
        <v>85</v>
      </c>
      <c r="AY164" s="247" t="s">
        <v>254</v>
      </c>
    </row>
    <row r="165" s="13" customFormat="1">
      <c r="A165" s="13"/>
      <c r="B165" s="236"/>
      <c r="C165" s="237"/>
      <c r="D165" s="238" t="s">
        <v>265</v>
      </c>
      <c r="E165" s="239" t="s">
        <v>48</v>
      </c>
      <c r="F165" s="240" t="s">
        <v>1858</v>
      </c>
      <c r="G165" s="237"/>
      <c r="H165" s="241">
        <v>126</v>
      </c>
      <c r="I165" s="242"/>
      <c r="J165" s="237"/>
      <c r="K165" s="237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265</v>
      </c>
      <c r="AU165" s="247" t="s">
        <v>93</v>
      </c>
      <c r="AV165" s="13" t="s">
        <v>93</v>
      </c>
      <c r="AW165" s="13" t="s">
        <v>46</v>
      </c>
      <c r="AX165" s="13" t="s">
        <v>85</v>
      </c>
      <c r="AY165" s="247" t="s">
        <v>254</v>
      </c>
    </row>
    <row r="166" s="14" customFormat="1">
      <c r="A166" s="14"/>
      <c r="B166" s="248"/>
      <c r="C166" s="249"/>
      <c r="D166" s="238" t="s">
        <v>265</v>
      </c>
      <c r="E166" s="250" t="s">
        <v>1772</v>
      </c>
      <c r="F166" s="251" t="s">
        <v>268</v>
      </c>
      <c r="G166" s="249"/>
      <c r="H166" s="252">
        <v>1338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8" t="s">
        <v>265</v>
      </c>
      <c r="AU166" s="258" t="s">
        <v>93</v>
      </c>
      <c r="AV166" s="14" t="s">
        <v>261</v>
      </c>
      <c r="AW166" s="14" t="s">
        <v>46</v>
      </c>
      <c r="AX166" s="14" t="s">
        <v>23</v>
      </c>
      <c r="AY166" s="258" t="s">
        <v>254</v>
      </c>
    </row>
    <row r="167" s="2" customFormat="1">
      <c r="A167" s="42"/>
      <c r="B167" s="43"/>
      <c r="C167" s="44"/>
      <c r="D167" s="238" t="s">
        <v>278</v>
      </c>
      <c r="E167" s="44"/>
      <c r="F167" s="269" t="s">
        <v>1859</v>
      </c>
      <c r="G167" s="44"/>
      <c r="H167" s="44"/>
      <c r="I167" s="44"/>
      <c r="J167" s="44"/>
      <c r="K167" s="44"/>
      <c r="L167" s="48"/>
      <c r="M167" s="234"/>
      <c r="N167" s="23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U167" s="20" t="s">
        <v>93</v>
      </c>
    </row>
    <row r="168" s="2" customFormat="1">
      <c r="A168" s="42"/>
      <c r="B168" s="43"/>
      <c r="C168" s="44"/>
      <c r="D168" s="238" t="s">
        <v>278</v>
      </c>
      <c r="E168" s="44"/>
      <c r="F168" s="270" t="s">
        <v>1814</v>
      </c>
      <c r="G168" s="44"/>
      <c r="H168" s="271">
        <v>0</v>
      </c>
      <c r="I168" s="44"/>
      <c r="J168" s="44"/>
      <c r="K168" s="44"/>
      <c r="L168" s="48"/>
      <c r="M168" s="234"/>
      <c r="N168" s="23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U168" s="20" t="s">
        <v>93</v>
      </c>
    </row>
    <row r="169" s="2" customFormat="1">
      <c r="A169" s="42"/>
      <c r="B169" s="43"/>
      <c r="C169" s="44"/>
      <c r="D169" s="238" t="s">
        <v>278</v>
      </c>
      <c r="E169" s="44"/>
      <c r="F169" s="270" t="s">
        <v>1815</v>
      </c>
      <c r="G169" s="44"/>
      <c r="H169" s="271">
        <v>0</v>
      </c>
      <c r="I169" s="44"/>
      <c r="J169" s="44"/>
      <c r="K169" s="44"/>
      <c r="L169" s="48"/>
      <c r="M169" s="234"/>
      <c r="N169" s="23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U169" s="20" t="s">
        <v>93</v>
      </c>
    </row>
    <row r="170" s="2" customFormat="1">
      <c r="A170" s="42"/>
      <c r="B170" s="43"/>
      <c r="C170" s="44"/>
      <c r="D170" s="238" t="s">
        <v>278</v>
      </c>
      <c r="E170" s="44"/>
      <c r="F170" s="270" t="s">
        <v>1816</v>
      </c>
      <c r="G170" s="44"/>
      <c r="H170" s="271">
        <v>121</v>
      </c>
      <c r="I170" s="44"/>
      <c r="J170" s="44"/>
      <c r="K170" s="44"/>
      <c r="L170" s="48"/>
      <c r="M170" s="234"/>
      <c r="N170" s="23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U170" s="20" t="s">
        <v>93</v>
      </c>
    </row>
    <row r="171" s="2" customFormat="1">
      <c r="A171" s="42"/>
      <c r="B171" s="43"/>
      <c r="C171" s="44"/>
      <c r="D171" s="238" t="s">
        <v>278</v>
      </c>
      <c r="E171" s="44"/>
      <c r="F171" s="269" t="s">
        <v>1860</v>
      </c>
      <c r="G171" s="44"/>
      <c r="H171" s="44"/>
      <c r="I171" s="44"/>
      <c r="J171" s="44"/>
      <c r="K171" s="44"/>
      <c r="L171" s="48"/>
      <c r="M171" s="234"/>
      <c r="N171" s="23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U171" s="20" t="s">
        <v>93</v>
      </c>
    </row>
    <row r="172" s="2" customFormat="1">
      <c r="A172" s="42"/>
      <c r="B172" s="43"/>
      <c r="C172" s="44"/>
      <c r="D172" s="238" t="s">
        <v>278</v>
      </c>
      <c r="E172" s="44"/>
      <c r="F172" s="270" t="s">
        <v>1817</v>
      </c>
      <c r="G172" s="44"/>
      <c r="H172" s="271">
        <v>65</v>
      </c>
      <c r="I172" s="44"/>
      <c r="J172" s="44"/>
      <c r="K172" s="44"/>
      <c r="L172" s="48"/>
      <c r="M172" s="234"/>
      <c r="N172" s="23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U172" s="20" t="s">
        <v>93</v>
      </c>
    </row>
    <row r="173" s="2" customFormat="1">
      <c r="A173" s="42"/>
      <c r="B173" s="43"/>
      <c r="C173" s="44"/>
      <c r="D173" s="238" t="s">
        <v>278</v>
      </c>
      <c r="E173" s="44"/>
      <c r="F173" s="269" t="s">
        <v>1825</v>
      </c>
      <c r="G173" s="44"/>
      <c r="H173" s="44"/>
      <c r="I173" s="44"/>
      <c r="J173" s="44"/>
      <c r="K173" s="44"/>
      <c r="L173" s="48"/>
      <c r="M173" s="234"/>
      <c r="N173" s="23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U173" s="20" t="s">
        <v>93</v>
      </c>
    </row>
    <row r="174" s="2" customFormat="1">
      <c r="A174" s="42"/>
      <c r="B174" s="43"/>
      <c r="C174" s="44"/>
      <c r="D174" s="238" t="s">
        <v>278</v>
      </c>
      <c r="E174" s="44"/>
      <c r="F174" s="270" t="s">
        <v>1818</v>
      </c>
      <c r="G174" s="44"/>
      <c r="H174" s="271">
        <v>73</v>
      </c>
      <c r="I174" s="44"/>
      <c r="J174" s="44"/>
      <c r="K174" s="44"/>
      <c r="L174" s="48"/>
      <c r="M174" s="234"/>
      <c r="N174" s="23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U174" s="20" t="s">
        <v>93</v>
      </c>
    </row>
    <row r="175" s="2" customFormat="1">
      <c r="A175" s="42"/>
      <c r="B175" s="43"/>
      <c r="C175" s="44"/>
      <c r="D175" s="238" t="s">
        <v>278</v>
      </c>
      <c r="E175" s="44"/>
      <c r="F175" s="269" t="s">
        <v>1824</v>
      </c>
      <c r="G175" s="44"/>
      <c r="H175" s="44"/>
      <c r="I175" s="44"/>
      <c r="J175" s="44"/>
      <c r="K175" s="44"/>
      <c r="L175" s="48"/>
      <c r="M175" s="234"/>
      <c r="N175" s="23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U175" s="20" t="s">
        <v>93</v>
      </c>
    </row>
    <row r="176" s="2" customFormat="1">
      <c r="A176" s="42"/>
      <c r="B176" s="43"/>
      <c r="C176" s="44"/>
      <c r="D176" s="238" t="s">
        <v>278</v>
      </c>
      <c r="E176" s="44"/>
      <c r="F176" s="270" t="s">
        <v>1819</v>
      </c>
      <c r="G176" s="44"/>
      <c r="H176" s="271">
        <v>20</v>
      </c>
      <c r="I176" s="44"/>
      <c r="J176" s="44"/>
      <c r="K176" s="44"/>
      <c r="L176" s="48"/>
      <c r="M176" s="234"/>
      <c r="N176" s="23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U176" s="20" t="s">
        <v>93</v>
      </c>
    </row>
    <row r="177" s="2" customFormat="1" ht="16.5" customHeight="1">
      <c r="A177" s="42"/>
      <c r="B177" s="43"/>
      <c r="C177" s="285" t="s">
        <v>349</v>
      </c>
      <c r="D177" s="285" t="s">
        <v>376</v>
      </c>
      <c r="E177" s="286" t="s">
        <v>1861</v>
      </c>
      <c r="F177" s="287" t="s">
        <v>1862</v>
      </c>
      <c r="G177" s="288" t="s">
        <v>528</v>
      </c>
      <c r="H177" s="289">
        <v>254.83000000000001</v>
      </c>
      <c r="I177" s="290"/>
      <c r="J177" s="291">
        <f>ROUND(I177*H177,2)</f>
        <v>0</v>
      </c>
      <c r="K177" s="287" t="s">
        <v>48</v>
      </c>
      <c r="L177" s="292"/>
      <c r="M177" s="293" t="s">
        <v>48</v>
      </c>
      <c r="N177" s="294" t="s">
        <v>56</v>
      </c>
      <c r="O177" s="88"/>
      <c r="P177" s="227">
        <f>O177*H177</f>
        <v>0</v>
      </c>
      <c r="Q177" s="227">
        <v>1</v>
      </c>
      <c r="R177" s="227">
        <f>Q177*H177</f>
        <v>254.83000000000001</v>
      </c>
      <c r="S177" s="227">
        <v>0</v>
      </c>
      <c r="T177" s="22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9" t="s">
        <v>303</v>
      </c>
      <c r="AT177" s="229" t="s">
        <v>376</v>
      </c>
      <c r="AU177" s="229" t="s">
        <v>93</v>
      </c>
      <c r="AY177" s="20" t="s">
        <v>254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0" t="s">
        <v>23</v>
      </c>
      <c r="BK177" s="230">
        <f>ROUND(I177*H177,2)</f>
        <v>0</v>
      </c>
      <c r="BL177" s="20" t="s">
        <v>261</v>
      </c>
      <c r="BM177" s="229" t="s">
        <v>1863</v>
      </c>
    </row>
    <row r="178" s="15" customFormat="1">
      <c r="A178" s="15"/>
      <c r="B178" s="259"/>
      <c r="C178" s="260"/>
      <c r="D178" s="238" t="s">
        <v>265</v>
      </c>
      <c r="E178" s="261" t="s">
        <v>48</v>
      </c>
      <c r="F178" s="262" t="s">
        <v>1864</v>
      </c>
      <c r="G178" s="260"/>
      <c r="H178" s="261" t="s">
        <v>48</v>
      </c>
      <c r="I178" s="263"/>
      <c r="J178" s="260"/>
      <c r="K178" s="260"/>
      <c r="L178" s="264"/>
      <c r="M178" s="265"/>
      <c r="N178" s="266"/>
      <c r="O178" s="266"/>
      <c r="P178" s="266"/>
      <c r="Q178" s="266"/>
      <c r="R178" s="266"/>
      <c r="S178" s="266"/>
      <c r="T178" s="26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8" t="s">
        <v>265</v>
      </c>
      <c r="AU178" s="268" t="s">
        <v>93</v>
      </c>
      <c r="AV178" s="15" t="s">
        <v>23</v>
      </c>
      <c r="AW178" s="15" t="s">
        <v>46</v>
      </c>
      <c r="AX178" s="15" t="s">
        <v>85</v>
      </c>
      <c r="AY178" s="268" t="s">
        <v>254</v>
      </c>
    </row>
    <row r="179" s="13" customFormat="1">
      <c r="A179" s="13"/>
      <c r="B179" s="236"/>
      <c r="C179" s="237"/>
      <c r="D179" s="238" t="s">
        <v>265</v>
      </c>
      <c r="E179" s="239" t="s">
        <v>48</v>
      </c>
      <c r="F179" s="240" t="s">
        <v>1782</v>
      </c>
      <c r="G179" s="237"/>
      <c r="H179" s="241">
        <v>186</v>
      </c>
      <c r="I179" s="242"/>
      <c r="J179" s="237"/>
      <c r="K179" s="237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265</v>
      </c>
      <c r="AU179" s="247" t="s">
        <v>93</v>
      </c>
      <c r="AV179" s="13" t="s">
        <v>93</v>
      </c>
      <c r="AW179" s="13" t="s">
        <v>46</v>
      </c>
      <c r="AX179" s="13" t="s">
        <v>85</v>
      </c>
      <c r="AY179" s="247" t="s">
        <v>254</v>
      </c>
    </row>
    <row r="180" s="13" customFormat="1">
      <c r="A180" s="13"/>
      <c r="B180" s="236"/>
      <c r="C180" s="237"/>
      <c r="D180" s="238" t="s">
        <v>265</v>
      </c>
      <c r="E180" s="239" t="s">
        <v>48</v>
      </c>
      <c r="F180" s="240" t="s">
        <v>1785</v>
      </c>
      <c r="G180" s="237"/>
      <c r="H180" s="241">
        <v>73</v>
      </c>
      <c r="I180" s="242"/>
      <c r="J180" s="237"/>
      <c r="K180" s="237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265</v>
      </c>
      <c r="AU180" s="247" t="s">
        <v>93</v>
      </c>
      <c r="AV180" s="13" t="s">
        <v>93</v>
      </c>
      <c r="AW180" s="13" t="s">
        <v>46</v>
      </c>
      <c r="AX180" s="13" t="s">
        <v>85</v>
      </c>
      <c r="AY180" s="247" t="s">
        <v>254</v>
      </c>
    </row>
    <row r="181" s="13" customFormat="1">
      <c r="A181" s="13"/>
      <c r="B181" s="236"/>
      <c r="C181" s="237"/>
      <c r="D181" s="238" t="s">
        <v>265</v>
      </c>
      <c r="E181" s="239" t="s">
        <v>48</v>
      </c>
      <c r="F181" s="240" t="s">
        <v>1779</v>
      </c>
      <c r="G181" s="237"/>
      <c r="H181" s="241">
        <v>20</v>
      </c>
      <c r="I181" s="242"/>
      <c r="J181" s="237"/>
      <c r="K181" s="237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265</v>
      </c>
      <c r="AU181" s="247" t="s">
        <v>93</v>
      </c>
      <c r="AV181" s="13" t="s">
        <v>93</v>
      </c>
      <c r="AW181" s="13" t="s">
        <v>46</v>
      </c>
      <c r="AX181" s="13" t="s">
        <v>85</v>
      </c>
      <c r="AY181" s="247" t="s">
        <v>254</v>
      </c>
    </row>
    <row r="182" s="13" customFormat="1">
      <c r="A182" s="13"/>
      <c r="B182" s="236"/>
      <c r="C182" s="237"/>
      <c r="D182" s="238" t="s">
        <v>265</v>
      </c>
      <c r="E182" s="239" t="s">
        <v>48</v>
      </c>
      <c r="F182" s="240" t="s">
        <v>1780</v>
      </c>
      <c r="G182" s="237"/>
      <c r="H182" s="241">
        <v>74</v>
      </c>
      <c r="I182" s="242"/>
      <c r="J182" s="237"/>
      <c r="K182" s="237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265</v>
      </c>
      <c r="AU182" s="247" t="s">
        <v>93</v>
      </c>
      <c r="AV182" s="13" t="s">
        <v>93</v>
      </c>
      <c r="AW182" s="13" t="s">
        <v>46</v>
      </c>
      <c r="AX182" s="13" t="s">
        <v>85</v>
      </c>
      <c r="AY182" s="247" t="s">
        <v>254</v>
      </c>
    </row>
    <row r="183" s="14" customFormat="1">
      <c r="A183" s="14"/>
      <c r="B183" s="248"/>
      <c r="C183" s="249"/>
      <c r="D183" s="238" t="s">
        <v>265</v>
      </c>
      <c r="E183" s="250" t="s">
        <v>1865</v>
      </c>
      <c r="F183" s="251" t="s">
        <v>268</v>
      </c>
      <c r="G183" s="249"/>
      <c r="H183" s="252">
        <v>353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265</v>
      </c>
      <c r="AU183" s="258" t="s">
        <v>93</v>
      </c>
      <c r="AV183" s="14" t="s">
        <v>261</v>
      </c>
      <c r="AW183" s="14" t="s">
        <v>46</v>
      </c>
      <c r="AX183" s="14" t="s">
        <v>85</v>
      </c>
      <c r="AY183" s="258" t="s">
        <v>254</v>
      </c>
    </row>
    <row r="184" s="13" customFormat="1">
      <c r="A184" s="13"/>
      <c r="B184" s="236"/>
      <c r="C184" s="237"/>
      <c r="D184" s="238" t="s">
        <v>265</v>
      </c>
      <c r="E184" s="239" t="s">
        <v>48</v>
      </c>
      <c r="F184" s="240" t="s">
        <v>1866</v>
      </c>
      <c r="G184" s="237"/>
      <c r="H184" s="241">
        <v>124.04300000000001</v>
      </c>
      <c r="I184" s="242"/>
      <c r="J184" s="237"/>
      <c r="K184" s="237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265</v>
      </c>
      <c r="AU184" s="247" t="s">
        <v>93</v>
      </c>
      <c r="AV184" s="13" t="s">
        <v>93</v>
      </c>
      <c r="AW184" s="13" t="s">
        <v>46</v>
      </c>
      <c r="AX184" s="13" t="s">
        <v>85</v>
      </c>
      <c r="AY184" s="247" t="s">
        <v>254</v>
      </c>
    </row>
    <row r="185" s="13" customFormat="1">
      <c r="A185" s="13"/>
      <c r="B185" s="236"/>
      <c r="C185" s="237"/>
      <c r="D185" s="238" t="s">
        <v>265</v>
      </c>
      <c r="E185" s="239" t="s">
        <v>48</v>
      </c>
      <c r="F185" s="240" t="s">
        <v>1867</v>
      </c>
      <c r="G185" s="237"/>
      <c r="H185" s="241">
        <v>48.683999999999998</v>
      </c>
      <c r="I185" s="242"/>
      <c r="J185" s="237"/>
      <c r="K185" s="237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265</v>
      </c>
      <c r="AU185" s="247" t="s">
        <v>93</v>
      </c>
      <c r="AV185" s="13" t="s">
        <v>93</v>
      </c>
      <c r="AW185" s="13" t="s">
        <v>46</v>
      </c>
      <c r="AX185" s="13" t="s">
        <v>85</v>
      </c>
      <c r="AY185" s="247" t="s">
        <v>254</v>
      </c>
    </row>
    <row r="186" s="13" customFormat="1">
      <c r="A186" s="13"/>
      <c r="B186" s="236"/>
      <c r="C186" s="237"/>
      <c r="D186" s="238" t="s">
        <v>265</v>
      </c>
      <c r="E186" s="239" t="s">
        <v>48</v>
      </c>
      <c r="F186" s="240" t="s">
        <v>1868</v>
      </c>
      <c r="G186" s="237"/>
      <c r="H186" s="241">
        <v>16.302</v>
      </c>
      <c r="I186" s="242"/>
      <c r="J186" s="237"/>
      <c r="K186" s="237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265</v>
      </c>
      <c r="AU186" s="247" t="s">
        <v>93</v>
      </c>
      <c r="AV186" s="13" t="s">
        <v>93</v>
      </c>
      <c r="AW186" s="13" t="s">
        <v>46</v>
      </c>
      <c r="AX186" s="13" t="s">
        <v>85</v>
      </c>
      <c r="AY186" s="247" t="s">
        <v>254</v>
      </c>
    </row>
    <row r="187" s="13" customFormat="1">
      <c r="A187" s="13"/>
      <c r="B187" s="236"/>
      <c r="C187" s="237"/>
      <c r="D187" s="238" t="s">
        <v>265</v>
      </c>
      <c r="E187" s="239" t="s">
        <v>48</v>
      </c>
      <c r="F187" s="240" t="s">
        <v>1869</v>
      </c>
      <c r="G187" s="237"/>
      <c r="H187" s="241">
        <v>65.801000000000002</v>
      </c>
      <c r="I187" s="242"/>
      <c r="J187" s="237"/>
      <c r="K187" s="237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265</v>
      </c>
      <c r="AU187" s="247" t="s">
        <v>93</v>
      </c>
      <c r="AV187" s="13" t="s">
        <v>93</v>
      </c>
      <c r="AW187" s="13" t="s">
        <v>46</v>
      </c>
      <c r="AX187" s="13" t="s">
        <v>85</v>
      </c>
      <c r="AY187" s="247" t="s">
        <v>254</v>
      </c>
    </row>
    <row r="188" s="14" customFormat="1">
      <c r="A188" s="14"/>
      <c r="B188" s="248"/>
      <c r="C188" s="249"/>
      <c r="D188" s="238" t="s">
        <v>265</v>
      </c>
      <c r="E188" s="250" t="s">
        <v>48</v>
      </c>
      <c r="F188" s="251" t="s">
        <v>268</v>
      </c>
      <c r="G188" s="249"/>
      <c r="H188" s="252">
        <v>254.83000000000001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8" t="s">
        <v>265</v>
      </c>
      <c r="AU188" s="258" t="s">
        <v>93</v>
      </c>
      <c r="AV188" s="14" t="s">
        <v>261</v>
      </c>
      <c r="AW188" s="14" t="s">
        <v>46</v>
      </c>
      <c r="AX188" s="14" t="s">
        <v>23</v>
      </c>
      <c r="AY188" s="258" t="s">
        <v>254</v>
      </c>
    </row>
    <row r="189" s="2" customFormat="1">
      <c r="A189" s="42"/>
      <c r="B189" s="43"/>
      <c r="C189" s="44"/>
      <c r="D189" s="238" t="s">
        <v>278</v>
      </c>
      <c r="E189" s="44"/>
      <c r="F189" s="269" t="s">
        <v>1823</v>
      </c>
      <c r="G189" s="44"/>
      <c r="H189" s="44"/>
      <c r="I189" s="44"/>
      <c r="J189" s="44"/>
      <c r="K189" s="44"/>
      <c r="L189" s="48"/>
      <c r="M189" s="234"/>
      <c r="N189" s="23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U189" s="20" t="s">
        <v>93</v>
      </c>
    </row>
    <row r="190" s="2" customFormat="1">
      <c r="A190" s="42"/>
      <c r="B190" s="43"/>
      <c r="C190" s="44"/>
      <c r="D190" s="238" t="s">
        <v>278</v>
      </c>
      <c r="E190" s="44"/>
      <c r="F190" s="270" t="s">
        <v>1814</v>
      </c>
      <c r="G190" s="44"/>
      <c r="H190" s="271">
        <v>0</v>
      </c>
      <c r="I190" s="44"/>
      <c r="J190" s="44"/>
      <c r="K190" s="44"/>
      <c r="L190" s="48"/>
      <c r="M190" s="234"/>
      <c r="N190" s="23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U190" s="20" t="s">
        <v>93</v>
      </c>
    </row>
    <row r="191" s="2" customFormat="1">
      <c r="A191" s="42"/>
      <c r="B191" s="43"/>
      <c r="C191" s="44"/>
      <c r="D191" s="238" t="s">
        <v>278</v>
      </c>
      <c r="E191" s="44"/>
      <c r="F191" s="270" t="s">
        <v>1815</v>
      </c>
      <c r="G191" s="44"/>
      <c r="H191" s="271">
        <v>0</v>
      </c>
      <c r="I191" s="44"/>
      <c r="J191" s="44"/>
      <c r="K191" s="44"/>
      <c r="L191" s="48"/>
      <c r="M191" s="234"/>
      <c r="N191" s="23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U191" s="20" t="s">
        <v>93</v>
      </c>
    </row>
    <row r="192" s="2" customFormat="1">
      <c r="A192" s="42"/>
      <c r="B192" s="43"/>
      <c r="C192" s="44"/>
      <c r="D192" s="238" t="s">
        <v>278</v>
      </c>
      <c r="E192" s="44"/>
      <c r="F192" s="270" t="s">
        <v>1816</v>
      </c>
      <c r="G192" s="44"/>
      <c r="H192" s="271">
        <v>121</v>
      </c>
      <c r="I192" s="44"/>
      <c r="J192" s="44"/>
      <c r="K192" s="44"/>
      <c r="L192" s="48"/>
      <c r="M192" s="234"/>
      <c r="N192" s="23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U192" s="20" t="s">
        <v>93</v>
      </c>
    </row>
    <row r="193" s="2" customFormat="1">
      <c r="A193" s="42"/>
      <c r="B193" s="43"/>
      <c r="C193" s="44"/>
      <c r="D193" s="238" t="s">
        <v>278</v>
      </c>
      <c r="E193" s="44"/>
      <c r="F193" s="270" t="s">
        <v>1817</v>
      </c>
      <c r="G193" s="44"/>
      <c r="H193" s="271">
        <v>65</v>
      </c>
      <c r="I193" s="44"/>
      <c r="J193" s="44"/>
      <c r="K193" s="44"/>
      <c r="L193" s="48"/>
      <c r="M193" s="234"/>
      <c r="N193" s="23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U193" s="20" t="s">
        <v>93</v>
      </c>
    </row>
    <row r="194" s="2" customFormat="1">
      <c r="A194" s="42"/>
      <c r="B194" s="43"/>
      <c r="C194" s="44"/>
      <c r="D194" s="238" t="s">
        <v>278</v>
      </c>
      <c r="E194" s="44"/>
      <c r="F194" s="270" t="s">
        <v>310</v>
      </c>
      <c r="G194" s="44"/>
      <c r="H194" s="271">
        <v>186</v>
      </c>
      <c r="I194" s="44"/>
      <c r="J194" s="44"/>
      <c r="K194" s="44"/>
      <c r="L194" s="48"/>
      <c r="M194" s="234"/>
      <c r="N194" s="23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U194" s="20" t="s">
        <v>93</v>
      </c>
    </row>
    <row r="195" s="2" customFormat="1">
      <c r="A195" s="42"/>
      <c r="B195" s="43"/>
      <c r="C195" s="44"/>
      <c r="D195" s="238" t="s">
        <v>278</v>
      </c>
      <c r="E195" s="44"/>
      <c r="F195" s="269" t="s">
        <v>1825</v>
      </c>
      <c r="G195" s="44"/>
      <c r="H195" s="44"/>
      <c r="I195" s="44"/>
      <c r="J195" s="44"/>
      <c r="K195" s="44"/>
      <c r="L195" s="48"/>
      <c r="M195" s="234"/>
      <c r="N195" s="23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U195" s="20" t="s">
        <v>93</v>
      </c>
    </row>
    <row r="196" s="2" customFormat="1">
      <c r="A196" s="42"/>
      <c r="B196" s="43"/>
      <c r="C196" s="44"/>
      <c r="D196" s="238" t="s">
        <v>278</v>
      </c>
      <c r="E196" s="44"/>
      <c r="F196" s="270" t="s">
        <v>1818</v>
      </c>
      <c r="G196" s="44"/>
      <c r="H196" s="271">
        <v>73</v>
      </c>
      <c r="I196" s="44"/>
      <c r="J196" s="44"/>
      <c r="K196" s="44"/>
      <c r="L196" s="48"/>
      <c r="M196" s="234"/>
      <c r="N196" s="23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U196" s="20" t="s">
        <v>93</v>
      </c>
    </row>
    <row r="197" s="2" customFormat="1">
      <c r="A197" s="42"/>
      <c r="B197" s="43"/>
      <c r="C197" s="44"/>
      <c r="D197" s="238" t="s">
        <v>278</v>
      </c>
      <c r="E197" s="44"/>
      <c r="F197" s="269" t="s">
        <v>1824</v>
      </c>
      <c r="G197" s="44"/>
      <c r="H197" s="44"/>
      <c r="I197" s="44"/>
      <c r="J197" s="44"/>
      <c r="K197" s="44"/>
      <c r="L197" s="48"/>
      <c r="M197" s="234"/>
      <c r="N197" s="23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U197" s="20" t="s">
        <v>93</v>
      </c>
    </row>
    <row r="198" s="2" customFormat="1">
      <c r="A198" s="42"/>
      <c r="B198" s="43"/>
      <c r="C198" s="44"/>
      <c r="D198" s="238" t="s">
        <v>278</v>
      </c>
      <c r="E198" s="44"/>
      <c r="F198" s="270" t="s">
        <v>1819</v>
      </c>
      <c r="G198" s="44"/>
      <c r="H198" s="271">
        <v>20</v>
      </c>
      <c r="I198" s="44"/>
      <c r="J198" s="44"/>
      <c r="K198" s="44"/>
      <c r="L198" s="48"/>
      <c r="M198" s="234"/>
      <c r="N198" s="23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U198" s="20" t="s">
        <v>93</v>
      </c>
    </row>
    <row r="199" s="2" customFormat="1">
      <c r="A199" s="42"/>
      <c r="B199" s="43"/>
      <c r="C199" s="44"/>
      <c r="D199" s="238" t="s">
        <v>278</v>
      </c>
      <c r="E199" s="44"/>
      <c r="F199" s="269" t="s">
        <v>1838</v>
      </c>
      <c r="G199" s="44"/>
      <c r="H199" s="44"/>
      <c r="I199" s="44"/>
      <c r="J199" s="44"/>
      <c r="K199" s="44"/>
      <c r="L199" s="48"/>
      <c r="M199" s="234"/>
      <c r="N199" s="23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U199" s="20" t="s">
        <v>93</v>
      </c>
    </row>
    <row r="200" s="2" customFormat="1">
      <c r="A200" s="42"/>
      <c r="B200" s="43"/>
      <c r="C200" s="44"/>
      <c r="D200" s="238" t="s">
        <v>278</v>
      </c>
      <c r="E200" s="44"/>
      <c r="F200" s="270" t="s">
        <v>1820</v>
      </c>
      <c r="G200" s="44"/>
      <c r="H200" s="271">
        <v>74</v>
      </c>
      <c r="I200" s="44"/>
      <c r="J200" s="44"/>
      <c r="K200" s="44"/>
      <c r="L200" s="48"/>
      <c r="M200" s="234"/>
      <c r="N200" s="23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U200" s="20" t="s">
        <v>93</v>
      </c>
    </row>
    <row r="201" s="2" customFormat="1" ht="24.15" customHeight="1">
      <c r="A201" s="42"/>
      <c r="B201" s="43"/>
      <c r="C201" s="218" t="s">
        <v>354</v>
      </c>
      <c r="D201" s="218" t="s">
        <v>256</v>
      </c>
      <c r="E201" s="219" t="s">
        <v>1870</v>
      </c>
      <c r="F201" s="220" t="s">
        <v>1871</v>
      </c>
      <c r="G201" s="221" t="s">
        <v>259</v>
      </c>
      <c r="H201" s="222">
        <v>532.79999999999995</v>
      </c>
      <c r="I201" s="223"/>
      <c r="J201" s="224">
        <f>ROUND(I201*H201,2)</f>
        <v>0</v>
      </c>
      <c r="K201" s="220" t="s">
        <v>260</v>
      </c>
      <c r="L201" s="48"/>
      <c r="M201" s="225" t="s">
        <v>48</v>
      </c>
      <c r="N201" s="226" t="s">
        <v>56</v>
      </c>
      <c r="O201" s="88"/>
      <c r="P201" s="227">
        <f>O201*H201</f>
        <v>0</v>
      </c>
      <c r="Q201" s="227">
        <v>0.00014999999999999999</v>
      </c>
      <c r="R201" s="227">
        <f>Q201*H201</f>
        <v>0.079919999999999991</v>
      </c>
      <c r="S201" s="227">
        <v>0</v>
      </c>
      <c r="T201" s="22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9" t="s">
        <v>261</v>
      </c>
      <c r="AT201" s="229" t="s">
        <v>256</v>
      </c>
      <c r="AU201" s="229" t="s">
        <v>93</v>
      </c>
      <c r="AY201" s="20" t="s">
        <v>254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0" t="s">
        <v>23</v>
      </c>
      <c r="BK201" s="230">
        <f>ROUND(I201*H201,2)</f>
        <v>0</v>
      </c>
      <c r="BL201" s="20" t="s">
        <v>261</v>
      </c>
      <c r="BM201" s="229" t="s">
        <v>1872</v>
      </c>
    </row>
    <row r="202" s="2" customFormat="1">
      <c r="A202" s="42"/>
      <c r="B202" s="43"/>
      <c r="C202" s="44"/>
      <c r="D202" s="231" t="s">
        <v>263</v>
      </c>
      <c r="E202" s="44"/>
      <c r="F202" s="232" t="s">
        <v>1873</v>
      </c>
      <c r="G202" s="44"/>
      <c r="H202" s="44"/>
      <c r="I202" s="233"/>
      <c r="J202" s="44"/>
      <c r="K202" s="44"/>
      <c r="L202" s="48"/>
      <c r="M202" s="234"/>
      <c r="N202" s="23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263</v>
      </c>
      <c r="AU202" s="20" t="s">
        <v>93</v>
      </c>
    </row>
    <row r="203" s="13" customFormat="1">
      <c r="A203" s="13"/>
      <c r="B203" s="236"/>
      <c r="C203" s="237"/>
      <c r="D203" s="238" t="s">
        <v>265</v>
      </c>
      <c r="E203" s="239" t="s">
        <v>48</v>
      </c>
      <c r="F203" s="240" t="s">
        <v>1874</v>
      </c>
      <c r="G203" s="237"/>
      <c r="H203" s="241">
        <v>532.79999999999995</v>
      </c>
      <c r="I203" s="242"/>
      <c r="J203" s="237"/>
      <c r="K203" s="237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265</v>
      </c>
      <c r="AU203" s="247" t="s">
        <v>93</v>
      </c>
      <c r="AV203" s="13" t="s">
        <v>93</v>
      </c>
      <c r="AW203" s="13" t="s">
        <v>46</v>
      </c>
      <c r="AX203" s="13" t="s">
        <v>23</v>
      </c>
      <c r="AY203" s="247" t="s">
        <v>254</v>
      </c>
    </row>
    <row r="204" s="2" customFormat="1">
      <c r="A204" s="42"/>
      <c r="B204" s="43"/>
      <c r="C204" s="44"/>
      <c r="D204" s="238" t="s">
        <v>278</v>
      </c>
      <c r="E204" s="44"/>
      <c r="F204" s="269" t="s">
        <v>1838</v>
      </c>
      <c r="G204" s="44"/>
      <c r="H204" s="44"/>
      <c r="I204" s="44"/>
      <c r="J204" s="44"/>
      <c r="K204" s="44"/>
      <c r="L204" s="48"/>
      <c r="M204" s="234"/>
      <c r="N204" s="23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U204" s="20" t="s">
        <v>93</v>
      </c>
    </row>
    <row r="205" s="2" customFormat="1">
      <c r="A205" s="42"/>
      <c r="B205" s="43"/>
      <c r="C205" s="44"/>
      <c r="D205" s="238" t="s">
        <v>278</v>
      </c>
      <c r="E205" s="44"/>
      <c r="F205" s="270" t="s">
        <v>1820</v>
      </c>
      <c r="G205" s="44"/>
      <c r="H205" s="271">
        <v>74</v>
      </c>
      <c r="I205" s="44"/>
      <c r="J205" s="44"/>
      <c r="K205" s="44"/>
      <c r="L205" s="48"/>
      <c r="M205" s="234"/>
      <c r="N205" s="23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U205" s="20" t="s">
        <v>93</v>
      </c>
    </row>
    <row r="206" s="2" customFormat="1" ht="21.75" customHeight="1">
      <c r="A206" s="42"/>
      <c r="B206" s="43"/>
      <c r="C206" s="218" t="s">
        <v>359</v>
      </c>
      <c r="D206" s="218" t="s">
        <v>256</v>
      </c>
      <c r="E206" s="219" t="s">
        <v>1875</v>
      </c>
      <c r="F206" s="220" t="s">
        <v>1876</v>
      </c>
      <c r="G206" s="221" t="s">
        <v>259</v>
      </c>
      <c r="H206" s="222">
        <v>377.39999999999998</v>
      </c>
      <c r="I206" s="223"/>
      <c r="J206" s="224">
        <f>ROUND(I206*H206,2)</f>
        <v>0</v>
      </c>
      <c r="K206" s="220" t="s">
        <v>1848</v>
      </c>
      <c r="L206" s="48"/>
      <c r="M206" s="225" t="s">
        <v>48</v>
      </c>
      <c r="N206" s="226" t="s">
        <v>56</v>
      </c>
      <c r="O206" s="88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9" t="s">
        <v>261</v>
      </c>
      <c r="AT206" s="229" t="s">
        <v>256</v>
      </c>
      <c r="AU206" s="229" t="s">
        <v>93</v>
      </c>
      <c r="AY206" s="20" t="s">
        <v>254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0" t="s">
        <v>23</v>
      </c>
      <c r="BK206" s="230">
        <f>ROUND(I206*H206,2)</f>
        <v>0</v>
      </c>
      <c r="BL206" s="20" t="s">
        <v>261</v>
      </c>
      <c r="BM206" s="229" t="s">
        <v>1877</v>
      </c>
    </row>
    <row r="207" s="13" customFormat="1">
      <c r="A207" s="13"/>
      <c r="B207" s="236"/>
      <c r="C207" s="237"/>
      <c r="D207" s="238" t="s">
        <v>265</v>
      </c>
      <c r="E207" s="239" t="s">
        <v>1770</v>
      </c>
      <c r="F207" s="240" t="s">
        <v>1878</v>
      </c>
      <c r="G207" s="237"/>
      <c r="H207" s="241">
        <v>377.39999999999998</v>
      </c>
      <c r="I207" s="242"/>
      <c r="J207" s="237"/>
      <c r="K207" s="237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265</v>
      </c>
      <c r="AU207" s="247" t="s">
        <v>93</v>
      </c>
      <c r="AV207" s="13" t="s">
        <v>93</v>
      </c>
      <c r="AW207" s="13" t="s">
        <v>46</v>
      </c>
      <c r="AX207" s="13" t="s">
        <v>23</v>
      </c>
      <c r="AY207" s="247" t="s">
        <v>254</v>
      </c>
    </row>
    <row r="208" s="2" customFormat="1">
      <c r="A208" s="42"/>
      <c r="B208" s="43"/>
      <c r="C208" s="44"/>
      <c r="D208" s="238" t="s">
        <v>278</v>
      </c>
      <c r="E208" s="44"/>
      <c r="F208" s="269" t="s">
        <v>1838</v>
      </c>
      <c r="G208" s="44"/>
      <c r="H208" s="44"/>
      <c r="I208" s="44"/>
      <c r="J208" s="44"/>
      <c r="K208" s="44"/>
      <c r="L208" s="48"/>
      <c r="M208" s="234"/>
      <c r="N208" s="23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U208" s="20" t="s">
        <v>93</v>
      </c>
    </row>
    <row r="209" s="2" customFormat="1">
      <c r="A209" s="42"/>
      <c r="B209" s="43"/>
      <c r="C209" s="44"/>
      <c r="D209" s="238" t="s">
        <v>278</v>
      </c>
      <c r="E209" s="44"/>
      <c r="F209" s="270" t="s">
        <v>1820</v>
      </c>
      <c r="G209" s="44"/>
      <c r="H209" s="271">
        <v>74</v>
      </c>
      <c r="I209" s="44"/>
      <c r="J209" s="44"/>
      <c r="K209" s="44"/>
      <c r="L209" s="48"/>
      <c r="M209" s="234"/>
      <c r="N209" s="23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U209" s="20" t="s">
        <v>93</v>
      </c>
    </row>
    <row r="210" s="2" customFormat="1" ht="24.15" customHeight="1">
      <c r="A210" s="42"/>
      <c r="B210" s="43"/>
      <c r="C210" s="218" t="s">
        <v>364</v>
      </c>
      <c r="D210" s="218" t="s">
        <v>256</v>
      </c>
      <c r="E210" s="219" t="s">
        <v>1879</v>
      </c>
      <c r="F210" s="220" t="s">
        <v>1880</v>
      </c>
      <c r="G210" s="221" t="s">
        <v>259</v>
      </c>
      <c r="H210" s="222">
        <v>1338</v>
      </c>
      <c r="I210" s="223"/>
      <c r="J210" s="224">
        <f>ROUND(I210*H210,2)</f>
        <v>0</v>
      </c>
      <c r="K210" s="220" t="s">
        <v>260</v>
      </c>
      <c r="L210" s="48"/>
      <c r="M210" s="225" t="s">
        <v>48</v>
      </c>
      <c r="N210" s="226" t="s">
        <v>56</v>
      </c>
      <c r="O210" s="88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9" t="s">
        <v>261</v>
      </c>
      <c r="AT210" s="229" t="s">
        <v>256</v>
      </c>
      <c r="AU210" s="229" t="s">
        <v>93</v>
      </c>
      <c r="AY210" s="20" t="s">
        <v>254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0" t="s">
        <v>23</v>
      </c>
      <c r="BK210" s="230">
        <f>ROUND(I210*H210,2)</f>
        <v>0</v>
      </c>
      <c r="BL210" s="20" t="s">
        <v>261</v>
      </c>
      <c r="BM210" s="229" t="s">
        <v>1881</v>
      </c>
    </row>
    <row r="211" s="2" customFormat="1">
      <c r="A211" s="42"/>
      <c r="B211" s="43"/>
      <c r="C211" s="44"/>
      <c r="D211" s="231" t="s">
        <v>263</v>
      </c>
      <c r="E211" s="44"/>
      <c r="F211" s="232" t="s">
        <v>1882</v>
      </c>
      <c r="G211" s="44"/>
      <c r="H211" s="44"/>
      <c r="I211" s="233"/>
      <c r="J211" s="44"/>
      <c r="K211" s="44"/>
      <c r="L211" s="48"/>
      <c r="M211" s="234"/>
      <c r="N211" s="23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263</v>
      </c>
      <c r="AU211" s="20" t="s">
        <v>93</v>
      </c>
    </row>
    <row r="212" s="13" customFormat="1">
      <c r="A212" s="13"/>
      <c r="B212" s="236"/>
      <c r="C212" s="237"/>
      <c r="D212" s="238" t="s">
        <v>265</v>
      </c>
      <c r="E212" s="239" t="s">
        <v>48</v>
      </c>
      <c r="F212" s="240" t="s">
        <v>1772</v>
      </c>
      <c r="G212" s="237"/>
      <c r="H212" s="241">
        <v>1338</v>
      </c>
      <c r="I212" s="242"/>
      <c r="J212" s="237"/>
      <c r="K212" s="237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265</v>
      </c>
      <c r="AU212" s="247" t="s">
        <v>93</v>
      </c>
      <c r="AV212" s="13" t="s">
        <v>93</v>
      </c>
      <c r="AW212" s="13" t="s">
        <v>46</v>
      </c>
      <c r="AX212" s="13" t="s">
        <v>23</v>
      </c>
      <c r="AY212" s="247" t="s">
        <v>254</v>
      </c>
    </row>
    <row r="213" s="2" customFormat="1">
      <c r="A213" s="42"/>
      <c r="B213" s="43"/>
      <c r="C213" s="44"/>
      <c r="D213" s="238" t="s">
        <v>278</v>
      </c>
      <c r="E213" s="44"/>
      <c r="F213" s="269" t="s">
        <v>1883</v>
      </c>
      <c r="G213" s="44"/>
      <c r="H213" s="44"/>
      <c r="I213" s="44"/>
      <c r="J213" s="44"/>
      <c r="K213" s="44"/>
      <c r="L213" s="48"/>
      <c r="M213" s="234"/>
      <c r="N213" s="23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U213" s="20" t="s">
        <v>93</v>
      </c>
    </row>
    <row r="214" s="2" customFormat="1">
      <c r="A214" s="42"/>
      <c r="B214" s="43"/>
      <c r="C214" s="44"/>
      <c r="D214" s="238" t="s">
        <v>278</v>
      </c>
      <c r="E214" s="44"/>
      <c r="F214" s="270" t="s">
        <v>1855</v>
      </c>
      <c r="G214" s="44"/>
      <c r="H214" s="271">
        <v>508.19999999999999</v>
      </c>
      <c r="I214" s="44"/>
      <c r="J214" s="44"/>
      <c r="K214" s="44"/>
      <c r="L214" s="48"/>
      <c r="M214" s="234"/>
      <c r="N214" s="23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U214" s="20" t="s">
        <v>93</v>
      </c>
    </row>
    <row r="215" s="2" customFormat="1">
      <c r="A215" s="42"/>
      <c r="B215" s="43"/>
      <c r="C215" s="44"/>
      <c r="D215" s="238" t="s">
        <v>278</v>
      </c>
      <c r="E215" s="44"/>
      <c r="F215" s="270" t="s">
        <v>1856</v>
      </c>
      <c r="G215" s="44"/>
      <c r="H215" s="271">
        <v>331.5</v>
      </c>
      <c r="I215" s="44"/>
      <c r="J215" s="44"/>
      <c r="K215" s="44"/>
      <c r="L215" s="48"/>
      <c r="M215" s="234"/>
      <c r="N215" s="23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U215" s="20" t="s">
        <v>93</v>
      </c>
    </row>
    <row r="216" s="2" customFormat="1">
      <c r="A216" s="42"/>
      <c r="B216" s="43"/>
      <c r="C216" s="44"/>
      <c r="D216" s="238" t="s">
        <v>278</v>
      </c>
      <c r="E216" s="44"/>
      <c r="F216" s="270" t="s">
        <v>1857</v>
      </c>
      <c r="G216" s="44"/>
      <c r="H216" s="271">
        <v>372.30000000000001</v>
      </c>
      <c r="I216" s="44"/>
      <c r="J216" s="44"/>
      <c r="K216" s="44"/>
      <c r="L216" s="48"/>
      <c r="M216" s="234"/>
      <c r="N216" s="23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U216" s="20" t="s">
        <v>93</v>
      </c>
    </row>
    <row r="217" s="2" customFormat="1">
      <c r="A217" s="42"/>
      <c r="B217" s="43"/>
      <c r="C217" s="44"/>
      <c r="D217" s="238" t="s">
        <v>278</v>
      </c>
      <c r="E217" s="44"/>
      <c r="F217" s="270" t="s">
        <v>1858</v>
      </c>
      <c r="G217" s="44"/>
      <c r="H217" s="271">
        <v>126</v>
      </c>
      <c r="I217" s="44"/>
      <c r="J217" s="44"/>
      <c r="K217" s="44"/>
      <c r="L217" s="48"/>
      <c r="M217" s="234"/>
      <c r="N217" s="23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U217" s="20" t="s">
        <v>93</v>
      </c>
    </row>
    <row r="218" s="2" customFormat="1">
      <c r="A218" s="42"/>
      <c r="B218" s="43"/>
      <c r="C218" s="44"/>
      <c r="D218" s="238" t="s">
        <v>278</v>
      </c>
      <c r="E218" s="44"/>
      <c r="F218" s="270" t="s">
        <v>268</v>
      </c>
      <c r="G218" s="44"/>
      <c r="H218" s="271">
        <v>1338</v>
      </c>
      <c r="I218" s="44"/>
      <c r="J218" s="44"/>
      <c r="K218" s="44"/>
      <c r="L218" s="48"/>
      <c r="M218" s="234"/>
      <c r="N218" s="23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U218" s="20" t="s">
        <v>93</v>
      </c>
    </row>
    <row r="219" s="2" customFormat="1">
      <c r="A219" s="42"/>
      <c r="B219" s="43"/>
      <c r="C219" s="44"/>
      <c r="D219" s="238" t="s">
        <v>278</v>
      </c>
      <c r="E219" s="44"/>
      <c r="F219" s="283" t="s">
        <v>1859</v>
      </c>
      <c r="G219" s="44"/>
      <c r="H219" s="44"/>
      <c r="I219" s="44"/>
      <c r="J219" s="44"/>
      <c r="K219" s="44"/>
      <c r="L219" s="48"/>
      <c r="M219" s="234"/>
      <c r="N219" s="23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U219" s="20" t="s">
        <v>93</v>
      </c>
    </row>
    <row r="220" s="2" customFormat="1">
      <c r="A220" s="42"/>
      <c r="B220" s="43"/>
      <c r="C220" s="44"/>
      <c r="D220" s="238" t="s">
        <v>278</v>
      </c>
      <c r="E220" s="44"/>
      <c r="F220" s="284" t="s">
        <v>1814</v>
      </c>
      <c r="G220" s="44"/>
      <c r="H220" s="271">
        <v>0</v>
      </c>
      <c r="I220" s="44"/>
      <c r="J220" s="44"/>
      <c r="K220" s="44"/>
      <c r="L220" s="48"/>
      <c r="M220" s="234"/>
      <c r="N220" s="23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U220" s="20" t="s">
        <v>93</v>
      </c>
    </row>
    <row r="221" s="2" customFormat="1">
      <c r="A221" s="42"/>
      <c r="B221" s="43"/>
      <c r="C221" s="44"/>
      <c r="D221" s="238" t="s">
        <v>278</v>
      </c>
      <c r="E221" s="44"/>
      <c r="F221" s="284" t="s">
        <v>1815</v>
      </c>
      <c r="G221" s="44"/>
      <c r="H221" s="271">
        <v>0</v>
      </c>
      <c r="I221" s="44"/>
      <c r="J221" s="44"/>
      <c r="K221" s="44"/>
      <c r="L221" s="48"/>
      <c r="M221" s="234"/>
      <c r="N221" s="23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U221" s="20" t="s">
        <v>93</v>
      </c>
    </row>
    <row r="222" s="2" customFormat="1">
      <c r="A222" s="42"/>
      <c r="B222" s="43"/>
      <c r="C222" s="44"/>
      <c r="D222" s="238" t="s">
        <v>278</v>
      </c>
      <c r="E222" s="44"/>
      <c r="F222" s="284" t="s">
        <v>1816</v>
      </c>
      <c r="G222" s="44"/>
      <c r="H222" s="271">
        <v>121</v>
      </c>
      <c r="I222" s="44"/>
      <c r="J222" s="44"/>
      <c r="K222" s="44"/>
      <c r="L222" s="48"/>
      <c r="M222" s="234"/>
      <c r="N222" s="23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U222" s="20" t="s">
        <v>93</v>
      </c>
    </row>
    <row r="223" s="2" customFormat="1">
      <c r="A223" s="42"/>
      <c r="B223" s="43"/>
      <c r="C223" s="44"/>
      <c r="D223" s="238" t="s">
        <v>278</v>
      </c>
      <c r="E223" s="44"/>
      <c r="F223" s="283" t="s">
        <v>1860</v>
      </c>
      <c r="G223" s="44"/>
      <c r="H223" s="44"/>
      <c r="I223" s="44"/>
      <c r="J223" s="44"/>
      <c r="K223" s="44"/>
      <c r="L223" s="48"/>
      <c r="M223" s="234"/>
      <c r="N223" s="23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U223" s="20" t="s">
        <v>93</v>
      </c>
    </row>
    <row r="224" s="2" customFormat="1">
      <c r="A224" s="42"/>
      <c r="B224" s="43"/>
      <c r="C224" s="44"/>
      <c r="D224" s="238" t="s">
        <v>278</v>
      </c>
      <c r="E224" s="44"/>
      <c r="F224" s="284" t="s">
        <v>1817</v>
      </c>
      <c r="G224" s="44"/>
      <c r="H224" s="271">
        <v>65</v>
      </c>
      <c r="I224" s="44"/>
      <c r="J224" s="44"/>
      <c r="K224" s="44"/>
      <c r="L224" s="48"/>
      <c r="M224" s="234"/>
      <c r="N224" s="23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U224" s="20" t="s">
        <v>93</v>
      </c>
    </row>
    <row r="225" s="2" customFormat="1">
      <c r="A225" s="42"/>
      <c r="B225" s="43"/>
      <c r="C225" s="44"/>
      <c r="D225" s="238" t="s">
        <v>278</v>
      </c>
      <c r="E225" s="44"/>
      <c r="F225" s="283" t="s">
        <v>1825</v>
      </c>
      <c r="G225" s="44"/>
      <c r="H225" s="44"/>
      <c r="I225" s="44"/>
      <c r="J225" s="44"/>
      <c r="K225" s="44"/>
      <c r="L225" s="48"/>
      <c r="M225" s="234"/>
      <c r="N225" s="23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U225" s="20" t="s">
        <v>93</v>
      </c>
    </row>
    <row r="226" s="2" customFormat="1">
      <c r="A226" s="42"/>
      <c r="B226" s="43"/>
      <c r="C226" s="44"/>
      <c r="D226" s="238" t="s">
        <v>278</v>
      </c>
      <c r="E226" s="44"/>
      <c r="F226" s="284" t="s">
        <v>1818</v>
      </c>
      <c r="G226" s="44"/>
      <c r="H226" s="271">
        <v>73</v>
      </c>
      <c r="I226" s="44"/>
      <c r="J226" s="44"/>
      <c r="K226" s="44"/>
      <c r="L226" s="48"/>
      <c r="M226" s="234"/>
      <c r="N226" s="23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U226" s="20" t="s">
        <v>93</v>
      </c>
    </row>
    <row r="227" s="2" customFormat="1">
      <c r="A227" s="42"/>
      <c r="B227" s="43"/>
      <c r="C227" s="44"/>
      <c r="D227" s="238" t="s">
        <v>278</v>
      </c>
      <c r="E227" s="44"/>
      <c r="F227" s="283" t="s">
        <v>1824</v>
      </c>
      <c r="G227" s="44"/>
      <c r="H227" s="44"/>
      <c r="I227" s="44"/>
      <c r="J227" s="44"/>
      <c r="K227" s="44"/>
      <c r="L227" s="48"/>
      <c r="M227" s="234"/>
      <c r="N227" s="23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U227" s="20" t="s">
        <v>93</v>
      </c>
    </row>
    <row r="228" s="2" customFormat="1">
      <c r="A228" s="42"/>
      <c r="B228" s="43"/>
      <c r="C228" s="44"/>
      <c r="D228" s="238" t="s">
        <v>278</v>
      </c>
      <c r="E228" s="44"/>
      <c r="F228" s="284" t="s">
        <v>1819</v>
      </c>
      <c r="G228" s="44"/>
      <c r="H228" s="271">
        <v>20</v>
      </c>
      <c r="I228" s="44"/>
      <c r="J228" s="44"/>
      <c r="K228" s="44"/>
      <c r="L228" s="48"/>
      <c r="M228" s="234"/>
      <c r="N228" s="23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U228" s="20" t="s">
        <v>93</v>
      </c>
    </row>
    <row r="229" s="2" customFormat="1" ht="24.15" customHeight="1">
      <c r="A229" s="42"/>
      <c r="B229" s="43"/>
      <c r="C229" s="218" t="s">
        <v>370</v>
      </c>
      <c r="D229" s="218" t="s">
        <v>256</v>
      </c>
      <c r="E229" s="219" t="s">
        <v>1884</v>
      </c>
      <c r="F229" s="220" t="s">
        <v>1885</v>
      </c>
      <c r="G229" s="221" t="s">
        <v>259</v>
      </c>
      <c r="H229" s="222">
        <v>377.39999999999998</v>
      </c>
      <c r="I229" s="223"/>
      <c r="J229" s="224">
        <f>ROUND(I229*H229,2)</f>
        <v>0</v>
      </c>
      <c r="K229" s="220" t="s">
        <v>260</v>
      </c>
      <c r="L229" s="48"/>
      <c r="M229" s="225" t="s">
        <v>48</v>
      </c>
      <c r="N229" s="226" t="s">
        <v>56</v>
      </c>
      <c r="O229" s="88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29" t="s">
        <v>261</v>
      </c>
      <c r="AT229" s="229" t="s">
        <v>256</v>
      </c>
      <c r="AU229" s="229" t="s">
        <v>93</v>
      </c>
      <c r="AY229" s="20" t="s">
        <v>254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20" t="s">
        <v>23</v>
      </c>
      <c r="BK229" s="230">
        <f>ROUND(I229*H229,2)</f>
        <v>0</v>
      </c>
      <c r="BL229" s="20" t="s">
        <v>261</v>
      </c>
      <c r="BM229" s="229" t="s">
        <v>1886</v>
      </c>
    </row>
    <row r="230" s="2" customFormat="1">
      <c r="A230" s="42"/>
      <c r="B230" s="43"/>
      <c r="C230" s="44"/>
      <c r="D230" s="231" t="s">
        <v>263</v>
      </c>
      <c r="E230" s="44"/>
      <c r="F230" s="232" t="s">
        <v>1887</v>
      </c>
      <c r="G230" s="44"/>
      <c r="H230" s="44"/>
      <c r="I230" s="233"/>
      <c r="J230" s="44"/>
      <c r="K230" s="44"/>
      <c r="L230" s="48"/>
      <c r="M230" s="234"/>
      <c r="N230" s="23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263</v>
      </c>
      <c r="AU230" s="20" t="s">
        <v>93</v>
      </c>
    </row>
    <row r="231" s="13" customFormat="1">
      <c r="A231" s="13"/>
      <c r="B231" s="236"/>
      <c r="C231" s="237"/>
      <c r="D231" s="238" t="s">
        <v>265</v>
      </c>
      <c r="E231" s="239" t="s">
        <v>48</v>
      </c>
      <c r="F231" s="240" t="s">
        <v>1770</v>
      </c>
      <c r="G231" s="237"/>
      <c r="H231" s="241">
        <v>377.39999999999998</v>
      </c>
      <c r="I231" s="242"/>
      <c r="J231" s="237"/>
      <c r="K231" s="237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265</v>
      </c>
      <c r="AU231" s="247" t="s">
        <v>93</v>
      </c>
      <c r="AV231" s="13" t="s">
        <v>93</v>
      </c>
      <c r="AW231" s="13" t="s">
        <v>46</v>
      </c>
      <c r="AX231" s="13" t="s">
        <v>23</v>
      </c>
      <c r="AY231" s="247" t="s">
        <v>254</v>
      </c>
    </row>
    <row r="232" s="2" customFormat="1">
      <c r="A232" s="42"/>
      <c r="B232" s="43"/>
      <c r="C232" s="44"/>
      <c r="D232" s="238" t="s">
        <v>278</v>
      </c>
      <c r="E232" s="44"/>
      <c r="F232" s="269" t="s">
        <v>1888</v>
      </c>
      <c r="G232" s="44"/>
      <c r="H232" s="44"/>
      <c r="I232" s="44"/>
      <c r="J232" s="44"/>
      <c r="K232" s="44"/>
      <c r="L232" s="48"/>
      <c r="M232" s="234"/>
      <c r="N232" s="23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U232" s="20" t="s">
        <v>93</v>
      </c>
    </row>
    <row r="233" s="2" customFormat="1">
      <c r="A233" s="42"/>
      <c r="B233" s="43"/>
      <c r="C233" s="44"/>
      <c r="D233" s="238" t="s">
        <v>278</v>
      </c>
      <c r="E233" s="44"/>
      <c r="F233" s="270" t="s">
        <v>1878</v>
      </c>
      <c r="G233" s="44"/>
      <c r="H233" s="271">
        <v>377.39999999999998</v>
      </c>
      <c r="I233" s="44"/>
      <c r="J233" s="44"/>
      <c r="K233" s="44"/>
      <c r="L233" s="48"/>
      <c r="M233" s="234"/>
      <c r="N233" s="23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U233" s="20" t="s">
        <v>93</v>
      </c>
    </row>
    <row r="234" s="2" customFormat="1">
      <c r="A234" s="42"/>
      <c r="B234" s="43"/>
      <c r="C234" s="44"/>
      <c r="D234" s="238" t="s">
        <v>278</v>
      </c>
      <c r="E234" s="44"/>
      <c r="F234" s="283" t="s">
        <v>1838</v>
      </c>
      <c r="G234" s="44"/>
      <c r="H234" s="44"/>
      <c r="I234" s="44"/>
      <c r="J234" s="44"/>
      <c r="K234" s="44"/>
      <c r="L234" s="48"/>
      <c r="M234" s="234"/>
      <c r="N234" s="23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U234" s="20" t="s">
        <v>93</v>
      </c>
    </row>
    <row r="235" s="2" customFormat="1">
      <c r="A235" s="42"/>
      <c r="B235" s="43"/>
      <c r="C235" s="44"/>
      <c r="D235" s="238" t="s">
        <v>278</v>
      </c>
      <c r="E235" s="44"/>
      <c r="F235" s="284" t="s">
        <v>1820</v>
      </c>
      <c r="G235" s="44"/>
      <c r="H235" s="271">
        <v>74</v>
      </c>
      <c r="I235" s="44"/>
      <c r="J235" s="44"/>
      <c r="K235" s="44"/>
      <c r="L235" s="48"/>
      <c r="M235" s="234"/>
      <c r="N235" s="23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U235" s="20" t="s">
        <v>93</v>
      </c>
    </row>
    <row r="236" s="2" customFormat="1" ht="21.75" customHeight="1">
      <c r="A236" s="42"/>
      <c r="B236" s="43"/>
      <c r="C236" s="218" t="s">
        <v>375</v>
      </c>
      <c r="D236" s="218" t="s">
        <v>256</v>
      </c>
      <c r="E236" s="219" t="s">
        <v>1889</v>
      </c>
      <c r="F236" s="220" t="s">
        <v>1890</v>
      </c>
      <c r="G236" s="221" t="s">
        <v>192</v>
      </c>
      <c r="H236" s="222">
        <v>39</v>
      </c>
      <c r="I236" s="223"/>
      <c r="J236" s="224">
        <f>ROUND(I236*H236,2)</f>
        <v>0</v>
      </c>
      <c r="K236" s="220" t="s">
        <v>260</v>
      </c>
      <c r="L236" s="48"/>
      <c r="M236" s="225" t="s">
        <v>48</v>
      </c>
      <c r="N236" s="226" t="s">
        <v>56</v>
      </c>
      <c r="O236" s="88"/>
      <c r="P236" s="227">
        <f>O236*H236</f>
        <v>0</v>
      </c>
      <c r="Q236" s="227">
        <v>0.0055199999999999997</v>
      </c>
      <c r="R236" s="227">
        <f>Q236*H236</f>
        <v>0.21528</v>
      </c>
      <c r="S236" s="227">
        <v>0</v>
      </c>
      <c r="T236" s="22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9" t="s">
        <v>261</v>
      </c>
      <c r="AT236" s="229" t="s">
        <v>256</v>
      </c>
      <c r="AU236" s="229" t="s">
        <v>93</v>
      </c>
      <c r="AY236" s="20" t="s">
        <v>254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20" t="s">
        <v>23</v>
      </c>
      <c r="BK236" s="230">
        <f>ROUND(I236*H236,2)</f>
        <v>0</v>
      </c>
      <c r="BL236" s="20" t="s">
        <v>261</v>
      </c>
      <c r="BM236" s="229" t="s">
        <v>1891</v>
      </c>
    </row>
    <row r="237" s="2" customFormat="1">
      <c r="A237" s="42"/>
      <c r="B237" s="43"/>
      <c r="C237" s="44"/>
      <c r="D237" s="231" t="s">
        <v>263</v>
      </c>
      <c r="E237" s="44"/>
      <c r="F237" s="232" t="s">
        <v>1892</v>
      </c>
      <c r="G237" s="44"/>
      <c r="H237" s="44"/>
      <c r="I237" s="233"/>
      <c r="J237" s="44"/>
      <c r="K237" s="44"/>
      <c r="L237" s="48"/>
      <c r="M237" s="234"/>
      <c r="N237" s="23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263</v>
      </c>
      <c r="AU237" s="20" t="s">
        <v>93</v>
      </c>
    </row>
    <row r="238" s="13" customFormat="1">
      <c r="A238" s="13"/>
      <c r="B238" s="236"/>
      <c r="C238" s="237"/>
      <c r="D238" s="238" t="s">
        <v>265</v>
      </c>
      <c r="E238" s="239" t="s">
        <v>1776</v>
      </c>
      <c r="F238" s="240" t="s">
        <v>1893</v>
      </c>
      <c r="G238" s="237"/>
      <c r="H238" s="241">
        <v>39</v>
      </c>
      <c r="I238" s="242"/>
      <c r="J238" s="237"/>
      <c r="K238" s="237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265</v>
      </c>
      <c r="AU238" s="247" t="s">
        <v>93</v>
      </c>
      <c r="AV238" s="13" t="s">
        <v>93</v>
      </c>
      <c r="AW238" s="13" t="s">
        <v>46</v>
      </c>
      <c r="AX238" s="13" t="s">
        <v>23</v>
      </c>
      <c r="AY238" s="247" t="s">
        <v>254</v>
      </c>
    </row>
    <row r="239" s="2" customFormat="1" ht="24.15" customHeight="1">
      <c r="A239" s="42"/>
      <c r="B239" s="43"/>
      <c r="C239" s="218" t="s">
        <v>382</v>
      </c>
      <c r="D239" s="218" t="s">
        <v>256</v>
      </c>
      <c r="E239" s="219" t="s">
        <v>1894</v>
      </c>
      <c r="F239" s="220" t="s">
        <v>1895</v>
      </c>
      <c r="G239" s="221" t="s">
        <v>192</v>
      </c>
      <c r="H239" s="222">
        <v>39</v>
      </c>
      <c r="I239" s="223"/>
      <c r="J239" s="224">
        <f>ROUND(I239*H239,2)</f>
        <v>0</v>
      </c>
      <c r="K239" s="220" t="s">
        <v>260</v>
      </c>
      <c r="L239" s="48"/>
      <c r="M239" s="225" t="s">
        <v>48</v>
      </c>
      <c r="N239" s="226" t="s">
        <v>56</v>
      </c>
      <c r="O239" s="88"/>
      <c r="P239" s="227">
        <f>O239*H239</f>
        <v>0</v>
      </c>
      <c r="Q239" s="227">
        <v>0.0044900000000000001</v>
      </c>
      <c r="R239" s="227">
        <f>Q239*H239</f>
        <v>0.17511000000000002</v>
      </c>
      <c r="S239" s="227">
        <v>0</v>
      </c>
      <c r="T239" s="22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9" t="s">
        <v>261</v>
      </c>
      <c r="AT239" s="229" t="s">
        <v>256</v>
      </c>
      <c r="AU239" s="229" t="s">
        <v>93</v>
      </c>
      <c r="AY239" s="20" t="s">
        <v>254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20" t="s">
        <v>23</v>
      </c>
      <c r="BK239" s="230">
        <f>ROUND(I239*H239,2)</f>
        <v>0</v>
      </c>
      <c r="BL239" s="20" t="s">
        <v>261</v>
      </c>
      <c r="BM239" s="229" t="s">
        <v>1896</v>
      </c>
    </row>
    <row r="240" s="2" customFormat="1">
      <c r="A240" s="42"/>
      <c r="B240" s="43"/>
      <c r="C240" s="44"/>
      <c r="D240" s="231" t="s">
        <v>263</v>
      </c>
      <c r="E240" s="44"/>
      <c r="F240" s="232" t="s">
        <v>1897</v>
      </c>
      <c r="G240" s="44"/>
      <c r="H240" s="44"/>
      <c r="I240" s="233"/>
      <c r="J240" s="44"/>
      <c r="K240" s="44"/>
      <c r="L240" s="48"/>
      <c r="M240" s="234"/>
      <c r="N240" s="23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263</v>
      </c>
      <c r="AU240" s="20" t="s">
        <v>93</v>
      </c>
    </row>
    <row r="241" s="13" customFormat="1">
      <c r="A241" s="13"/>
      <c r="B241" s="236"/>
      <c r="C241" s="237"/>
      <c r="D241" s="238" t="s">
        <v>265</v>
      </c>
      <c r="E241" s="239" t="s">
        <v>48</v>
      </c>
      <c r="F241" s="240" t="s">
        <v>1776</v>
      </c>
      <c r="G241" s="237"/>
      <c r="H241" s="241">
        <v>39</v>
      </c>
      <c r="I241" s="242"/>
      <c r="J241" s="237"/>
      <c r="K241" s="237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265</v>
      </c>
      <c r="AU241" s="247" t="s">
        <v>93</v>
      </c>
      <c r="AV241" s="13" t="s">
        <v>93</v>
      </c>
      <c r="AW241" s="13" t="s">
        <v>46</v>
      </c>
      <c r="AX241" s="13" t="s">
        <v>23</v>
      </c>
      <c r="AY241" s="247" t="s">
        <v>254</v>
      </c>
    </row>
    <row r="242" s="2" customFormat="1" ht="16.5" customHeight="1">
      <c r="A242" s="42"/>
      <c r="B242" s="43"/>
      <c r="C242" s="218" t="s">
        <v>387</v>
      </c>
      <c r="D242" s="218" t="s">
        <v>256</v>
      </c>
      <c r="E242" s="219" t="s">
        <v>1898</v>
      </c>
      <c r="F242" s="220" t="s">
        <v>1899</v>
      </c>
      <c r="G242" s="221" t="s">
        <v>413</v>
      </c>
      <c r="H242" s="222">
        <v>6</v>
      </c>
      <c r="I242" s="223"/>
      <c r="J242" s="224">
        <f>ROUND(I242*H242,2)</f>
        <v>0</v>
      </c>
      <c r="K242" s="220" t="s">
        <v>260</v>
      </c>
      <c r="L242" s="48"/>
      <c r="M242" s="225" t="s">
        <v>48</v>
      </c>
      <c r="N242" s="226" t="s">
        <v>56</v>
      </c>
      <c r="O242" s="88"/>
      <c r="P242" s="227">
        <f>O242*H242</f>
        <v>0</v>
      </c>
      <c r="Q242" s="227">
        <v>0.0040600000000000002</v>
      </c>
      <c r="R242" s="227">
        <f>Q242*H242</f>
        <v>0.02436</v>
      </c>
      <c r="S242" s="227">
        <v>0</v>
      </c>
      <c r="T242" s="22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29" t="s">
        <v>261</v>
      </c>
      <c r="AT242" s="229" t="s">
        <v>256</v>
      </c>
      <c r="AU242" s="229" t="s">
        <v>93</v>
      </c>
      <c r="AY242" s="20" t="s">
        <v>254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20" t="s">
        <v>23</v>
      </c>
      <c r="BK242" s="230">
        <f>ROUND(I242*H242,2)</f>
        <v>0</v>
      </c>
      <c r="BL242" s="20" t="s">
        <v>261</v>
      </c>
      <c r="BM242" s="229" t="s">
        <v>1900</v>
      </c>
    </row>
    <row r="243" s="2" customFormat="1">
      <c r="A243" s="42"/>
      <c r="B243" s="43"/>
      <c r="C243" s="44"/>
      <c r="D243" s="231" t="s">
        <v>263</v>
      </c>
      <c r="E243" s="44"/>
      <c r="F243" s="232" t="s">
        <v>1901</v>
      </c>
      <c r="G243" s="44"/>
      <c r="H243" s="44"/>
      <c r="I243" s="233"/>
      <c r="J243" s="44"/>
      <c r="K243" s="44"/>
      <c r="L243" s="48"/>
      <c r="M243" s="234"/>
      <c r="N243" s="23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263</v>
      </c>
      <c r="AU243" s="20" t="s">
        <v>93</v>
      </c>
    </row>
    <row r="244" s="13" customFormat="1">
      <c r="A244" s="13"/>
      <c r="B244" s="236"/>
      <c r="C244" s="237"/>
      <c r="D244" s="238" t="s">
        <v>265</v>
      </c>
      <c r="E244" s="239" t="s">
        <v>48</v>
      </c>
      <c r="F244" s="240" t="s">
        <v>1902</v>
      </c>
      <c r="G244" s="237"/>
      <c r="H244" s="241">
        <v>3</v>
      </c>
      <c r="I244" s="242"/>
      <c r="J244" s="237"/>
      <c r="K244" s="237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265</v>
      </c>
      <c r="AU244" s="247" t="s">
        <v>93</v>
      </c>
      <c r="AV244" s="13" t="s">
        <v>93</v>
      </c>
      <c r="AW244" s="13" t="s">
        <v>46</v>
      </c>
      <c r="AX244" s="13" t="s">
        <v>85</v>
      </c>
      <c r="AY244" s="247" t="s">
        <v>254</v>
      </c>
    </row>
    <row r="245" s="13" customFormat="1">
      <c r="A245" s="13"/>
      <c r="B245" s="236"/>
      <c r="C245" s="237"/>
      <c r="D245" s="238" t="s">
        <v>265</v>
      </c>
      <c r="E245" s="239" t="s">
        <v>48</v>
      </c>
      <c r="F245" s="240" t="s">
        <v>1903</v>
      </c>
      <c r="G245" s="237"/>
      <c r="H245" s="241">
        <v>3</v>
      </c>
      <c r="I245" s="242"/>
      <c r="J245" s="237"/>
      <c r="K245" s="237"/>
      <c r="L245" s="243"/>
      <c r="M245" s="244"/>
      <c r="N245" s="245"/>
      <c r="O245" s="245"/>
      <c r="P245" s="245"/>
      <c r="Q245" s="245"/>
      <c r="R245" s="245"/>
      <c r="S245" s="245"/>
      <c r="T245" s="24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7" t="s">
        <v>265</v>
      </c>
      <c r="AU245" s="247" t="s">
        <v>93</v>
      </c>
      <c r="AV245" s="13" t="s">
        <v>93</v>
      </c>
      <c r="AW245" s="13" t="s">
        <v>46</v>
      </c>
      <c r="AX245" s="13" t="s">
        <v>85</v>
      </c>
      <c r="AY245" s="247" t="s">
        <v>254</v>
      </c>
    </row>
    <row r="246" s="14" customFormat="1">
      <c r="A246" s="14"/>
      <c r="B246" s="248"/>
      <c r="C246" s="249"/>
      <c r="D246" s="238" t="s">
        <v>265</v>
      </c>
      <c r="E246" s="250" t="s">
        <v>48</v>
      </c>
      <c r="F246" s="251" t="s">
        <v>268</v>
      </c>
      <c r="G246" s="249"/>
      <c r="H246" s="252">
        <v>6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8" t="s">
        <v>265</v>
      </c>
      <c r="AU246" s="258" t="s">
        <v>93</v>
      </c>
      <c r="AV246" s="14" t="s">
        <v>261</v>
      </c>
      <c r="AW246" s="14" t="s">
        <v>46</v>
      </c>
      <c r="AX246" s="14" t="s">
        <v>23</v>
      </c>
      <c r="AY246" s="258" t="s">
        <v>254</v>
      </c>
    </row>
    <row r="247" s="2" customFormat="1" ht="16.5" customHeight="1">
      <c r="A247" s="42"/>
      <c r="B247" s="43"/>
      <c r="C247" s="218" t="s">
        <v>7</v>
      </c>
      <c r="D247" s="218" t="s">
        <v>256</v>
      </c>
      <c r="E247" s="219" t="s">
        <v>1904</v>
      </c>
      <c r="F247" s="220" t="s">
        <v>1905</v>
      </c>
      <c r="G247" s="221" t="s">
        <v>413</v>
      </c>
      <c r="H247" s="222">
        <v>6</v>
      </c>
      <c r="I247" s="223"/>
      <c r="J247" s="224">
        <f>ROUND(I247*H247,2)</f>
        <v>0</v>
      </c>
      <c r="K247" s="220" t="s">
        <v>260</v>
      </c>
      <c r="L247" s="48"/>
      <c r="M247" s="225" t="s">
        <v>48</v>
      </c>
      <c r="N247" s="226" t="s">
        <v>56</v>
      </c>
      <c r="O247" s="88"/>
      <c r="P247" s="227">
        <f>O247*H247</f>
        <v>0</v>
      </c>
      <c r="Q247" s="227">
        <v>0.098309999999999995</v>
      </c>
      <c r="R247" s="227">
        <f>Q247*H247</f>
        <v>0.58985999999999994</v>
      </c>
      <c r="S247" s="227">
        <v>0</v>
      </c>
      <c r="T247" s="22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9" t="s">
        <v>261</v>
      </c>
      <c r="AT247" s="229" t="s">
        <v>256</v>
      </c>
      <c r="AU247" s="229" t="s">
        <v>93</v>
      </c>
      <c r="AY247" s="20" t="s">
        <v>254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20" t="s">
        <v>23</v>
      </c>
      <c r="BK247" s="230">
        <f>ROUND(I247*H247,2)</f>
        <v>0</v>
      </c>
      <c r="BL247" s="20" t="s">
        <v>261</v>
      </c>
      <c r="BM247" s="229" t="s">
        <v>1906</v>
      </c>
    </row>
    <row r="248" s="2" customFormat="1">
      <c r="A248" s="42"/>
      <c r="B248" s="43"/>
      <c r="C248" s="44"/>
      <c r="D248" s="231" t="s">
        <v>263</v>
      </c>
      <c r="E248" s="44"/>
      <c r="F248" s="232" t="s">
        <v>1907</v>
      </c>
      <c r="G248" s="44"/>
      <c r="H248" s="44"/>
      <c r="I248" s="233"/>
      <c r="J248" s="44"/>
      <c r="K248" s="44"/>
      <c r="L248" s="48"/>
      <c r="M248" s="234"/>
      <c r="N248" s="23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263</v>
      </c>
      <c r="AU248" s="20" t="s">
        <v>93</v>
      </c>
    </row>
    <row r="249" s="13" customFormat="1">
      <c r="A249" s="13"/>
      <c r="B249" s="236"/>
      <c r="C249" s="237"/>
      <c r="D249" s="238" t="s">
        <v>265</v>
      </c>
      <c r="E249" s="239" t="s">
        <v>48</v>
      </c>
      <c r="F249" s="240" t="s">
        <v>292</v>
      </c>
      <c r="G249" s="237"/>
      <c r="H249" s="241">
        <v>6</v>
      </c>
      <c r="I249" s="242"/>
      <c r="J249" s="237"/>
      <c r="K249" s="237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265</v>
      </c>
      <c r="AU249" s="247" t="s">
        <v>93</v>
      </c>
      <c r="AV249" s="13" t="s">
        <v>93</v>
      </c>
      <c r="AW249" s="13" t="s">
        <v>46</v>
      </c>
      <c r="AX249" s="13" t="s">
        <v>23</v>
      </c>
      <c r="AY249" s="247" t="s">
        <v>254</v>
      </c>
    </row>
    <row r="250" s="2" customFormat="1" ht="24.15" customHeight="1">
      <c r="A250" s="42"/>
      <c r="B250" s="43"/>
      <c r="C250" s="218" t="s">
        <v>399</v>
      </c>
      <c r="D250" s="218" t="s">
        <v>256</v>
      </c>
      <c r="E250" s="219" t="s">
        <v>1908</v>
      </c>
      <c r="F250" s="220" t="s">
        <v>1909</v>
      </c>
      <c r="G250" s="221" t="s">
        <v>379</v>
      </c>
      <c r="H250" s="222">
        <v>547.91999999999996</v>
      </c>
      <c r="I250" s="223"/>
      <c r="J250" s="224">
        <f>ROUND(I250*H250,2)</f>
        <v>0</v>
      </c>
      <c r="K250" s="220" t="s">
        <v>260</v>
      </c>
      <c r="L250" s="48"/>
      <c r="M250" s="225" t="s">
        <v>48</v>
      </c>
      <c r="N250" s="226" t="s">
        <v>56</v>
      </c>
      <c r="O250" s="88"/>
      <c r="P250" s="227">
        <f>O250*H250</f>
        <v>0</v>
      </c>
      <c r="Q250" s="227">
        <v>9.0000000000000006E-05</v>
      </c>
      <c r="R250" s="227">
        <f>Q250*H250</f>
        <v>0.049312799999999997</v>
      </c>
      <c r="S250" s="227">
        <v>0</v>
      </c>
      <c r="T250" s="22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9" t="s">
        <v>261</v>
      </c>
      <c r="AT250" s="229" t="s">
        <v>256</v>
      </c>
      <c r="AU250" s="229" t="s">
        <v>93</v>
      </c>
      <c r="AY250" s="20" t="s">
        <v>254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20" t="s">
        <v>23</v>
      </c>
      <c r="BK250" s="230">
        <f>ROUND(I250*H250,2)</f>
        <v>0</v>
      </c>
      <c r="BL250" s="20" t="s">
        <v>261</v>
      </c>
      <c r="BM250" s="229" t="s">
        <v>1910</v>
      </c>
    </row>
    <row r="251" s="2" customFormat="1">
      <c r="A251" s="42"/>
      <c r="B251" s="43"/>
      <c r="C251" s="44"/>
      <c r="D251" s="231" t="s">
        <v>263</v>
      </c>
      <c r="E251" s="44"/>
      <c r="F251" s="232" t="s">
        <v>1911</v>
      </c>
      <c r="G251" s="44"/>
      <c r="H251" s="44"/>
      <c r="I251" s="233"/>
      <c r="J251" s="44"/>
      <c r="K251" s="44"/>
      <c r="L251" s="48"/>
      <c r="M251" s="234"/>
      <c r="N251" s="23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263</v>
      </c>
      <c r="AU251" s="20" t="s">
        <v>93</v>
      </c>
    </row>
    <row r="252" s="13" customFormat="1">
      <c r="A252" s="13"/>
      <c r="B252" s="236"/>
      <c r="C252" s="237"/>
      <c r="D252" s="238" t="s">
        <v>265</v>
      </c>
      <c r="E252" s="239" t="s">
        <v>48</v>
      </c>
      <c r="F252" s="240" t="s">
        <v>1912</v>
      </c>
      <c r="G252" s="237"/>
      <c r="H252" s="241">
        <v>547.91999999999996</v>
      </c>
      <c r="I252" s="242"/>
      <c r="J252" s="237"/>
      <c r="K252" s="237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265</v>
      </c>
      <c r="AU252" s="247" t="s">
        <v>93</v>
      </c>
      <c r="AV252" s="13" t="s">
        <v>93</v>
      </c>
      <c r="AW252" s="13" t="s">
        <v>46</v>
      </c>
      <c r="AX252" s="13" t="s">
        <v>23</v>
      </c>
      <c r="AY252" s="247" t="s">
        <v>254</v>
      </c>
    </row>
    <row r="253" s="2" customFormat="1" ht="24.15" customHeight="1">
      <c r="A253" s="42"/>
      <c r="B253" s="43"/>
      <c r="C253" s="218" t="s">
        <v>405</v>
      </c>
      <c r="D253" s="218" t="s">
        <v>256</v>
      </c>
      <c r="E253" s="219" t="s">
        <v>1913</v>
      </c>
      <c r="F253" s="220" t="s">
        <v>1914</v>
      </c>
      <c r="G253" s="221" t="s">
        <v>379</v>
      </c>
      <c r="H253" s="222">
        <v>547.91999999999996</v>
      </c>
      <c r="I253" s="223"/>
      <c r="J253" s="224">
        <f>ROUND(I253*H253,2)</f>
        <v>0</v>
      </c>
      <c r="K253" s="220" t="s">
        <v>260</v>
      </c>
      <c r="L253" s="48"/>
      <c r="M253" s="225" t="s">
        <v>48</v>
      </c>
      <c r="N253" s="226" t="s">
        <v>56</v>
      </c>
      <c r="O253" s="88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29" t="s">
        <v>261</v>
      </c>
      <c r="AT253" s="229" t="s">
        <v>256</v>
      </c>
      <c r="AU253" s="229" t="s">
        <v>93</v>
      </c>
      <c r="AY253" s="20" t="s">
        <v>254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20" t="s">
        <v>23</v>
      </c>
      <c r="BK253" s="230">
        <f>ROUND(I253*H253,2)</f>
        <v>0</v>
      </c>
      <c r="BL253" s="20" t="s">
        <v>261</v>
      </c>
      <c r="BM253" s="229" t="s">
        <v>1915</v>
      </c>
    </row>
    <row r="254" s="2" customFormat="1">
      <c r="A254" s="42"/>
      <c r="B254" s="43"/>
      <c r="C254" s="44"/>
      <c r="D254" s="231" t="s">
        <v>263</v>
      </c>
      <c r="E254" s="44"/>
      <c r="F254" s="232" t="s">
        <v>1916</v>
      </c>
      <c r="G254" s="44"/>
      <c r="H254" s="44"/>
      <c r="I254" s="233"/>
      <c r="J254" s="44"/>
      <c r="K254" s="44"/>
      <c r="L254" s="48"/>
      <c r="M254" s="234"/>
      <c r="N254" s="23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263</v>
      </c>
      <c r="AU254" s="20" t="s">
        <v>93</v>
      </c>
    </row>
    <row r="255" s="13" customFormat="1">
      <c r="A255" s="13"/>
      <c r="B255" s="236"/>
      <c r="C255" s="237"/>
      <c r="D255" s="238" t="s">
        <v>265</v>
      </c>
      <c r="E255" s="239" t="s">
        <v>48</v>
      </c>
      <c r="F255" s="240" t="s">
        <v>1912</v>
      </c>
      <c r="G255" s="237"/>
      <c r="H255" s="241">
        <v>547.91999999999996</v>
      </c>
      <c r="I255" s="242"/>
      <c r="J255" s="237"/>
      <c r="K255" s="237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265</v>
      </c>
      <c r="AU255" s="247" t="s">
        <v>93</v>
      </c>
      <c r="AV255" s="13" t="s">
        <v>93</v>
      </c>
      <c r="AW255" s="13" t="s">
        <v>46</v>
      </c>
      <c r="AX255" s="13" t="s">
        <v>23</v>
      </c>
      <c r="AY255" s="247" t="s">
        <v>254</v>
      </c>
    </row>
    <row r="256" s="2" customFormat="1" ht="24.15" customHeight="1">
      <c r="A256" s="42"/>
      <c r="B256" s="43"/>
      <c r="C256" s="218" t="s">
        <v>410</v>
      </c>
      <c r="D256" s="218" t="s">
        <v>256</v>
      </c>
      <c r="E256" s="219" t="s">
        <v>1917</v>
      </c>
      <c r="F256" s="220" t="s">
        <v>1918</v>
      </c>
      <c r="G256" s="221" t="s">
        <v>379</v>
      </c>
      <c r="H256" s="222">
        <v>81907.263000000006</v>
      </c>
      <c r="I256" s="223"/>
      <c r="J256" s="224">
        <f>ROUND(I256*H256,2)</f>
        <v>0</v>
      </c>
      <c r="K256" s="220" t="s">
        <v>260</v>
      </c>
      <c r="L256" s="48"/>
      <c r="M256" s="225" t="s">
        <v>48</v>
      </c>
      <c r="N256" s="226" t="s">
        <v>56</v>
      </c>
      <c r="O256" s="88"/>
      <c r="P256" s="227">
        <f>O256*H256</f>
        <v>0</v>
      </c>
      <c r="Q256" s="227">
        <v>0.00025999999999999998</v>
      </c>
      <c r="R256" s="227">
        <f>Q256*H256</f>
        <v>21.295888380000001</v>
      </c>
      <c r="S256" s="227">
        <v>0</v>
      </c>
      <c r="T256" s="22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29" t="s">
        <v>261</v>
      </c>
      <c r="AT256" s="229" t="s">
        <v>256</v>
      </c>
      <c r="AU256" s="229" t="s">
        <v>93</v>
      </c>
      <c r="AY256" s="20" t="s">
        <v>254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20" t="s">
        <v>23</v>
      </c>
      <c r="BK256" s="230">
        <f>ROUND(I256*H256,2)</f>
        <v>0</v>
      </c>
      <c r="BL256" s="20" t="s">
        <v>261</v>
      </c>
      <c r="BM256" s="229" t="s">
        <v>1919</v>
      </c>
    </row>
    <row r="257" s="2" customFormat="1">
      <c r="A257" s="42"/>
      <c r="B257" s="43"/>
      <c r="C257" s="44"/>
      <c r="D257" s="231" t="s">
        <v>263</v>
      </c>
      <c r="E257" s="44"/>
      <c r="F257" s="232" t="s">
        <v>1920</v>
      </c>
      <c r="G257" s="44"/>
      <c r="H257" s="44"/>
      <c r="I257" s="233"/>
      <c r="J257" s="44"/>
      <c r="K257" s="44"/>
      <c r="L257" s="48"/>
      <c r="M257" s="234"/>
      <c r="N257" s="23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263</v>
      </c>
      <c r="AU257" s="20" t="s">
        <v>93</v>
      </c>
    </row>
    <row r="258" s="15" customFormat="1">
      <c r="A258" s="15"/>
      <c r="B258" s="259"/>
      <c r="C258" s="260"/>
      <c r="D258" s="238" t="s">
        <v>265</v>
      </c>
      <c r="E258" s="261" t="s">
        <v>48</v>
      </c>
      <c r="F258" s="262" t="s">
        <v>1921</v>
      </c>
      <c r="G258" s="260"/>
      <c r="H258" s="261" t="s">
        <v>48</v>
      </c>
      <c r="I258" s="263"/>
      <c r="J258" s="260"/>
      <c r="K258" s="260"/>
      <c r="L258" s="264"/>
      <c r="M258" s="265"/>
      <c r="N258" s="266"/>
      <c r="O258" s="266"/>
      <c r="P258" s="266"/>
      <c r="Q258" s="266"/>
      <c r="R258" s="266"/>
      <c r="S258" s="266"/>
      <c r="T258" s="267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8" t="s">
        <v>265</v>
      </c>
      <c r="AU258" s="268" t="s">
        <v>93</v>
      </c>
      <c r="AV258" s="15" t="s">
        <v>23</v>
      </c>
      <c r="AW258" s="15" t="s">
        <v>46</v>
      </c>
      <c r="AX258" s="15" t="s">
        <v>85</v>
      </c>
      <c r="AY258" s="268" t="s">
        <v>254</v>
      </c>
    </row>
    <row r="259" s="15" customFormat="1">
      <c r="A259" s="15"/>
      <c r="B259" s="259"/>
      <c r="C259" s="260"/>
      <c r="D259" s="238" t="s">
        <v>265</v>
      </c>
      <c r="E259" s="261" t="s">
        <v>48</v>
      </c>
      <c r="F259" s="262" t="s">
        <v>1922</v>
      </c>
      <c r="G259" s="260"/>
      <c r="H259" s="261" t="s">
        <v>48</v>
      </c>
      <c r="I259" s="263"/>
      <c r="J259" s="260"/>
      <c r="K259" s="260"/>
      <c r="L259" s="264"/>
      <c r="M259" s="265"/>
      <c r="N259" s="266"/>
      <c r="O259" s="266"/>
      <c r="P259" s="266"/>
      <c r="Q259" s="266"/>
      <c r="R259" s="266"/>
      <c r="S259" s="266"/>
      <c r="T259" s="26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8" t="s">
        <v>265</v>
      </c>
      <c r="AU259" s="268" t="s">
        <v>93</v>
      </c>
      <c r="AV259" s="15" t="s">
        <v>23</v>
      </c>
      <c r="AW259" s="15" t="s">
        <v>46</v>
      </c>
      <c r="AX259" s="15" t="s">
        <v>85</v>
      </c>
      <c r="AY259" s="268" t="s">
        <v>254</v>
      </c>
    </row>
    <row r="260" s="13" customFormat="1">
      <c r="A260" s="13"/>
      <c r="B260" s="236"/>
      <c r="C260" s="237"/>
      <c r="D260" s="238" t="s">
        <v>265</v>
      </c>
      <c r="E260" s="239" t="s">
        <v>48</v>
      </c>
      <c r="F260" s="240" t="s">
        <v>1923</v>
      </c>
      <c r="G260" s="237"/>
      <c r="H260" s="241">
        <v>15315.450000000001</v>
      </c>
      <c r="I260" s="242"/>
      <c r="J260" s="237"/>
      <c r="K260" s="237"/>
      <c r="L260" s="243"/>
      <c r="M260" s="244"/>
      <c r="N260" s="245"/>
      <c r="O260" s="245"/>
      <c r="P260" s="245"/>
      <c r="Q260" s="245"/>
      <c r="R260" s="245"/>
      <c r="S260" s="245"/>
      <c r="T260" s="24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7" t="s">
        <v>265</v>
      </c>
      <c r="AU260" s="247" t="s">
        <v>93</v>
      </c>
      <c r="AV260" s="13" t="s">
        <v>93</v>
      </c>
      <c r="AW260" s="13" t="s">
        <v>46</v>
      </c>
      <c r="AX260" s="13" t="s">
        <v>85</v>
      </c>
      <c r="AY260" s="247" t="s">
        <v>254</v>
      </c>
    </row>
    <row r="261" s="15" customFormat="1">
      <c r="A261" s="15"/>
      <c r="B261" s="259"/>
      <c r="C261" s="260"/>
      <c r="D261" s="238" t="s">
        <v>265</v>
      </c>
      <c r="E261" s="261" t="s">
        <v>48</v>
      </c>
      <c r="F261" s="262" t="s">
        <v>1924</v>
      </c>
      <c r="G261" s="260"/>
      <c r="H261" s="261" t="s">
        <v>48</v>
      </c>
      <c r="I261" s="263"/>
      <c r="J261" s="260"/>
      <c r="K261" s="260"/>
      <c r="L261" s="264"/>
      <c r="M261" s="265"/>
      <c r="N261" s="266"/>
      <c r="O261" s="266"/>
      <c r="P261" s="266"/>
      <c r="Q261" s="266"/>
      <c r="R261" s="266"/>
      <c r="S261" s="266"/>
      <c r="T261" s="26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8" t="s">
        <v>265</v>
      </c>
      <c r="AU261" s="268" t="s">
        <v>93</v>
      </c>
      <c r="AV261" s="15" t="s">
        <v>23</v>
      </c>
      <c r="AW261" s="15" t="s">
        <v>46</v>
      </c>
      <c r="AX261" s="15" t="s">
        <v>85</v>
      </c>
      <c r="AY261" s="268" t="s">
        <v>254</v>
      </c>
    </row>
    <row r="262" s="13" customFormat="1">
      <c r="A262" s="13"/>
      <c r="B262" s="236"/>
      <c r="C262" s="237"/>
      <c r="D262" s="238" t="s">
        <v>265</v>
      </c>
      <c r="E262" s="239" t="s">
        <v>48</v>
      </c>
      <c r="F262" s="240" t="s">
        <v>1925</v>
      </c>
      <c r="G262" s="237"/>
      <c r="H262" s="241">
        <v>1814.4000000000001</v>
      </c>
      <c r="I262" s="242"/>
      <c r="J262" s="237"/>
      <c r="K262" s="237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265</v>
      </c>
      <c r="AU262" s="247" t="s">
        <v>93</v>
      </c>
      <c r="AV262" s="13" t="s">
        <v>93</v>
      </c>
      <c r="AW262" s="13" t="s">
        <v>46</v>
      </c>
      <c r="AX262" s="13" t="s">
        <v>85</v>
      </c>
      <c r="AY262" s="247" t="s">
        <v>254</v>
      </c>
    </row>
    <row r="263" s="15" customFormat="1">
      <c r="A263" s="15"/>
      <c r="B263" s="259"/>
      <c r="C263" s="260"/>
      <c r="D263" s="238" t="s">
        <v>265</v>
      </c>
      <c r="E263" s="261" t="s">
        <v>48</v>
      </c>
      <c r="F263" s="262" t="s">
        <v>1926</v>
      </c>
      <c r="G263" s="260"/>
      <c r="H263" s="261" t="s">
        <v>48</v>
      </c>
      <c r="I263" s="263"/>
      <c r="J263" s="260"/>
      <c r="K263" s="260"/>
      <c r="L263" s="264"/>
      <c r="M263" s="265"/>
      <c r="N263" s="266"/>
      <c r="O263" s="266"/>
      <c r="P263" s="266"/>
      <c r="Q263" s="266"/>
      <c r="R263" s="266"/>
      <c r="S263" s="266"/>
      <c r="T263" s="26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8" t="s">
        <v>265</v>
      </c>
      <c r="AU263" s="268" t="s">
        <v>93</v>
      </c>
      <c r="AV263" s="15" t="s">
        <v>23</v>
      </c>
      <c r="AW263" s="15" t="s">
        <v>46</v>
      </c>
      <c r="AX263" s="15" t="s">
        <v>85</v>
      </c>
      <c r="AY263" s="268" t="s">
        <v>254</v>
      </c>
    </row>
    <row r="264" s="13" customFormat="1">
      <c r="A264" s="13"/>
      <c r="B264" s="236"/>
      <c r="C264" s="237"/>
      <c r="D264" s="238" t="s">
        <v>265</v>
      </c>
      <c r="E264" s="239" t="s">
        <v>48</v>
      </c>
      <c r="F264" s="240" t="s">
        <v>1927</v>
      </c>
      <c r="G264" s="237"/>
      <c r="H264" s="241">
        <v>48793.849999999999</v>
      </c>
      <c r="I264" s="242"/>
      <c r="J264" s="237"/>
      <c r="K264" s="237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265</v>
      </c>
      <c r="AU264" s="247" t="s">
        <v>93</v>
      </c>
      <c r="AV264" s="13" t="s">
        <v>93</v>
      </c>
      <c r="AW264" s="13" t="s">
        <v>46</v>
      </c>
      <c r="AX264" s="13" t="s">
        <v>85</v>
      </c>
      <c r="AY264" s="247" t="s">
        <v>254</v>
      </c>
    </row>
    <row r="265" s="15" customFormat="1">
      <c r="A265" s="15"/>
      <c r="B265" s="259"/>
      <c r="C265" s="260"/>
      <c r="D265" s="238" t="s">
        <v>265</v>
      </c>
      <c r="E265" s="261" t="s">
        <v>48</v>
      </c>
      <c r="F265" s="262" t="s">
        <v>1928</v>
      </c>
      <c r="G265" s="260"/>
      <c r="H265" s="261" t="s">
        <v>48</v>
      </c>
      <c r="I265" s="263"/>
      <c r="J265" s="260"/>
      <c r="K265" s="260"/>
      <c r="L265" s="264"/>
      <c r="M265" s="265"/>
      <c r="N265" s="266"/>
      <c r="O265" s="266"/>
      <c r="P265" s="266"/>
      <c r="Q265" s="266"/>
      <c r="R265" s="266"/>
      <c r="S265" s="266"/>
      <c r="T265" s="26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8" t="s">
        <v>265</v>
      </c>
      <c r="AU265" s="268" t="s">
        <v>93</v>
      </c>
      <c r="AV265" s="15" t="s">
        <v>23</v>
      </c>
      <c r="AW265" s="15" t="s">
        <v>46</v>
      </c>
      <c r="AX265" s="15" t="s">
        <v>85</v>
      </c>
      <c r="AY265" s="268" t="s">
        <v>254</v>
      </c>
    </row>
    <row r="266" s="13" customFormat="1">
      <c r="A266" s="13"/>
      <c r="B266" s="236"/>
      <c r="C266" s="237"/>
      <c r="D266" s="238" t="s">
        <v>265</v>
      </c>
      <c r="E266" s="239" t="s">
        <v>48</v>
      </c>
      <c r="F266" s="240" t="s">
        <v>1929</v>
      </c>
      <c r="G266" s="237"/>
      <c r="H266" s="241">
        <v>4253.6859999999997</v>
      </c>
      <c r="I266" s="242"/>
      <c r="J266" s="237"/>
      <c r="K266" s="237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265</v>
      </c>
      <c r="AU266" s="247" t="s">
        <v>93</v>
      </c>
      <c r="AV266" s="13" t="s">
        <v>93</v>
      </c>
      <c r="AW266" s="13" t="s">
        <v>46</v>
      </c>
      <c r="AX266" s="13" t="s">
        <v>85</v>
      </c>
      <c r="AY266" s="247" t="s">
        <v>254</v>
      </c>
    </row>
    <row r="267" s="13" customFormat="1">
      <c r="A267" s="13"/>
      <c r="B267" s="236"/>
      <c r="C267" s="237"/>
      <c r="D267" s="238" t="s">
        <v>265</v>
      </c>
      <c r="E267" s="239" t="s">
        <v>48</v>
      </c>
      <c r="F267" s="240" t="s">
        <v>1930</v>
      </c>
      <c r="G267" s="237"/>
      <c r="H267" s="241">
        <v>2344.1840000000002</v>
      </c>
      <c r="I267" s="242"/>
      <c r="J267" s="237"/>
      <c r="K267" s="237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265</v>
      </c>
      <c r="AU267" s="247" t="s">
        <v>93</v>
      </c>
      <c r="AV267" s="13" t="s">
        <v>93</v>
      </c>
      <c r="AW267" s="13" t="s">
        <v>46</v>
      </c>
      <c r="AX267" s="13" t="s">
        <v>85</v>
      </c>
      <c r="AY267" s="247" t="s">
        <v>254</v>
      </c>
    </row>
    <row r="268" s="13" customFormat="1">
      <c r="A268" s="13"/>
      <c r="B268" s="236"/>
      <c r="C268" s="237"/>
      <c r="D268" s="238" t="s">
        <v>265</v>
      </c>
      <c r="E268" s="239" t="s">
        <v>48</v>
      </c>
      <c r="F268" s="240" t="s">
        <v>1931</v>
      </c>
      <c r="G268" s="237"/>
      <c r="H268" s="241">
        <v>2266.5619999999999</v>
      </c>
      <c r="I268" s="242"/>
      <c r="J268" s="237"/>
      <c r="K268" s="237"/>
      <c r="L268" s="243"/>
      <c r="M268" s="244"/>
      <c r="N268" s="245"/>
      <c r="O268" s="245"/>
      <c r="P268" s="245"/>
      <c r="Q268" s="245"/>
      <c r="R268" s="245"/>
      <c r="S268" s="245"/>
      <c r="T268" s="24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7" t="s">
        <v>265</v>
      </c>
      <c r="AU268" s="247" t="s">
        <v>93</v>
      </c>
      <c r="AV268" s="13" t="s">
        <v>93</v>
      </c>
      <c r="AW268" s="13" t="s">
        <v>46</v>
      </c>
      <c r="AX268" s="13" t="s">
        <v>85</v>
      </c>
      <c r="AY268" s="247" t="s">
        <v>254</v>
      </c>
    </row>
    <row r="269" s="13" customFormat="1">
      <c r="A269" s="13"/>
      <c r="B269" s="236"/>
      <c r="C269" s="237"/>
      <c r="D269" s="238" t="s">
        <v>265</v>
      </c>
      <c r="E269" s="239" t="s">
        <v>48</v>
      </c>
      <c r="F269" s="240" t="s">
        <v>1932</v>
      </c>
      <c r="G269" s="237"/>
      <c r="H269" s="241">
        <v>3089.3560000000002</v>
      </c>
      <c r="I269" s="242"/>
      <c r="J269" s="237"/>
      <c r="K269" s="237"/>
      <c r="L269" s="243"/>
      <c r="M269" s="244"/>
      <c r="N269" s="245"/>
      <c r="O269" s="245"/>
      <c r="P269" s="245"/>
      <c r="Q269" s="245"/>
      <c r="R269" s="245"/>
      <c r="S269" s="245"/>
      <c r="T269" s="24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7" t="s">
        <v>265</v>
      </c>
      <c r="AU269" s="247" t="s">
        <v>93</v>
      </c>
      <c r="AV269" s="13" t="s">
        <v>93</v>
      </c>
      <c r="AW269" s="13" t="s">
        <v>46</v>
      </c>
      <c r="AX269" s="13" t="s">
        <v>85</v>
      </c>
      <c r="AY269" s="247" t="s">
        <v>254</v>
      </c>
    </row>
    <row r="270" s="13" customFormat="1">
      <c r="A270" s="13"/>
      <c r="B270" s="236"/>
      <c r="C270" s="237"/>
      <c r="D270" s="238" t="s">
        <v>265</v>
      </c>
      <c r="E270" s="239" t="s">
        <v>48</v>
      </c>
      <c r="F270" s="240" t="s">
        <v>1933</v>
      </c>
      <c r="G270" s="237"/>
      <c r="H270" s="241">
        <v>4029.7750000000001</v>
      </c>
      <c r="I270" s="242"/>
      <c r="J270" s="237"/>
      <c r="K270" s="237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265</v>
      </c>
      <c r="AU270" s="247" t="s">
        <v>93</v>
      </c>
      <c r="AV270" s="13" t="s">
        <v>93</v>
      </c>
      <c r="AW270" s="13" t="s">
        <v>46</v>
      </c>
      <c r="AX270" s="13" t="s">
        <v>85</v>
      </c>
      <c r="AY270" s="247" t="s">
        <v>254</v>
      </c>
    </row>
    <row r="271" s="14" customFormat="1">
      <c r="A271" s="14"/>
      <c r="B271" s="248"/>
      <c r="C271" s="249"/>
      <c r="D271" s="238" t="s">
        <v>265</v>
      </c>
      <c r="E271" s="250" t="s">
        <v>1777</v>
      </c>
      <c r="F271" s="251" t="s">
        <v>268</v>
      </c>
      <c r="G271" s="249"/>
      <c r="H271" s="252">
        <v>81907.263000000006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8" t="s">
        <v>265</v>
      </c>
      <c r="AU271" s="258" t="s">
        <v>93</v>
      </c>
      <c r="AV271" s="14" t="s">
        <v>261</v>
      </c>
      <c r="AW271" s="14" t="s">
        <v>46</v>
      </c>
      <c r="AX271" s="14" t="s">
        <v>23</v>
      </c>
      <c r="AY271" s="258" t="s">
        <v>254</v>
      </c>
    </row>
    <row r="272" s="2" customFormat="1" ht="16.5" customHeight="1">
      <c r="A272" s="42"/>
      <c r="B272" s="43"/>
      <c r="C272" s="285" t="s">
        <v>193</v>
      </c>
      <c r="D272" s="285" t="s">
        <v>376</v>
      </c>
      <c r="E272" s="286" t="s">
        <v>1934</v>
      </c>
      <c r="F272" s="287" t="s">
        <v>1935</v>
      </c>
      <c r="G272" s="288" t="s">
        <v>528</v>
      </c>
      <c r="H272" s="289">
        <v>62.015000000000001</v>
      </c>
      <c r="I272" s="290"/>
      <c r="J272" s="291">
        <f>ROUND(I272*H272,2)</f>
        <v>0</v>
      </c>
      <c r="K272" s="287" t="s">
        <v>260</v>
      </c>
      <c r="L272" s="292"/>
      <c r="M272" s="293" t="s">
        <v>48</v>
      </c>
      <c r="N272" s="294" t="s">
        <v>56</v>
      </c>
      <c r="O272" s="88"/>
      <c r="P272" s="227">
        <f>O272*H272</f>
        <v>0</v>
      </c>
      <c r="Q272" s="227">
        <v>1</v>
      </c>
      <c r="R272" s="227">
        <f>Q272*H272</f>
        <v>62.015000000000001</v>
      </c>
      <c r="S272" s="227">
        <v>0</v>
      </c>
      <c r="T272" s="22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9" t="s">
        <v>303</v>
      </c>
      <c r="AT272" s="229" t="s">
        <v>376</v>
      </c>
      <c r="AU272" s="229" t="s">
        <v>93</v>
      </c>
      <c r="AY272" s="20" t="s">
        <v>254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20" t="s">
        <v>23</v>
      </c>
      <c r="BK272" s="230">
        <f>ROUND(I272*H272,2)</f>
        <v>0</v>
      </c>
      <c r="BL272" s="20" t="s">
        <v>261</v>
      </c>
      <c r="BM272" s="229" t="s">
        <v>1936</v>
      </c>
    </row>
    <row r="273" s="13" customFormat="1">
      <c r="A273" s="13"/>
      <c r="B273" s="236"/>
      <c r="C273" s="237"/>
      <c r="D273" s="238" t="s">
        <v>265</v>
      </c>
      <c r="E273" s="239" t="s">
        <v>48</v>
      </c>
      <c r="F273" s="240" t="s">
        <v>1937</v>
      </c>
      <c r="G273" s="237"/>
      <c r="H273" s="241">
        <v>49.512999999999998</v>
      </c>
      <c r="I273" s="242"/>
      <c r="J273" s="237"/>
      <c r="K273" s="237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265</v>
      </c>
      <c r="AU273" s="247" t="s">
        <v>93</v>
      </c>
      <c r="AV273" s="13" t="s">
        <v>93</v>
      </c>
      <c r="AW273" s="13" t="s">
        <v>46</v>
      </c>
      <c r="AX273" s="13" t="s">
        <v>85</v>
      </c>
      <c r="AY273" s="247" t="s">
        <v>254</v>
      </c>
    </row>
    <row r="274" s="13" customFormat="1">
      <c r="A274" s="13"/>
      <c r="B274" s="236"/>
      <c r="C274" s="237"/>
      <c r="D274" s="238" t="s">
        <v>265</v>
      </c>
      <c r="E274" s="239" t="s">
        <v>48</v>
      </c>
      <c r="F274" s="240" t="s">
        <v>1938</v>
      </c>
      <c r="G274" s="237"/>
      <c r="H274" s="241">
        <v>0.54800000000000004</v>
      </c>
      <c r="I274" s="242"/>
      <c r="J274" s="237"/>
      <c r="K274" s="237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265</v>
      </c>
      <c r="AU274" s="247" t="s">
        <v>93</v>
      </c>
      <c r="AV274" s="13" t="s">
        <v>93</v>
      </c>
      <c r="AW274" s="13" t="s">
        <v>46</v>
      </c>
      <c r="AX274" s="13" t="s">
        <v>85</v>
      </c>
      <c r="AY274" s="247" t="s">
        <v>254</v>
      </c>
    </row>
    <row r="275" s="13" customFormat="1">
      <c r="A275" s="13"/>
      <c r="B275" s="236"/>
      <c r="C275" s="237"/>
      <c r="D275" s="238" t="s">
        <v>265</v>
      </c>
      <c r="E275" s="239" t="s">
        <v>48</v>
      </c>
      <c r="F275" s="240" t="s">
        <v>1939</v>
      </c>
      <c r="G275" s="237"/>
      <c r="H275" s="241">
        <v>4.2539999999999996</v>
      </c>
      <c r="I275" s="242"/>
      <c r="J275" s="237"/>
      <c r="K275" s="237"/>
      <c r="L275" s="243"/>
      <c r="M275" s="244"/>
      <c r="N275" s="245"/>
      <c r="O275" s="245"/>
      <c r="P275" s="245"/>
      <c r="Q275" s="245"/>
      <c r="R275" s="245"/>
      <c r="S275" s="245"/>
      <c r="T275" s="24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7" t="s">
        <v>265</v>
      </c>
      <c r="AU275" s="247" t="s">
        <v>93</v>
      </c>
      <c r="AV275" s="13" t="s">
        <v>93</v>
      </c>
      <c r="AW275" s="13" t="s">
        <v>46</v>
      </c>
      <c r="AX275" s="13" t="s">
        <v>85</v>
      </c>
      <c r="AY275" s="247" t="s">
        <v>254</v>
      </c>
    </row>
    <row r="276" s="13" customFormat="1">
      <c r="A276" s="13"/>
      <c r="B276" s="236"/>
      <c r="C276" s="237"/>
      <c r="D276" s="238" t="s">
        <v>265</v>
      </c>
      <c r="E276" s="239" t="s">
        <v>48</v>
      </c>
      <c r="F276" s="240" t="s">
        <v>1940</v>
      </c>
      <c r="G276" s="237"/>
      <c r="H276" s="241">
        <v>2.3439999999999999</v>
      </c>
      <c r="I276" s="242"/>
      <c r="J276" s="237"/>
      <c r="K276" s="237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265</v>
      </c>
      <c r="AU276" s="247" t="s">
        <v>93</v>
      </c>
      <c r="AV276" s="13" t="s">
        <v>93</v>
      </c>
      <c r="AW276" s="13" t="s">
        <v>46</v>
      </c>
      <c r="AX276" s="13" t="s">
        <v>85</v>
      </c>
      <c r="AY276" s="247" t="s">
        <v>254</v>
      </c>
    </row>
    <row r="277" s="13" customFormat="1">
      <c r="A277" s="13"/>
      <c r="B277" s="236"/>
      <c r="C277" s="237"/>
      <c r="D277" s="238" t="s">
        <v>265</v>
      </c>
      <c r="E277" s="239" t="s">
        <v>48</v>
      </c>
      <c r="F277" s="240" t="s">
        <v>1941</v>
      </c>
      <c r="G277" s="237"/>
      <c r="H277" s="241">
        <v>2.2669999999999999</v>
      </c>
      <c r="I277" s="242"/>
      <c r="J277" s="237"/>
      <c r="K277" s="237"/>
      <c r="L277" s="243"/>
      <c r="M277" s="244"/>
      <c r="N277" s="245"/>
      <c r="O277" s="245"/>
      <c r="P277" s="245"/>
      <c r="Q277" s="245"/>
      <c r="R277" s="245"/>
      <c r="S277" s="245"/>
      <c r="T277" s="24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7" t="s">
        <v>265</v>
      </c>
      <c r="AU277" s="247" t="s">
        <v>93</v>
      </c>
      <c r="AV277" s="13" t="s">
        <v>93</v>
      </c>
      <c r="AW277" s="13" t="s">
        <v>46</v>
      </c>
      <c r="AX277" s="13" t="s">
        <v>85</v>
      </c>
      <c r="AY277" s="247" t="s">
        <v>254</v>
      </c>
    </row>
    <row r="278" s="13" customFormat="1">
      <c r="A278" s="13"/>
      <c r="B278" s="236"/>
      <c r="C278" s="237"/>
      <c r="D278" s="238" t="s">
        <v>265</v>
      </c>
      <c r="E278" s="239" t="s">
        <v>48</v>
      </c>
      <c r="F278" s="240" t="s">
        <v>1942</v>
      </c>
      <c r="G278" s="237"/>
      <c r="H278" s="241">
        <v>3.089</v>
      </c>
      <c r="I278" s="242"/>
      <c r="J278" s="237"/>
      <c r="K278" s="237"/>
      <c r="L278" s="243"/>
      <c r="M278" s="244"/>
      <c r="N278" s="245"/>
      <c r="O278" s="245"/>
      <c r="P278" s="245"/>
      <c r="Q278" s="245"/>
      <c r="R278" s="245"/>
      <c r="S278" s="245"/>
      <c r="T278" s="24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7" t="s">
        <v>265</v>
      </c>
      <c r="AU278" s="247" t="s">
        <v>93</v>
      </c>
      <c r="AV278" s="13" t="s">
        <v>93</v>
      </c>
      <c r="AW278" s="13" t="s">
        <v>46</v>
      </c>
      <c r="AX278" s="13" t="s">
        <v>85</v>
      </c>
      <c r="AY278" s="247" t="s">
        <v>254</v>
      </c>
    </row>
    <row r="279" s="14" customFormat="1">
      <c r="A279" s="14"/>
      <c r="B279" s="248"/>
      <c r="C279" s="249"/>
      <c r="D279" s="238" t="s">
        <v>265</v>
      </c>
      <c r="E279" s="250" t="s">
        <v>48</v>
      </c>
      <c r="F279" s="251" t="s">
        <v>268</v>
      </c>
      <c r="G279" s="249"/>
      <c r="H279" s="252">
        <v>62.015000000000001</v>
      </c>
      <c r="I279" s="253"/>
      <c r="J279" s="249"/>
      <c r="K279" s="249"/>
      <c r="L279" s="254"/>
      <c r="M279" s="255"/>
      <c r="N279" s="256"/>
      <c r="O279" s="256"/>
      <c r="P279" s="256"/>
      <c r="Q279" s="256"/>
      <c r="R279" s="256"/>
      <c r="S279" s="256"/>
      <c r="T279" s="25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8" t="s">
        <v>265</v>
      </c>
      <c r="AU279" s="258" t="s">
        <v>93</v>
      </c>
      <c r="AV279" s="14" t="s">
        <v>261</v>
      </c>
      <c r="AW279" s="14" t="s">
        <v>46</v>
      </c>
      <c r="AX279" s="14" t="s">
        <v>23</v>
      </c>
      <c r="AY279" s="258" t="s">
        <v>254</v>
      </c>
    </row>
    <row r="280" s="2" customFormat="1" ht="16.5" customHeight="1">
      <c r="A280" s="42"/>
      <c r="B280" s="43"/>
      <c r="C280" s="285" t="s">
        <v>422</v>
      </c>
      <c r="D280" s="285" t="s">
        <v>376</v>
      </c>
      <c r="E280" s="286" t="s">
        <v>1943</v>
      </c>
      <c r="F280" s="287" t="s">
        <v>1944</v>
      </c>
      <c r="G280" s="288" t="s">
        <v>528</v>
      </c>
      <c r="H280" s="289">
        <v>0.25600000000000001</v>
      </c>
      <c r="I280" s="290"/>
      <c r="J280" s="291">
        <f>ROUND(I280*H280,2)</f>
        <v>0</v>
      </c>
      <c r="K280" s="287" t="s">
        <v>260</v>
      </c>
      <c r="L280" s="292"/>
      <c r="M280" s="293" t="s">
        <v>48</v>
      </c>
      <c r="N280" s="294" t="s">
        <v>56</v>
      </c>
      <c r="O280" s="88"/>
      <c r="P280" s="227">
        <f>O280*H280</f>
        <v>0</v>
      </c>
      <c r="Q280" s="227">
        <v>1</v>
      </c>
      <c r="R280" s="227">
        <f>Q280*H280</f>
        <v>0.25600000000000001</v>
      </c>
      <c r="S280" s="227">
        <v>0</v>
      </c>
      <c r="T280" s="22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29" t="s">
        <v>303</v>
      </c>
      <c r="AT280" s="229" t="s">
        <v>376</v>
      </c>
      <c r="AU280" s="229" t="s">
        <v>93</v>
      </c>
      <c r="AY280" s="20" t="s">
        <v>254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20" t="s">
        <v>23</v>
      </c>
      <c r="BK280" s="230">
        <f>ROUND(I280*H280,2)</f>
        <v>0</v>
      </c>
      <c r="BL280" s="20" t="s">
        <v>261</v>
      </c>
      <c r="BM280" s="229" t="s">
        <v>1945</v>
      </c>
    </row>
    <row r="281" s="13" customFormat="1">
      <c r="A281" s="13"/>
      <c r="B281" s="236"/>
      <c r="C281" s="237"/>
      <c r="D281" s="238" t="s">
        <v>265</v>
      </c>
      <c r="E281" s="239" t="s">
        <v>48</v>
      </c>
      <c r="F281" s="240" t="s">
        <v>1946</v>
      </c>
      <c r="G281" s="237"/>
      <c r="H281" s="241">
        <v>0.25600000000000001</v>
      </c>
      <c r="I281" s="242"/>
      <c r="J281" s="237"/>
      <c r="K281" s="237"/>
      <c r="L281" s="243"/>
      <c r="M281" s="244"/>
      <c r="N281" s="245"/>
      <c r="O281" s="245"/>
      <c r="P281" s="245"/>
      <c r="Q281" s="245"/>
      <c r="R281" s="245"/>
      <c r="S281" s="245"/>
      <c r="T281" s="24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7" t="s">
        <v>265</v>
      </c>
      <c r="AU281" s="247" t="s">
        <v>93</v>
      </c>
      <c r="AV281" s="13" t="s">
        <v>93</v>
      </c>
      <c r="AW281" s="13" t="s">
        <v>46</v>
      </c>
      <c r="AX281" s="13" t="s">
        <v>23</v>
      </c>
      <c r="AY281" s="247" t="s">
        <v>254</v>
      </c>
    </row>
    <row r="282" s="2" customFormat="1" ht="16.5" customHeight="1">
      <c r="A282" s="42"/>
      <c r="B282" s="43"/>
      <c r="C282" s="285" t="s">
        <v>427</v>
      </c>
      <c r="D282" s="285" t="s">
        <v>376</v>
      </c>
      <c r="E282" s="286" t="s">
        <v>1947</v>
      </c>
      <c r="F282" s="287" t="s">
        <v>1948</v>
      </c>
      <c r="G282" s="288" t="s">
        <v>528</v>
      </c>
      <c r="H282" s="289">
        <v>1.851</v>
      </c>
      <c r="I282" s="290"/>
      <c r="J282" s="291">
        <f>ROUND(I282*H282,2)</f>
        <v>0</v>
      </c>
      <c r="K282" s="287" t="s">
        <v>797</v>
      </c>
      <c r="L282" s="292"/>
      <c r="M282" s="293" t="s">
        <v>48</v>
      </c>
      <c r="N282" s="294" t="s">
        <v>56</v>
      </c>
      <c r="O282" s="88"/>
      <c r="P282" s="227">
        <f>O282*H282</f>
        <v>0</v>
      </c>
      <c r="Q282" s="227">
        <v>1</v>
      </c>
      <c r="R282" s="227">
        <f>Q282*H282</f>
        <v>1.851</v>
      </c>
      <c r="S282" s="227">
        <v>0</v>
      </c>
      <c r="T282" s="22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9" t="s">
        <v>303</v>
      </c>
      <c r="AT282" s="229" t="s">
        <v>376</v>
      </c>
      <c r="AU282" s="229" t="s">
        <v>93</v>
      </c>
      <c r="AY282" s="20" t="s">
        <v>254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20" t="s">
        <v>23</v>
      </c>
      <c r="BK282" s="230">
        <f>ROUND(I282*H282,2)</f>
        <v>0</v>
      </c>
      <c r="BL282" s="20" t="s">
        <v>261</v>
      </c>
      <c r="BM282" s="229" t="s">
        <v>1949</v>
      </c>
    </row>
    <row r="283" s="13" customFormat="1">
      <c r="A283" s="13"/>
      <c r="B283" s="236"/>
      <c r="C283" s="237"/>
      <c r="D283" s="238" t="s">
        <v>265</v>
      </c>
      <c r="E283" s="239" t="s">
        <v>48</v>
      </c>
      <c r="F283" s="240" t="s">
        <v>1950</v>
      </c>
      <c r="G283" s="237"/>
      <c r="H283" s="241">
        <v>1.851</v>
      </c>
      <c r="I283" s="242"/>
      <c r="J283" s="237"/>
      <c r="K283" s="237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265</v>
      </c>
      <c r="AU283" s="247" t="s">
        <v>93</v>
      </c>
      <c r="AV283" s="13" t="s">
        <v>93</v>
      </c>
      <c r="AW283" s="13" t="s">
        <v>46</v>
      </c>
      <c r="AX283" s="13" t="s">
        <v>85</v>
      </c>
      <c r="AY283" s="247" t="s">
        <v>254</v>
      </c>
    </row>
    <row r="284" s="14" customFormat="1">
      <c r="A284" s="14"/>
      <c r="B284" s="248"/>
      <c r="C284" s="249"/>
      <c r="D284" s="238" t="s">
        <v>265</v>
      </c>
      <c r="E284" s="250" t="s">
        <v>48</v>
      </c>
      <c r="F284" s="251" t="s">
        <v>268</v>
      </c>
      <c r="G284" s="249"/>
      <c r="H284" s="252">
        <v>1.851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8" t="s">
        <v>265</v>
      </c>
      <c r="AU284" s="258" t="s">
        <v>93</v>
      </c>
      <c r="AV284" s="14" t="s">
        <v>261</v>
      </c>
      <c r="AW284" s="14" t="s">
        <v>46</v>
      </c>
      <c r="AX284" s="14" t="s">
        <v>23</v>
      </c>
      <c r="AY284" s="258" t="s">
        <v>254</v>
      </c>
    </row>
    <row r="285" s="2" customFormat="1" ht="16.5" customHeight="1">
      <c r="A285" s="42"/>
      <c r="B285" s="43"/>
      <c r="C285" s="285" t="s">
        <v>432</v>
      </c>
      <c r="D285" s="285" t="s">
        <v>376</v>
      </c>
      <c r="E285" s="286" t="s">
        <v>1951</v>
      </c>
      <c r="F285" s="287" t="s">
        <v>1952</v>
      </c>
      <c r="G285" s="288" t="s">
        <v>192</v>
      </c>
      <c r="H285" s="289">
        <v>23.867999999999999</v>
      </c>
      <c r="I285" s="290"/>
      <c r="J285" s="291">
        <f>ROUND(I285*H285,2)</f>
        <v>0</v>
      </c>
      <c r="K285" s="287" t="s">
        <v>984</v>
      </c>
      <c r="L285" s="292"/>
      <c r="M285" s="293" t="s">
        <v>48</v>
      </c>
      <c r="N285" s="294" t="s">
        <v>56</v>
      </c>
      <c r="O285" s="88"/>
      <c r="P285" s="227">
        <f>O285*H285</f>
        <v>0</v>
      </c>
      <c r="Q285" s="227">
        <v>0.051569999999999998</v>
      </c>
      <c r="R285" s="227">
        <f>Q285*H285</f>
        <v>1.2308727599999998</v>
      </c>
      <c r="S285" s="227">
        <v>0</v>
      </c>
      <c r="T285" s="22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29" t="s">
        <v>303</v>
      </c>
      <c r="AT285" s="229" t="s">
        <v>376</v>
      </c>
      <c r="AU285" s="229" t="s">
        <v>93</v>
      </c>
      <c r="AY285" s="20" t="s">
        <v>254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20" t="s">
        <v>23</v>
      </c>
      <c r="BK285" s="230">
        <f>ROUND(I285*H285,2)</f>
        <v>0</v>
      </c>
      <c r="BL285" s="20" t="s">
        <v>261</v>
      </c>
      <c r="BM285" s="229" t="s">
        <v>1953</v>
      </c>
    </row>
    <row r="286" s="13" customFormat="1">
      <c r="A286" s="13"/>
      <c r="B286" s="236"/>
      <c r="C286" s="237"/>
      <c r="D286" s="238" t="s">
        <v>265</v>
      </c>
      <c r="E286" s="239" t="s">
        <v>48</v>
      </c>
      <c r="F286" s="240" t="s">
        <v>1954</v>
      </c>
      <c r="G286" s="237"/>
      <c r="H286" s="241">
        <v>23.867999999999999</v>
      </c>
      <c r="I286" s="242"/>
      <c r="J286" s="237"/>
      <c r="K286" s="237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265</v>
      </c>
      <c r="AU286" s="247" t="s">
        <v>93</v>
      </c>
      <c r="AV286" s="13" t="s">
        <v>93</v>
      </c>
      <c r="AW286" s="13" t="s">
        <v>46</v>
      </c>
      <c r="AX286" s="13" t="s">
        <v>85</v>
      </c>
      <c r="AY286" s="247" t="s">
        <v>254</v>
      </c>
    </row>
    <row r="287" s="14" customFormat="1">
      <c r="A287" s="14"/>
      <c r="B287" s="248"/>
      <c r="C287" s="249"/>
      <c r="D287" s="238" t="s">
        <v>265</v>
      </c>
      <c r="E287" s="250" t="s">
        <v>48</v>
      </c>
      <c r="F287" s="251" t="s">
        <v>268</v>
      </c>
      <c r="G287" s="249"/>
      <c r="H287" s="252">
        <v>23.867999999999999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8" t="s">
        <v>265</v>
      </c>
      <c r="AU287" s="258" t="s">
        <v>93</v>
      </c>
      <c r="AV287" s="14" t="s">
        <v>261</v>
      </c>
      <c r="AW287" s="14" t="s">
        <v>46</v>
      </c>
      <c r="AX287" s="14" t="s">
        <v>23</v>
      </c>
      <c r="AY287" s="258" t="s">
        <v>254</v>
      </c>
    </row>
    <row r="288" s="2" customFormat="1" ht="16.5" customHeight="1">
      <c r="A288" s="42"/>
      <c r="B288" s="43"/>
      <c r="C288" s="285" t="s">
        <v>437</v>
      </c>
      <c r="D288" s="285" t="s">
        <v>376</v>
      </c>
      <c r="E288" s="286" t="s">
        <v>1955</v>
      </c>
      <c r="F288" s="287" t="s">
        <v>1956</v>
      </c>
      <c r="G288" s="288" t="s">
        <v>192</v>
      </c>
      <c r="H288" s="289">
        <v>229.398</v>
      </c>
      <c r="I288" s="290"/>
      <c r="J288" s="291">
        <f>ROUND(I288*H288,2)</f>
        <v>0</v>
      </c>
      <c r="K288" s="287" t="s">
        <v>984</v>
      </c>
      <c r="L288" s="292"/>
      <c r="M288" s="293" t="s">
        <v>48</v>
      </c>
      <c r="N288" s="294" t="s">
        <v>56</v>
      </c>
      <c r="O288" s="88"/>
      <c r="P288" s="227">
        <f>O288*H288</f>
        <v>0</v>
      </c>
      <c r="Q288" s="227">
        <v>0.080299999999999996</v>
      </c>
      <c r="R288" s="227">
        <f>Q288*H288</f>
        <v>18.420659399999998</v>
      </c>
      <c r="S288" s="227">
        <v>0</v>
      </c>
      <c r="T288" s="22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29" t="s">
        <v>303</v>
      </c>
      <c r="AT288" s="229" t="s">
        <v>376</v>
      </c>
      <c r="AU288" s="229" t="s">
        <v>93</v>
      </c>
      <c r="AY288" s="20" t="s">
        <v>254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20" t="s">
        <v>23</v>
      </c>
      <c r="BK288" s="230">
        <f>ROUND(I288*H288,2)</f>
        <v>0</v>
      </c>
      <c r="BL288" s="20" t="s">
        <v>261</v>
      </c>
      <c r="BM288" s="229" t="s">
        <v>1957</v>
      </c>
    </row>
    <row r="289" s="13" customFormat="1">
      <c r="A289" s="13"/>
      <c r="B289" s="236"/>
      <c r="C289" s="237"/>
      <c r="D289" s="238" t="s">
        <v>265</v>
      </c>
      <c r="E289" s="239" t="s">
        <v>48</v>
      </c>
      <c r="F289" s="240" t="s">
        <v>1958</v>
      </c>
      <c r="G289" s="237"/>
      <c r="H289" s="241">
        <v>179.214</v>
      </c>
      <c r="I289" s="242"/>
      <c r="J289" s="237"/>
      <c r="K289" s="237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265</v>
      </c>
      <c r="AU289" s="247" t="s">
        <v>93</v>
      </c>
      <c r="AV289" s="13" t="s">
        <v>93</v>
      </c>
      <c r="AW289" s="13" t="s">
        <v>46</v>
      </c>
      <c r="AX289" s="13" t="s">
        <v>85</v>
      </c>
      <c r="AY289" s="247" t="s">
        <v>254</v>
      </c>
    </row>
    <row r="290" s="13" customFormat="1">
      <c r="A290" s="13"/>
      <c r="B290" s="236"/>
      <c r="C290" s="237"/>
      <c r="D290" s="238" t="s">
        <v>265</v>
      </c>
      <c r="E290" s="239" t="s">
        <v>48</v>
      </c>
      <c r="F290" s="240" t="s">
        <v>1959</v>
      </c>
      <c r="G290" s="237"/>
      <c r="H290" s="241">
        <v>50.183999999999998</v>
      </c>
      <c r="I290" s="242"/>
      <c r="J290" s="237"/>
      <c r="K290" s="237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265</v>
      </c>
      <c r="AU290" s="247" t="s">
        <v>93</v>
      </c>
      <c r="AV290" s="13" t="s">
        <v>93</v>
      </c>
      <c r="AW290" s="13" t="s">
        <v>46</v>
      </c>
      <c r="AX290" s="13" t="s">
        <v>85</v>
      </c>
      <c r="AY290" s="247" t="s">
        <v>254</v>
      </c>
    </row>
    <row r="291" s="14" customFormat="1">
      <c r="A291" s="14"/>
      <c r="B291" s="248"/>
      <c r="C291" s="249"/>
      <c r="D291" s="238" t="s">
        <v>265</v>
      </c>
      <c r="E291" s="250" t="s">
        <v>48</v>
      </c>
      <c r="F291" s="251" t="s">
        <v>268</v>
      </c>
      <c r="G291" s="249"/>
      <c r="H291" s="252">
        <v>229.398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8" t="s">
        <v>265</v>
      </c>
      <c r="AU291" s="258" t="s">
        <v>93</v>
      </c>
      <c r="AV291" s="14" t="s">
        <v>261</v>
      </c>
      <c r="AW291" s="14" t="s">
        <v>46</v>
      </c>
      <c r="AX291" s="14" t="s">
        <v>23</v>
      </c>
      <c r="AY291" s="258" t="s">
        <v>254</v>
      </c>
    </row>
    <row r="292" s="2" customFormat="1" ht="21.75" customHeight="1">
      <c r="A292" s="42"/>
      <c r="B292" s="43"/>
      <c r="C292" s="218" t="s">
        <v>442</v>
      </c>
      <c r="D292" s="218" t="s">
        <v>256</v>
      </c>
      <c r="E292" s="219" t="s">
        <v>1960</v>
      </c>
      <c r="F292" s="220" t="s">
        <v>1961</v>
      </c>
      <c r="G292" s="221" t="s">
        <v>379</v>
      </c>
      <c r="H292" s="222">
        <v>81907.263000000006</v>
      </c>
      <c r="I292" s="223"/>
      <c r="J292" s="224">
        <f>ROUND(I292*H292,2)</f>
        <v>0</v>
      </c>
      <c r="K292" s="220" t="s">
        <v>260</v>
      </c>
      <c r="L292" s="48"/>
      <c r="M292" s="225" t="s">
        <v>48</v>
      </c>
      <c r="N292" s="226" t="s">
        <v>56</v>
      </c>
      <c r="O292" s="88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29" t="s">
        <v>261</v>
      </c>
      <c r="AT292" s="229" t="s">
        <v>256</v>
      </c>
      <c r="AU292" s="229" t="s">
        <v>93</v>
      </c>
      <c r="AY292" s="20" t="s">
        <v>254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20" t="s">
        <v>23</v>
      </c>
      <c r="BK292" s="230">
        <f>ROUND(I292*H292,2)</f>
        <v>0</v>
      </c>
      <c r="BL292" s="20" t="s">
        <v>261</v>
      </c>
      <c r="BM292" s="229" t="s">
        <v>1962</v>
      </c>
    </row>
    <row r="293" s="2" customFormat="1">
      <c r="A293" s="42"/>
      <c r="B293" s="43"/>
      <c r="C293" s="44"/>
      <c r="D293" s="231" t="s">
        <v>263</v>
      </c>
      <c r="E293" s="44"/>
      <c r="F293" s="232" t="s">
        <v>1963</v>
      </c>
      <c r="G293" s="44"/>
      <c r="H293" s="44"/>
      <c r="I293" s="233"/>
      <c r="J293" s="44"/>
      <c r="K293" s="44"/>
      <c r="L293" s="48"/>
      <c r="M293" s="234"/>
      <c r="N293" s="23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263</v>
      </c>
      <c r="AU293" s="20" t="s">
        <v>93</v>
      </c>
    </row>
    <row r="294" s="15" customFormat="1">
      <c r="A294" s="15"/>
      <c r="B294" s="259"/>
      <c r="C294" s="260"/>
      <c r="D294" s="238" t="s">
        <v>265</v>
      </c>
      <c r="E294" s="261" t="s">
        <v>48</v>
      </c>
      <c r="F294" s="262" t="s">
        <v>1964</v>
      </c>
      <c r="G294" s="260"/>
      <c r="H294" s="261" t="s">
        <v>48</v>
      </c>
      <c r="I294" s="263"/>
      <c r="J294" s="260"/>
      <c r="K294" s="260"/>
      <c r="L294" s="264"/>
      <c r="M294" s="265"/>
      <c r="N294" s="266"/>
      <c r="O294" s="266"/>
      <c r="P294" s="266"/>
      <c r="Q294" s="266"/>
      <c r="R294" s="266"/>
      <c r="S294" s="266"/>
      <c r="T294" s="26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8" t="s">
        <v>265</v>
      </c>
      <c r="AU294" s="268" t="s">
        <v>93</v>
      </c>
      <c r="AV294" s="15" t="s">
        <v>23</v>
      </c>
      <c r="AW294" s="15" t="s">
        <v>46</v>
      </c>
      <c r="AX294" s="15" t="s">
        <v>85</v>
      </c>
      <c r="AY294" s="268" t="s">
        <v>254</v>
      </c>
    </row>
    <row r="295" s="13" customFormat="1">
      <c r="A295" s="13"/>
      <c r="B295" s="236"/>
      <c r="C295" s="237"/>
      <c r="D295" s="238" t="s">
        <v>265</v>
      </c>
      <c r="E295" s="239" t="s">
        <v>48</v>
      </c>
      <c r="F295" s="240" t="s">
        <v>1777</v>
      </c>
      <c r="G295" s="237"/>
      <c r="H295" s="241">
        <v>81907.263000000006</v>
      </c>
      <c r="I295" s="242"/>
      <c r="J295" s="237"/>
      <c r="K295" s="237"/>
      <c r="L295" s="243"/>
      <c r="M295" s="244"/>
      <c r="N295" s="245"/>
      <c r="O295" s="245"/>
      <c r="P295" s="245"/>
      <c r="Q295" s="245"/>
      <c r="R295" s="245"/>
      <c r="S295" s="245"/>
      <c r="T295" s="24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7" t="s">
        <v>265</v>
      </c>
      <c r="AU295" s="247" t="s">
        <v>93</v>
      </c>
      <c r="AV295" s="13" t="s">
        <v>93</v>
      </c>
      <c r="AW295" s="13" t="s">
        <v>46</v>
      </c>
      <c r="AX295" s="13" t="s">
        <v>23</v>
      </c>
      <c r="AY295" s="247" t="s">
        <v>254</v>
      </c>
    </row>
    <row r="296" s="12" customFormat="1" ht="22.8" customHeight="1">
      <c r="A296" s="12"/>
      <c r="B296" s="202"/>
      <c r="C296" s="203"/>
      <c r="D296" s="204" t="s">
        <v>84</v>
      </c>
      <c r="E296" s="216" t="s">
        <v>93</v>
      </c>
      <c r="F296" s="216" t="s">
        <v>404</v>
      </c>
      <c r="G296" s="203"/>
      <c r="H296" s="203"/>
      <c r="I296" s="206"/>
      <c r="J296" s="217">
        <f>BK296</f>
        <v>0</v>
      </c>
      <c r="K296" s="203"/>
      <c r="L296" s="208"/>
      <c r="M296" s="209"/>
      <c r="N296" s="210"/>
      <c r="O296" s="210"/>
      <c r="P296" s="211">
        <f>SUM(P297:P383)</f>
        <v>0</v>
      </c>
      <c r="Q296" s="210"/>
      <c r="R296" s="211">
        <f>SUM(R297:R383)</f>
        <v>1777.3967849999999</v>
      </c>
      <c r="S296" s="210"/>
      <c r="T296" s="212">
        <f>SUM(T297:T383)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3" t="s">
        <v>23</v>
      </c>
      <c r="AT296" s="214" t="s">
        <v>84</v>
      </c>
      <c r="AU296" s="214" t="s">
        <v>23</v>
      </c>
      <c r="AY296" s="213" t="s">
        <v>254</v>
      </c>
      <c r="BK296" s="215">
        <f>SUM(BK297:BK383)</f>
        <v>0</v>
      </c>
    </row>
    <row r="297" s="2" customFormat="1" ht="24.15" customHeight="1">
      <c r="A297" s="42"/>
      <c r="B297" s="43"/>
      <c r="C297" s="218" t="s">
        <v>447</v>
      </c>
      <c r="D297" s="218" t="s">
        <v>256</v>
      </c>
      <c r="E297" s="219" t="s">
        <v>1965</v>
      </c>
      <c r="F297" s="220" t="s">
        <v>1966</v>
      </c>
      <c r="G297" s="221" t="s">
        <v>192</v>
      </c>
      <c r="H297" s="222">
        <v>39</v>
      </c>
      <c r="I297" s="223"/>
      <c r="J297" s="224">
        <f>ROUND(I297*H297,2)</f>
        <v>0</v>
      </c>
      <c r="K297" s="220" t="s">
        <v>260</v>
      </c>
      <c r="L297" s="48"/>
      <c r="M297" s="225" t="s">
        <v>48</v>
      </c>
      <c r="N297" s="226" t="s">
        <v>56</v>
      </c>
      <c r="O297" s="88"/>
      <c r="P297" s="227">
        <f>O297*H297</f>
        <v>0</v>
      </c>
      <c r="Q297" s="227">
        <v>0.00052999999999999998</v>
      </c>
      <c r="R297" s="227">
        <f>Q297*H297</f>
        <v>0.020670000000000001</v>
      </c>
      <c r="S297" s="227">
        <v>0</v>
      </c>
      <c r="T297" s="22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29" t="s">
        <v>261</v>
      </c>
      <c r="AT297" s="229" t="s">
        <v>256</v>
      </c>
      <c r="AU297" s="229" t="s">
        <v>93</v>
      </c>
      <c r="AY297" s="20" t="s">
        <v>254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20" t="s">
        <v>23</v>
      </c>
      <c r="BK297" s="230">
        <f>ROUND(I297*H297,2)</f>
        <v>0</v>
      </c>
      <c r="BL297" s="20" t="s">
        <v>261</v>
      </c>
      <c r="BM297" s="229" t="s">
        <v>1967</v>
      </c>
    </row>
    <row r="298" s="2" customFormat="1">
      <c r="A298" s="42"/>
      <c r="B298" s="43"/>
      <c r="C298" s="44"/>
      <c r="D298" s="231" t="s">
        <v>263</v>
      </c>
      <c r="E298" s="44"/>
      <c r="F298" s="232" t="s">
        <v>1968</v>
      </c>
      <c r="G298" s="44"/>
      <c r="H298" s="44"/>
      <c r="I298" s="233"/>
      <c r="J298" s="44"/>
      <c r="K298" s="44"/>
      <c r="L298" s="48"/>
      <c r="M298" s="234"/>
      <c r="N298" s="23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263</v>
      </c>
      <c r="AU298" s="20" t="s">
        <v>93</v>
      </c>
    </row>
    <row r="299" s="13" customFormat="1">
      <c r="A299" s="13"/>
      <c r="B299" s="236"/>
      <c r="C299" s="237"/>
      <c r="D299" s="238" t="s">
        <v>265</v>
      </c>
      <c r="E299" s="239" t="s">
        <v>48</v>
      </c>
      <c r="F299" s="240" t="s">
        <v>1776</v>
      </c>
      <c r="G299" s="237"/>
      <c r="H299" s="241">
        <v>39</v>
      </c>
      <c r="I299" s="242"/>
      <c r="J299" s="237"/>
      <c r="K299" s="237"/>
      <c r="L299" s="243"/>
      <c r="M299" s="244"/>
      <c r="N299" s="245"/>
      <c r="O299" s="245"/>
      <c r="P299" s="245"/>
      <c r="Q299" s="245"/>
      <c r="R299" s="245"/>
      <c r="S299" s="245"/>
      <c r="T299" s="24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7" t="s">
        <v>265</v>
      </c>
      <c r="AU299" s="247" t="s">
        <v>93</v>
      </c>
      <c r="AV299" s="13" t="s">
        <v>93</v>
      </c>
      <c r="AW299" s="13" t="s">
        <v>46</v>
      </c>
      <c r="AX299" s="13" t="s">
        <v>23</v>
      </c>
      <c r="AY299" s="247" t="s">
        <v>254</v>
      </c>
    </row>
    <row r="300" s="2" customFormat="1" ht="24.15" customHeight="1">
      <c r="A300" s="42"/>
      <c r="B300" s="43"/>
      <c r="C300" s="218" t="s">
        <v>453</v>
      </c>
      <c r="D300" s="218" t="s">
        <v>256</v>
      </c>
      <c r="E300" s="219" t="s">
        <v>1969</v>
      </c>
      <c r="F300" s="220" t="s">
        <v>1970</v>
      </c>
      <c r="G300" s="221" t="s">
        <v>192</v>
      </c>
      <c r="H300" s="222">
        <v>1701.25</v>
      </c>
      <c r="I300" s="223"/>
      <c r="J300" s="224">
        <f>ROUND(I300*H300,2)</f>
        <v>0</v>
      </c>
      <c r="K300" s="220" t="s">
        <v>260</v>
      </c>
      <c r="L300" s="48"/>
      <c r="M300" s="225" t="s">
        <v>48</v>
      </c>
      <c r="N300" s="226" t="s">
        <v>56</v>
      </c>
      <c r="O300" s="88"/>
      <c r="P300" s="227">
        <f>O300*H300</f>
        <v>0</v>
      </c>
      <c r="Q300" s="227">
        <v>4.0000000000000003E-05</v>
      </c>
      <c r="R300" s="227">
        <f>Q300*H300</f>
        <v>0.068049999999999999</v>
      </c>
      <c r="S300" s="227">
        <v>0</v>
      </c>
      <c r="T300" s="22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29" t="s">
        <v>261</v>
      </c>
      <c r="AT300" s="229" t="s">
        <v>256</v>
      </c>
      <c r="AU300" s="229" t="s">
        <v>93</v>
      </c>
      <c r="AY300" s="20" t="s">
        <v>254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20" t="s">
        <v>23</v>
      </c>
      <c r="BK300" s="230">
        <f>ROUND(I300*H300,2)</f>
        <v>0</v>
      </c>
      <c r="BL300" s="20" t="s">
        <v>261</v>
      </c>
      <c r="BM300" s="229" t="s">
        <v>1971</v>
      </c>
    </row>
    <row r="301" s="2" customFormat="1">
      <c r="A301" s="42"/>
      <c r="B301" s="43"/>
      <c r="C301" s="44"/>
      <c r="D301" s="231" t="s">
        <v>263</v>
      </c>
      <c r="E301" s="44"/>
      <c r="F301" s="232" t="s">
        <v>1972</v>
      </c>
      <c r="G301" s="44"/>
      <c r="H301" s="44"/>
      <c r="I301" s="233"/>
      <c r="J301" s="44"/>
      <c r="K301" s="44"/>
      <c r="L301" s="48"/>
      <c r="M301" s="234"/>
      <c r="N301" s="23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263</v>
      </c>
      <c r="AU301" s="20" t="s">
        <v>93</v>
      </c>
    </row>
    <row r="302" s="15" customFormat="1">
      <c r="A302" s="15"/>
      <c r="B302" s="259"/>
      <c r="C302" s="260"/>
      <c r="D302" s="238" t="s">
        <v>265</v>
      </c>
      <c r="E302" s="261" t="s">
        <v>48</v>
      </c>
      <c r="F302" s="262" t="s">
        <v>1973</v>
      </c>
      <c r="G302" s="260"/>
      <c r="H302" s="261" t="s">
        <v>48</v>
      </c>
      <c r="I302" s="263"/>
      <c r="J302" s="260"/>
      <c r="K302" s="260"/>
      <c r="L302" s="264"/>
      <c r="M302" s="265"/>
      <c r="N302" s="266"/>
      <c r="O302" s="266"/>
      <c r="P302" s="266"/>
      <c r="Q302" s="266"/>
      <c r="R302" s="266"/>
      <c r="S302" s="266"/>
      <c r="T302" s="26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8" t="s">
        <v>265</v>
      </c>
      <c r="AU302" s="268" t="s">
        <v>93</v>
      </c>
      <c r="AV302" s="15" t="s">
        <v>23</v>
      </c>
      <c r="AW302" s="15" t="s">
        <v>46</v>
      </c>
      <c r="AX302" s="15" t="s">
        <v>85</v>
      </c>
      <c r="AY302" s="268" t="s">
        <v>254</v>
      </c>
    </row>
    <row r="303" s="13" customFormat="1">
      <c r="A303" s="13"/>
      <c r="B303" s="236"/>
      <c r="C303" s="237"/>
      <c r="D303" s="238" t="s">
        <v>265</v>
      </c>
      <c r="E303" s="239" t="s">
        <v>48</v>
      </c>
      <c r="F303" s="240" t="s">
        <v>1974</v>
      </c>
      <c r="G303" s="237"/>
      <c r="H303" s="241">
        <v>1674</v>
      </c>
      <c r="I303" s="242"/>
      <c r="J303" s="237"/>
      <c r="K303" s="237"/>
      <c r="L303" s="243"/>
      <c r="M303" s="244"/>
      <c r="N303" s="245"/>
      <c r="O303" s="245"/>
      <c r="P303" s="245"/>
      <c r="Q303" s="245"/>
      <c r="R303" s="245"/>
      <c r="S303" s="245"/>
      <c r="T303" s="24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7" t="s">
        <v>265</v>
      </c>
      <c r="AU303" s="247" t="s">
        <v>93</v>
      </c>
      <c r="AV303" s="13" t="s">
        <v>93</v>
      </c>
      <c r="AW303" s="13" t="s">
        <v>46</v>
      </c>
      <c r="AX303" s="13" t="s">
        <v>85</v>
      </c>
      <c r="AY303" s="247" t="s">
        <v>254</v>
      </c>
    </row>
    <row r="304" s="13" customFormat="1">
      <c r="A304" s="13"/>
      <c r="B304" s="236"/>
      <c r="C304" s="237"/>
      <c r="D304" s="238" t="s">
        <v>265</v>
      </c>
      <c r="E304" s="239" t="s">
        <v>48</v>
      </c>
      <c r="F304" s="240" t="s">
        <v>1975</v>
      </c>
      <c r="G304" s="237"/>
      <c r="H304" s="241">
        <v>620.5</v>
      </c>
      <c r="I304" s="242"/>
      <c r="J304" s="237"/>
      <c r="K304" s="237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265</v>
      </c>
      <c r="AU304" s="247" t="s">
        <v>93</v>
      </c>
      <c r="AV304" s="13" t="s">
        <v>93</v>
      </c>
      <c r="AW304" s="13" t="s">
        <v>46</v>
      </c>
      <c r="AX304" s="13" t="s">
        <v>85</v>
      </c>
      <c r="AY304" s="247" t="s">
        <v>254</v>
      </c>
    </row>
    <row r="305" s="13" customFormat="1">
      <c r="A305" s="13"/>
      <c r="B305" s="236"/>
      <c r="C305" s="237"/>
      <c r="D305" s="238" t="s">
        <v>265</v>
      </c>
      <c r="E305" s="239" t="s">
        <v>48</v>
      </c>
      <c r="F305" s="240" t="s">
        <v>1976</v>
      </c>
      <c r="G305" s="237"/>
      <c r="H305" s="241">
        <v>220</v>
      </c>
      <c r="I305" s="242"/>
      <c r="J305" s="237"/>
      <c r="K305" s="237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265</v>
      </c>
      <c r="AU305" s="247" t="s">
        <v>93</v>
      </c>
      <c r="AV305" s="13" t="s">
        <v>93</v>
      </c>
      <c r="AW305" s="13" t="s">
        <v>46</v>
      </c>
      <c r="AX305" s="13" t="s">
        <v>85</v>
      </c>
      <c r="AY305" s="247" t="s">
        <v>254</v>
      </c>
    </row>
    <row r="306" s="13" customFormat="1">
      <c r="A306" s="13"/>
      <c r="B306" s="236"/>
      <c r="C306" s="237"/>
      <c r="D306" s="238" t="s">
        <v>265</v>
      </c>
      <c r="E306" s="239" t="s">
        <v>48</v>
      </c>
      <c r="F306" s="240" t="s">
        <v>1977</v>
      </c>
      <c r="G306" s="237"/>
      <c r="H306" s="241">
        <v>888</v>
      </c>
      <c r="I306" s="242"/>
      <c r="J306" s="237"/>
      <c r="K306" s="237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265</v>
      </c>
      <c r="AU306" s="247" t="s">
        <v>93</v>
      </c>
      <c r="AV306" s="13" t="s">
        <v>93</v>
      </c>
      <c r="AW306" s="13" t="s">
        <v>46</v>
      </c>
      <c r="AX306" s="13" t="s">
        <v>85</v>
      </c>
      <c r="AY306" s="247" t="s">
        <v>254</v>
      </c>
    </row>
    <row r="307" s="14" customFormat="1">
      <c r="A307" s="14"/>
      <c r="B307" s="248"/>
      <c r="C307" s="249"/>
      <c r="D307" s="238" t="s">
        <v>265</v>
      </c>
      <c r="E307" s="250" t="s">
        <v>1787</v>
      </c>
      <c r="F307" s="251" t="s">
        <v>268</v>
      </c>
      <c r="G307" s="249"/>
      <c r="H307" s="252">
        <v>3402.5</v>
      </c>
      <c r="I307" s="253"/>
      <c r="J307" s="249"/>
      <c r="K307" s="249"/>
      <c r="L307" s="254"/>
      <c r="M307" s="255"/>
      <c r="N307" s="256"/>
      <c r="O307" s="256"/>
      <c r="P307" s="256"/>
      <c r="Q307" s="256"/>
      <c r="R307" s="256"/>
      <c r="S307" s="256"/>
      <c r="T307" s="25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8" t="s">
        <v>265</v>
      </c>
      <c r="AU307" s="258" t="s">
        <v>93</v>
      </c>
      <c r="AV307" s="14" t="s">
        <v>261</v>
      </c>
      <c r="AW307" s="14" t="s">
        <v>46</v>
      </c>
      <c r="AX307" s="14" t="s">
        <v>85</v>
      </c>
      <c r="AY307" s="258" t="s">
        <v>254</v>
      </c>
    </row>
    <row r="308" s="13" customFormat="1">
      <c r="A308" s="13"/>
      <c r="B308" s="236"/>
      <c r="C308" s="237"/>
      <c r="D308" s="238" t="s">
        <v>265</v>
      </c>
      <c r="E308" s="239" t="s">
        <v>48</v>
      </c>
      <c r="F308" s="240" t="s">
        <v>1978</v>
      </c>
      <c r="G308" s="237"/>
      <c r="H308" s="241">
        <v>1701.25</v>
      </c>
      <c r="I308" s="242"/>
      <c r="J308" s="237"/>
      <c r="K308" s="237"/>
      <c r="L308" s="243"/>
      <c r="M308" s="244"/>
      <c r="N308" s="245"/>
      <c r="O308" s="245"/>
      <c r="P308" s="245"/>
      <c r="Q308" s="245"/>
      <c r="R308" s="245"/>
      <c r="S308" s="245"/>
      <c r="T308" s="24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7" t="s">
        <v>265</v>
      </c>
      <c r="AU308" s="247" t="s">
        <v>93</v>
      </c>
      <c r="AV308" s="13" t="s">
        <v>93</v>
      </c>
      <c r="AW308" s="13" t="s">
        <v>46</v>
      </c>
      <c r="AX308" s="13" t="s">
        <v>23</v>
      </c>
      <c r="AY308" s="247" t="s">
        <v>254</v>
      </c>
    </row>
    <row r="309" s="2" customFormat="1">
      <c r="A309" s="42"/>
      <c r="B309" s="43"/>
      <c r="C309" s="44"/>
      <c r="D309" s="238" t="s">
        <v>278</v>
      </c>
      <c r="E309" s="44"/>
      <c r="F309" s="269" t="s">
        <v>1823</v>
      </c>
      <c r="G309" s="44"/>
      <c r="H309" s="44"/>
      <c r="I309" s="44"/>
      <c r="J309" s="44"/>
      <c r="K309" s="44"/>
      <c r="L309" s="48"/>
      <c r="M309" s="234"/>
      <c r="N309" s="23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U309" s="20" t="s">
        <v>93</v>
      </c>
    </row>
    <row r="310" s="2" customFormat="1">
      <c r="A310" s="42"/>
      <c r="B310" s="43"/>
      <c r="C310" s="44"/>
      <c r="D310" s="238" t="s">
        <v>278</v>
      </c>
      <c r="E310" s="44"/>
      <c r="F310" s="270" t="s">
        <v>1814</v>
      </c>
      <c r="G310" s="44"/>
      <c r="H310" s="271">
        <v>0</v>
      </c>
      <c r="I310" s="44"/>
      <c r="J310" s="44"/>
      <c r="K310" s="44"/>
      <c r="L310" s="48"/>
      <c r="M310" s="234"/>
      <c r="N310" s="23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U310" s="20" t="s">
        <v>93</v>
      </c>
    </row>
    <row r="311" s="2" customFormat="1">
      <c r="A311" s="42"/>
      <c r="B311" s="43"/>
      <c r="C311" s="44"/>
      <c r="D311" s="238" t="s">
        <v>278</v>
      </c>
      <c r="E311" s="44"/>
      <c r="F311" s="270" t="s">
        <v>1815</v>
      </c>
      <c r="G311" s="44"/>
      <c r="H311" s="271">
        <v>0</v>
      </c>
      <c r="I311" s="44"/>
      <c r="J311" s="44"/>
      <c r="K311" s="44"/>
      <c r="L311" s="48"/>
      <c r="M311" s="234"/>
      <c r="N311" s="23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U311" s="20" t="s">
        <v>93</v>
      </c>
    </row>
    <row r="312" s="2" customFormat="1">
      <c r="A312" s="42"/>
      <c r="B312" s="43"/>
      <c r="C312" s="44"/>
      <c r="D312" s="238" t="s">
        <v>278</v>
      </c>
      <c r="E312" s="44"/>
      <c r="F312" s="270" t="s">
        <v>1816</v>
      </c>
      <c r="G312" s="44"/>
      <c r="H312" s="271">
        <v>121</v>
      </c>
      <c r="I312" s="44"/>
      <c r="J312" s="44"/>
      <c r="K312" s="44"/>
      <c r="L312" s="48"/>
      <c r="M312" s="234"/>
      <c r="N312" s="23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U312" s="20" t="s">
        <v>93</v>
      </c>
    </row>
    <row r="313" s="2" customFormat="1">
      <c r="A313" s="42"/>
      <c r="B313" s="43"/>
      <c r="C313" s="44"/>
      <c r="D313" s="238" t="s">
        <v>278</v>
      </c>
      <c r="E313" s="44"/>
      <c r="F313" s="270" t="s">
        <v>1817</v>
      </c>
      <c r="G313" s="44"/>
      <c r="H313" s="271">
        <v>65</v>
      </c>
      <c r="I313" s="44"/>
      <c r="J313" s="44"/>
      <c r="K313" s="44"/>
      <c r="L313" s="48"/>
      <c r="M313" s="234"/>
      <c r="N313" s="23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U313" s="20" t="s">
        <v>93</v>
      </c>
    </row>
    <row r="314" s="2" customFormat="1">
      <c r="A314" s="42"/>
      <c r="B314" s="43"/>
      <c r="C314" s="44"/>
      <c r="D314" s="238" t="s">
        <v>278</v>
      </c>
      <c r="E314" s="44"/>
      <c r="F314" s="270" t="s">
        <v>310</v>
      </c>
      <c r="G314" s="44"/>
      <c r="H314" s="271">
        <v>186</v>
      </c>
      <c r="I314" s="44"/>
      <c r="J314" s="44"/>
      <c r="K314" s="44"/>
      <c r="L314" s="48"/>
      <c r="M314" s="234"/>
      <c r="N314" s="23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U314" s="20" t="s">
        <v>93</v>
      </c>
    </row>
    <row r="315" s="2" customFormat="1">
      <c r="A315" s="42"/>
      <c r="B315" s="43"/>
      <c r="C315" s="44"/>
      <c r="D315" s="238" t="s">
        <v>278</v>
      </c>
      <c r="E315" s="44"/>
      <c r="F315" s="269" t="s">
        <v>1825</v>
      </c>
      <c r="G315" s="44"/>
      <c r="H315" s="44"/>
      <c r="I315" s="44"/>
      <c r="J315" s="44"/>
      <c r="K315" s="44"/>
      <c r="L315" s="48"/>
      <c r="M315" s="234"/>
      <c r="N315" s="23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U315" s="20" t="s">
        <v>93</v>
      </c>
    </row>
    <row r="316" s="2" customFormat="1">
      <c r="A316" s="42"/>
      <c r="B316" s="43"/>
      <c r="C316" s="44"/>
      <c r="D316" s="238" t="s">
        <v>278</v>
      </c>
      <c r="E316" s="44"/>
      <c r="F316" s="270" t="s">
        <v>1818</v>
      </c>
      <c r="G316" s="44"/>
      <c r="H316" s="271">
        <v>73</v>
      </c>
      <c r="I316" s="44"/>
      <c r="J316" s="44"/>
      <c r="K316" s="44"/>
      <c r="L316" s="48"/>
      <c r="M316" s="234"/>
      <c r="N316" s="23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U316" s="20" t="s">
        <v>93</v>
      </c>
    </row>
    <row r="317" s="2" customFormat="1">
      <c r="A317" s="42"/>
      <c r="B317" s="43"/>
      <c r="C317" s="44"/>
      <c r="D317" s="238" t="s">
        <v>278</v>
      </c>
      <c r="E317" s="44"/>
      <c r="F317" s="269" t="s">
        <v>1824</v>
      </c>
      <c r="G317" s="44"/>
      <c r="H317" s="44"/>
      <c r="I317" s="44"/>
      <c r="J317" s="44"/>
      <c r="K317" s="44"/>
      <c r="L317" s="48"/>
      <c r="M317" s="234"/>
      <c r="N317" s="23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U317" s="20" t="s">
        <v>93</v>
      </c>
    </row>
    <row r="318" s="2" customFormat="1">
      <c r="A318" s="42"/>
      <c r="B318" s="43"/>
      <c r="C318" s="44"/>
      <c r="D318" s="238" t="s">
        <v>278</v>
      </c>
      <c r="E318" s="44"/>
      <c r="F318" s="270" t="s">
        <v>1819</v>
      </c>
      <c r="G318" s="44"/>
      <c r="H318" s="271">
        <v>20</v>
      </c>
      <c r="I318" s="44"/>
      <c r="J318" s="44"/>
      <c r="K318" s="44"/>
      <c r="L318" s="48"/>
      <c r="M318" s="234"/>
      <c r="N318" s="23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U318" s="20" t="s">
        <v>93</v>
      </c>
    </row>
    <row r="319" s="2" customFormat="1">
      <c r="A319" s="42"/>
      <c r="B319" s="43"/>
      <c r="C319" s="44"/>
      <c r="D319" s="238" t="s">
        <v>278</v>
      </c>
      <c r="E319" s="44"/>
      <c r="F319" s="269" t="s">
        <v>1838</v>
      </c>
      <c r="G319" s="44"/>
      <c r="H319" s="44"/>
      <c r="I319" s="44"/>
      <c r="J319" s="44"/>
      <c r="K319" s="44"/>
      <c r="L319" s="48"/>
      <c r="M319" s="234"/>
      <c r="N319" s="23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U319" s="20" t="s">
        <v>93</v>
      </c>
    </row>
    <row r="320" s="2" customFormat="1">
      <c r="A320" s="42"/>
      <c r="B320" s="43"/>
      <c r="C320" s="44"/>
      <c r="D320" s="238" t="s">
        <v>278</v>
      </c>
      <c r="E320" s="44"/>
      <c r="F320" s="270" t="s">
        <v>1820</v>
      </c>
      <c r="G320" s="44"/>
      <c r="H320" s="271">
        <v>74</v>
      </c>
      <c r="I320" s="44"/>
      <c r="J320" s="44"/>
      <c r="K320" s="44"/>
      <c r="L320" s="48"/>
      <c r="M320" s="234"/>
      <c r="N320" s="23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U320" s="20" t="s">
        <v>93</v>
      </c>
    </row>
    <row r="321" s="2" customFormat="1">
      <c r="A321" s="42"/>
      <c r="B321" s="43"/>
      <c r="C321" s="44"/>
      <c r="D321" s="238" t="s">
        <v>278</v>
      </c>
      <c r="E321" s="44"/>
      <c r="F321" s="269" t="s">
        <v>1979</v>
      </c>
      <c r="G321" s="44"/>
      <c r="H321" s="44"/>
      <c r="I321" s="44"/>
      <c r="J321" s="44"/>
      <c r="K321" s="44"/>
      <c r="L321" s="48"/>
      <c r="M321" s="234"/>
      <c r="N321" s="23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U321" s="20" t="s">
        <v>93</v>
      </c>
    </row>
    <row r="322" s="2" customFormat="1">
      <c r="A322" s="42"/>
      <c r="B322" s="43"/>
      <c r="C322" s="44"/>
      <c r="D322" s="238" t="s">
        <v>278</v>
      </c>
      <c r="E322" s="44"/>
      <c r="F322" s="270" t="s">
        <v>1973</v>
      </c>
      <c r="G322" s="44"/>
      <c r="H322" s="271">
        <v>0</v>
      </c>
      <c r="I322" s="44"/>
      <c r="J322" s="44"/>
      <c r="K322" s="44"/>
      <c r="L322" s="48"/>
      <c r="M322" s="234"/>
      <c r="N322" s="23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U322" s="20" t="s">
        <v>93</v>
      </c>
    </row>
    <row r="323" s="2" customFormat="1">
      <c r="A323" s="42"/>
      <c r="B323" s="43"/>
      <c r="C323" s="44"/>
      <c r="D323" s="238" t="s">
        <v>278</v>
      </c>
      <c r="E323" s="44"/>
      <c r="F323" s="270" t="s">
        <v>1974</v>
      </c>
      <c r="G323" s="44"/>
      <c r="H323" s="271">
        <v>1674</v>
      </c>
      <c r="I323" s="44"/>
      <c r="J323" s="44"/>
      <c r="K323" s="44"/>
      <c r="L323" s="48"/>
      <c r="M323" s="234"/>
      <c r="N323" s="23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U323" s="20" t="s">
        <v>93</v>
      </c>
    </row>
    <row r="324" s="2" customFormat="1">
      <c r="A324" s="42"/>
      <c r="B324" s="43"/>
      <c r="C324" s="44"/>
      <c r="D324" s="238" t="s">
        <v>278</v>
      </c>
      <c r="E324" s="44"/>
      <c r="F324" s="270" t="s">
        <v>1975</v>
      </c>
      <c r="G324" s="44"/>
      <c r="H324" s="271">
        <v>620.5</v>
      </c>
      <c r="I324" s="44"/>
      <c r="J324" s="44"/>
      <c r="K324" s="44"/>
      <c r="L324" s="48"/>
      <c r="M324" s="234"/>
      <c r="N324" s="23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U324" s="20" t="s">
        <v>93</v>
      </c>
    </row>
    <row r="325" s="2" customFormat="1">
      <c r="A325" s="42"/>
      <c r="B325" s="43"/>
      <c r="C325" s="44"/>
      <c r="D325" s="238" t="s">
        <v>278</v>
      </c>
      <c r="E325" s="44"/>
      <c r="F325" s="270" t="s">
        <v>1976</v>
      </c>
      <c r="G325" s="44"/>
      <c r="H325" s="271">
        <v>220</v>
      </c>
      <c r="I325" s="44"/>
      <c r="J325" s="44"/>
      <c r="K325" s="44"/>
      <c r="L325" s="48"/>
      <c r="M325" s="234"/>
      <c r="N325" s="23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U325" s="20" t="s">
        <v>93</v>
      </c>
    </row>
    <row r="326" s="2" customFormat="1">
      <c r="A326" s="42"/>
      <c r="B326" s="43"/>
      <c r="C326" s="44"/>
      <c r="D326" s="238" t="s">
        <v>278</v>
      </c>
      <c r="E326" s="44"/>
      <c r="F326" s="270" t="s">
        <v>1977</v>
      </c>
      <c r="G326" s="44"/>
      <c r="H326" s="271">
        <v>888</v>
      </c>
      <c r="I326" s="44"/>
      <c r="J326" s="44"/>
      <c r="K326" s="44"/>
      <c r="L326" s="48"/>
      <c r="M326" s="234"/>
      <c r="N326" s="23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U326" s="20" t="s">
        <v>93</v>
      </c>
    </row>
    <row r="327" s="2" customFormat="1">
      <c r="A327" s="42"/>
      <c r="B327" s="43"/>
      <c r="C327" s="44"/>
      <c r="D327" s="238" t="s">
        <v>278</v>
      </c>
      <c r="E327" s="44"/>
      <c r="F327" s="270" t="s">
        <v>268</v>
      </c>
      <c r="G327" s="44"/>
      <c r="H327" s="271">
        <v>3402.5</v>
      </c>
      <c r="I327" s="44"/>
      <c r="J327" s="44"/>
      <c r="K327" s="44"/>
      <c r="L327" s="48"/>
      <c r="M327" s="234"/>
      <c r="N327" s="23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U327" s="20" t="s">
        <v>93</v>
      </c>
    </row>
    <row r="328" s="2" customFormat="1" ht="16.5" customHeight="1">
      <c r="A328" s="42"/>
      <c r="B328" s="43"/>
      <c r="C328" s="218" t="s">
        <v>458</v>
      </c>
      <c r="D328" s="218" t="s">
        <v>256</v>
      </c>
      <c r="E328" s="219" t="s">
        <v>1980</v>
      </c>
      <c r="F328" s="220" t="s">
        <v>1981</v>
      </c>
      <c r="G328" s="221" t="s">
        <v>712</v>
      </c>
      <c r="H328" s="222">
        <v>36</v>
      </c>
      <c r="I328" s="223"/>
      <c r="J328" s="224">
        <f>ROUND(I328*H328,2)</f>
        <v>0</v>
      </c>
      <c r="K328" s="220" t="s">
        <v>260</v>
      </c>
      <c r="L328" s="48"/>
      <c r="M328" s="225" t="s">
        <v>48</v>
      </c>
      <c r="N328" s="226" t="s">
        <v>56</v>
      </c>
      <c r="O328" s="88"/>
      <c r="P328" s="227">
        <f>O328*H328</f>
        <v>0</v>
      </c>
      <c r="Q328" s="227">
        <v>0.00014999999999999999</v>
      </c>
      <c r="R328" s="227">
        <f>Q328*H328</f>
        <v>0.0053999999999999994</v>
      </c>
      <c r="S328" s="227">
        <v>0</v>
      </c>
      <c r="T328" s="22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29" t="s">
        <v>261</v>
      </c>
      <c r="AT328" s="229" t="s">
        <v>256</v>
      </c>
      <c r="AU328" s="229" t="s">
        <v>93</v>
      </c>
      <c r="AY328" s="20" t="s">
        <v>254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20" t="s">
        <v>23</v>
      </c>
      <c r="BK328" s="230">
        <f>ROUND(I328*H328,2)</f>
        <v>0</v>
      </c>
      <c r="BL328" s="20" t="s">
        <v>261</v>
      </c>
      <c r="BM328" s="229" t="s">
        <v>1982</v>
      </c>
    </row>
    <row r="329" s="2" customFormat="1">
      <c r="A329" s="42"/>
      <c r="B329" s="43"/>
      <c r="C329" s="44"/>
      <c r="D329" s="231" t="s">
        <v>263</v>
      </c>
      <c r="E329" s="44"/>
      <c r="F329" s="232" t="s">
        <v>1983</v>
      </c>
      <c r="G329" s="44"/>
      <c r="H329" s="44"/>
      <c r="I329" s="233"/>
      <c r="J329" s="44"/>
      <c r="K329" s="44"/>
      <c r="L329" s="48"/>
      <c r="M329" s="234"/>
      <c r="N329" s="23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263</v>
      </c>
      <c r="AU329" s="20" t="s">
        <v>93</v>
      </c>
    </row>
    <row r="330" s="13" customFormat="1">
      <c r="A330" s="13"/>
      <c r="B330" s="236"/>
      <c r="C330" s="237"/>
      <c r="D330" s="238" t="s">
        <v>265</v>
      </c>
      <c r="E330" s="239" t="s">
        <v>48</v>
      </c>
      <c r="F330" s="240" t="s">
        <v>1984</v>
      </c>
      <c r="G330" s="237"/>
      <c r="H330" s="241">
        <v>36</v>
      </c>
      <c r="I330" s="242"/>
      <c r="J330" s="237"/>
      <c r="K330" s="237"/>
      <c r="L330" s="243"/>
      <c r="M330" s="244"/>
      <c r="N330" s="245"/>
      <c r="O330" s="245"/>
      <c r="P330" s="245"/>
      <c r="Q330" s="245"/>
      <c r="R330" s="245"/>
      <c r="S330" s="245"/>
      <c r="T330" s="24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7" t="s">
        <v>265</v>
      </c>
      <c r="AU330" s="247" t="s">
        <v>93</v>
      </c>
      <c r="AV330" s="13" t="s">
        <v>93</v>
      </c>
      <c r="AW330" s="13" t="s">
        <v>46</v>
      </c>
      <c r="AX330" s="13" t="s">
        <v>23</v>
      </c>
      <c r="AY330" s="247" t="s">
        <v>254</v>
      </c>
    </row>
    <row r="331" s="2" customFormat="1" ht="16.5" customHeight="1">
      <c r="A331" s="42"/>
      <c r="B331" s="43"/>
      <c r="C331" s="285" t="s">
        <v>464</v>
      </c>
      <c r="D331" s="285" t="s">
        <v>376</v>
      </c>
      <c r="E331" s="286" t="s">
        <v>1985</v>
      </c>
      <c r="F331" s="287" t="s">
        <v>1986</v>
      </c>
      <c r="G331" s="288" t="s">
        <v>528</v>
      </c>
      <c r="H331" s="289">
        <v>1.8899999999999999</v>
      </c>
      <c r="I331" s="290"/>
      <c r="J331" s="291">
        <f>ROUND(I331*H331,2)</f>
        <v>0</v>
      </c>
      <c r="K331" s="287" t="s">
        <v>260</v>
      </c>
      <c r="L331" s="292"/>
      <c r="M331" s="293" t="s">
        <v>48</v>
      </c>
      <c r="N331" s="294" t="s">
        <v>56</v>
      </c>
      <c r="O331" s="88"/>
      <c r="P331" s="227">
        <f>O331*H331</f>
        <v>0</v>
      </c>
      <c r="Q331" s="227">
        <v>1</v>
      </c>
      <c r="R331" s="227">
        <f>Q331*H331</f>
        <v>1.8899999999999999</v>
      </c>
      <c r="S331" s="227">
        <v>0</v>
      </c>
      <c r="T331" s="22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29" t="s">
        <v>303</v>
      </c>
      <c r="AT331" s="229" t="s">
        <v>376</v>
      </c>
      <c r="AU331" s="229" t="s">
        <v>93</v>
      </c>
      <c r="AY331" s="20" t="s">
        <v>254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20" t="s">
        <v>23</v>
      </c>
      <c r="BK331" s="230">
        <f>ROUND(I331*H331,2)</f>
        <v>0</v>
      </c>
      <c r="BL331" s="20" t="s">
        <v>261</v>
      </c>
      <c r="BM331" s="229" t="s">
        <v>1987</v>
      </c>
    </row>
    <row r="332" s="13" customFormat="1">
      <c r="A332" s="13"/>
      <c r="B332" s="236"/>
      <c r="C332" s="237"/>
      <c r="D332" s="238" t="s">
        <v>265</v>
      </c>
      <c r="E332" s="239" t="s">
        <v>48</v>
      </c>
      <c r="F332" s="240" t="s">
        <v>1988</v>
      </c>
      <c r="G332" s="237"/>
      <c r="H332" s="241">
        <v>1.8899999999999999</v>
      </c>
      <c r="I332" s="242"/>
      <c r="J332" s="237"/>
      <c r="K332" s="237"/>
      <c r="L332" s="243"/>
      <c r="M332" s="244"/>
      <c r="N332" s="245"/>
      <c r="O332" s="245"/>
      <c r="P332" s="245"/>
      <c r="Q332" s="245"/>
      <c r="R332" s="245"/>
      <c r="S332" s="245"/>
      <c r="T332" s="24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7" t="s">
        <v>265</v>
      </c>
      <c r="AU332" s="247" t="s">
        <v>93</v>
      </c>
      <c r="AV332" s="13" t="s">
        <v>93</v>
      </c>
      <c r="AW332" s="13" t="s">
        <v>46</v>
      </c>
      <c r="AX332" s="13" t="s">
        <v>23</v>
      </c>
      <c r="AY332" s="247" t="s">
        <v>254</v>
      </c>
    </row>
    <row r="333" s="2" customFormat="1" ht="24.15" customHeight="1">
      <c r="A333" s="42"/>
      <c r="B333" s="43"/>
      <c r="C333" s="218" t="s">
        <v>469</v>
      </c>
      <c r="D333" s="218" t="s">
        <v>256</v>
      </c>
      <c r="E333" s="219" t="s">
        <v>1989</v>
      </c>
      <c r="F333" s="220" t="s">
        <v>1990</v>
      </c>
      <c r="G333" s="221" t="s">
        <v>712</v>
      </c>
      <c r="H333" s="222">
        <v>36</v>
      </c>
      <c r="I333" s="223"/>
      <c r="J333" s="224">
        <f>ROUND(I333*H333,2)</f>
        <v>0</v>
      </c>
      <c r="K333" s="220" t="s">
        <v>260</v>
      </c>
      <c r="L333" s="48"/>
      <c r="M333" s="225" t="s">
        <v>48</v>
      </c>
      <c r="N333" s="226" t="s">
        <v>56</v>
      </c>
      <c r="O333" s="88"/>
      <c r="P333" s="227">
        <f>O333*H333</f>
        <v>0</v>
      </c>
      <c r="Q333" s="227">
        <v>0</v>
      </c>
      <c r="R333" s="227">
        <f>Q333*H333</f>
        <v>0</v>
      </c>
      <c r="S333" s="227">
        <v>0</v>
      </c>
      <c r="T333" s="22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29" t="s">
        <v>261</v>
      </c>
      <c r="AT333" s="229" t="s">
        <v>256</v>
      </c>
      <c r="AU333" s="229" t="s">
        <v>93</v>
      </c>
      <c r="AY333" s="20" t="s">
        <v>254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20" t="s">
        <v>23</v>
      </c>
      <c r="BK333" s="230">
        <f>ROUND(I333*H333,2)</f>
        <v>0</v>
      </c>
      <c r="BL333" s="20" t="s">
        <v>261</v>
      </c>
      <c r="BM333" s="229" t="s">
        <v>1991</v>
      </c>
    </row>
    <row r="334" s="2" customFormat="1">
      <c r="A334" s="42"/>
      <c r="B334" s="43"/>
      <c r="C334" s="44"/>
      <c r="D334" s="231" t="s">
        <v>263</v>
      </c>
      <c r="E334" s="44"/>
      <c r="F334" s="232" t="s">
        <v>1992</v>
      </c>
      <c r="G334" s="44"/>
      <c r="H334" s="44"/>
      <c r="I334" s="233"/>
      <c r="J334" s="44"/>
      <c r="K334" s="44"/>
      <c r="L334" s="48"/>
      <c r="M334" s="234"/>
      <c r="N334" s="23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263</v>
      </c>
      <c r="AU334" s="20" t="s">
        <v>93</v>
      </c>
    </row>
    <row r="335" s="13" customFormat="1">
      <c r="A335" s="13"/>
      <c r="B335" s="236"/>
      <c r="C335" s="237"/>
      <c r="D335" s="238" t="s">
        <v>265</v>
      </c>
      <c r="E335" s="239" t="s">
        <v>48</v>
      </c>
      <c r="F335" s="240" t="s">
        <v>1984</v>
      </c>
      <c r="G335" s="237"/>
      <c r="H335" s="241">
        <v>36</v>
      </c>
      <c r="I335" s="242"/>
      <c r="J335" s="237"/>
      <c r="K335" s="237"/>
      <c r="L335" s="243"/>
      <c r="M335" s="244"/>
      <c r="N335" s="245"/>
      <c r="O335" s="245"/>
      <c r="P335" s="245"/>
      <c r="Q335" s="245"/>
      <c r="R335" s="245"/>
      <c r="S335" s="245"/>
      <c r="T335" s="24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7" t="s">
        <v>265</v>
      </c>
      <c r="AU335" s="247" t="s">
        <v>93</v>
      </c>
      <c r="AV335" s="13" t="s">
        <v>93</v>
      </c>
      <c r="AW335" s="13" t="s">
        <v>46</v>
      </c>
      <c r="AX335" s="13" t="s">
        <v>23</v>
      </c>
      <c r="AY335" s="247" t="s">
        <v>254</v>
      </c>
    </row>
    <row r="336" s="2" customFormat="1" ht="16.5" customHeight="1">
      <c r="A336" s="42"/>
      <c r="B336" s="43"/>
      <c r="C336" s="218" t="s">
        <v>474</v>
      </c>
      <c r="D336" s="218" t="s">
        <v>256</v>
      </c>
      <c r="E336" s="219" t="s">
        <v>1993</v>
      </c>
      <c r="F336" s="220" t="s">
        <v>1994</v>
      </c>
      <c r="G336" s="221" t="s">
        <v>192</v>
      </c>
      <c r="H336" s="222">
        <v>1883.5</v>
      </c>
      <c r="I336" s="223"/>
      <c r="J336" s="224">
        <f>ROUND(I336*H336,2)</f>
        <v>0</v>
      </c>
      <c r="K336" s="220" t="s">
        <v>260</v>
      </c>
      <c r="L336" s="48"/>
      <c r="M336" s="225" t="s">
        <v>48</v>
      </c>
      <c r="N336" s="226" t="s">
        <v>56</v>
      </c>
      <c r="O336" s="88"/>
      <c r="P336" s="227">
        <f>O336*H336</f>
        <v>0</v>
      </c>
      <c r="Q336" s="227">
        <v>0.00098999999999999999</v>
      </c>
      <c r="R336" s="227">
        <f>Q336*H336</f>
        <v>1.864665</v>
      </c>
      <c r="S336" s="227">
        <v>0</v>
      </c>
      <c r="T336" s="22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29" t="s">
        <v>261</v>
      </c>
      <c r="AT336" s="229" t="s">
        <v>256</v>
      </c>
      <c r="AU336" s="229" t="s">
        <v>93</v>
      </c>
      <c r="AY336" s="20" t="s">
        <v>254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20" t="s">
        <v>23</v>
      </c>
      <c r="BK336" s="230">
        <f>ROUND(I336*H336,2)</f>
        <v>0</v>
      </c>
      <c r="BL336" s="20" t="s">
        <v>261</v>
      </c>
      <c r="BM336" s="229" t="s">
        <v>1995</v>
      </c>
    </row>
    <row r="337" s="2" customFormat="1">
      <c r="A337" s="42"/>
      <c r="B337" s="43"/>
      <c r="C337" s="44"/>
      <c r="D337" s="231" t="s">
        <v>263</v>
      </c>
      <c r="E337" s="44"/>
      <c r="F337" s="232" t="s">
        <v>1996</v>
      </c>
      <c r="G337" s="44"/>
      <c r="H337" s="44"/>
      <c r="I337" s="233"/>
      <c r="J337" s="44"/>
      <c r="K337" s="44"/>
      <c r="L337" s="48"/>
      <c r="M337" s="234"/>
      <c r="N337" s="23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263</v>
      </c>
      <c r="AU337" s="20" t="s">
        <v>93</v>
      </c>
    </row>
    <row r="338" s="15" customFormat="1">
      <c r="A338" s="15"/>
      <c r="B338" s="259"/>
      <c r="C338" s="260"/>
      <c r="D338" s="238" t="s">
        <v>265</v>
      </c>
      <c r="E338" s="261" t="s">
        <v>48</v>
      </c>
      <c r="F338" s="262" t="s">
        <v>1997</v>
      </c>
      <c r="G338" s="260"/>
      <c r="H338" s="261" t="s">
        <v>48</v>
      </c>
      <c r="I338" s="263"/>
      <c r="J338" s="260"/>
      <c r="K338" s="260"/>
      <c r="L338" s="264"/>
      <c r="M338" s="265"/>
      <c r="N338" s="266"/>
      <c r="O338" s="266"/>
      <c r="P338" s="266"/>
      <c r="Q338" s="266"/>
      <c r="R338" s="266"/>
      <c r="S338" s="266"/>
      <c r="T338" s="26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8" t="s">
        <v>265</v>
      </c>
      <c r="AU338" s="268" t="s">
        <v>93</v>
      </c>
      <c r="AV338" s="15" t="s">
        <v>23</v>
      </c>
      <c r="AW338" s="15" t="s">
        <v>46</v>
      </c>
      <c r="AX338" s="15" t="s">
        <v>85</v>
      </c>
      <c r="AY338" s="268" t="s">
        <v>254</v>
      </c>
    </row>
    <row r="339" s="13" customFormat="1">
      <c r="A339" s="13"/>
      <c r="B339" s="236"/>
      <c r="C339" s="237"/>
      <c r="D339" s="238" t="s">
        <v>265</v>
      </c>
      <c r="E339" s="239" t="s">
        <v>48</v>
      </c>
      <c r="F339" s="240" t="s">
        <v>1998</v>
      </c>
      <c r="G339" s="237"/>
      <c r="H339" s="241">
        <v>588</v>
      </c>
      <c r="I339" s="242"/>
      <c r="J339" s="237"/>
      <c r="K339" s="237"/>
      <c r="L339" s="243"/>
      <c r="M339" s="244"/>
      <c r="N339" s="245"/>
      <c r="O339" s="245"/>
      <c r="P339" s="245"/>
      <c r="Q339" s="245"/>
      <c r="R339" s="245"/>
      <c r="S339" s="245"/>
      <c r="T339" s="24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7" t="s">
        <v>265</v>
      </c>
      <c r="AU339" s="247" t="s">
        <v>93</v>
      </c>
      <c r="AV339" s="13" t="s">
        <v>93</v>
      </c>
      <c r="AW339" s="13" t="s">
        <v>46</v>
      </c>
      <c r="AX339" s="13" t="s">
        <v>85</v>
      </c>
      <c r="AY339" s="247" t="s">
        <v>254</v>
      </c>
    </row>
    <row r="340" s="13" customFormat="1">
      <c r="A340" s="13"/>
      <c r="B340" s="236"/>
      <c r="C340" s="237"/>
      <c r="D340" s="238" t="s">
        <v>265</v>
      </c>
      <c r="E340" s="239" t="s">
        <v>48</v>
      </c>
      <c r="F340" s="240" t="s">
        <v>1999</v>
      </c>
      <c r="G340" s="237"/>
      <c r="H340" s="241">
        <v>385</v>
      </c>
      <c r="I340" s="242"/>
      <c r="J340" s="237"/>
      <c r="K340" s="237"/>
      <c r="L340" s="243"/>
      <c r="M340" s="244"/>
      <c r="N340" s="245"/>
      <c r="O340" s="245"/>
      <c r="P340" s="245"/>
      <c r="Q340" s="245"/>
      <c r="R340" s="245"/>
      <c r="S340" s="245"/>
      <c r="T340" s="24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7" t="s">
        <v>265</v>
      </c>
      <c r="AU340" s="247" t="s">
        <v>93</v>
      </c>
      <c r="AV340" s="13" t="s">
        <v>93</v>
      </c>
      <c r="AW340" s="13" t="s">
        <v>46</v>
      </c>
      <c r="AX340" s="13" t="s">
        <v>85</v>
      </c>
      <c r="AY340" s="247" t="s">
        <v>254</v>
      </c>
    </row>
    <row r="341" s="13" customFormat="1">
      <c r="A341" s="13"/>
      <c r="B341" s="236"/>
      <c r="C341" s="237"/>
      <c r="D341" s="238" t="s">
        <v>265</v>
      </c>
      <c r="E341" s="239" t="s">
        <v>48</v>
      </c>
      <c r="F341" s="240" t="s">
        <v>2000</v>
      </c>
      <c r="G341" s="237"/>
      <c r="H341" s="241">
        <v>196</v>
      </c>
      <c r="I341" s="242"/>
      <c r="J341" s="237"/>
      <c r="K341" s="237"/>
      <c r="L341" s="243"/>
      <c r="M341" s="244"/>
      <c r="N341" s="245"/>
      <c r="O341" s="245"/>
      <c r="P341" s="245"/>
      <c r="Q341" s="245"/>
      <c r="R341" s="245"/>
      <c r="S341" s="245"/>
      <c r="T341" s="24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7" t="s">
        <v>265</v>
      </c>
      <c r="AU341" s="247" t="s">
        <v>93</v>
      </c>
      <c r="AV341" s="13" t="s">
        <v>93</v>
      </c>
      <c r="AW341" s="13" t="s">
        <v>46</v>
      </c>
      <c r="AX341" s="13" t="s">
        <v>85</v>
      </c>
      <c r="AY341" s="247" t="s">
        <v>254</v>
      </c>
    </row>
    <row r="342" s="13" customFormat="1">
      <c r="A342" s="13"/>
      <c r="B342" s="236"/>
      <c r="C342" s="237"/>
      <c r="D342" s="238" t="s">
        <v>265</v>
      </c>
      <c r="E342" s="239" t="s">
        <v>48</v>
      </c>
      <c r="F342" s="240" t="s">
        <v>2001</v>
      </c>
      <c r="G342" s="237"/>
      <c r="H342" s="241">
        <v>45.5</v>
      </c>
      <c r="I342" s="242"/>
      <c r="J342" s="237"/>
      <c r="K342" s="237"/>
      <c r="L342" s="243"/>
      <c r="M342" s="244"/>
      <c r="N342" s="245"/>
      <c r="O342" s="245"/>
      <c r="P342" s="245"/>
      <c r="Q342" s="245"/>
      <c r="R342" s="245"/>
      <c r="S342" s="245"/>
      <c r="T342" s="24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7" t="s">
        <v>265</v>
      </c>
      <c r="AU342" s="247" t="s">
        <v>93</v>
      </c>
      <c r="AV342" s="13" t="s">
        <v>93</v>
      </c>
      <c r="AW342" s="13" t="s">
        <v>46</v>
      </c>
      <c r="AX342" s="13" t="s">
        <v>85</v>
      </c>
      <c r="AY342" s="247" t="s">
        <v>254</v>
      </c>
    </row>
    <row r="343" s="15" customFormat="1">
      <c r="A343" s="15"/>
      <c r="B343" s="259"/>
      <c r="C343" s="260"/>
      <c r="D343" s="238" t="s">
        <v>265</v>
      </c>
      <c r="E343" s="261" t="s">
        <v>48</v>
      </c>
      <c r="F343" s="262" t="s">
        <v>2002</v>
      </c>
      <c r="G343" s="260"/>
      <c r="H343" s="261" t="s">
        <v>48</v>
      </c>
      <c r="I343" s="263"/>
      <c r="J343" s="260"/>
      <c r="K343" s="260"/>
      <c r="L343" s="264"/>
      <c r="M343" s="265"/>
      <c r="N343" s="266"/>
      <c r="O343" s="266"/>
      <c r="P343" s="266"/>
      <c r="Q343" s="266"/>
      <c r="R343" s="266"/>
      <c r="S343" s="266"/>
      <c r="T343" s="26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8" t="s">
        <v>265</v>
      </c>
      <c r="AU343" s="268" t="s">
        <v>93</v>
      </c>
      <c r="AV343" s="15" t="s">
        <v>23</v>
      </c>
      <c r="AW343" s="15" t="s">
        <v>46</v>
      </c>
      <c r="AX343" s="15" t="s">
        <v>85</v>
      </c>
      <c r="AY343" s="268" t="s">
        <v>254</v>
      </c>
    </row>
    <row r="344" s="13" customFormat="1">
      <c r="A344" s="13"/>
      <c r="B344" s="236"/>
      <c r="C344" s="237"/>
      <c r="D344" s="238" t="s">
        <v>265</v>
      </c>
      <c r="E344" s="239" t="s">
        <v>48</v>
      </c>
      <c r="F344" s="240" t="s">
        <v>2003</v>
      </c>
      <c r="G344" s="237"/>
      <c r="H344" s="241">
        <v>26.5</v>
      </c>
      <c r="I344" s="242"/>
      <c r="J344" s="237"/>
      <c r="K344" s="237"/>
      <c r="L344" s="243"/>
      <c r="M344" s="244"/>
      <c r="N344" s="245"/>
      <c r="O344" s="245"/>
      <c r="P344" s="245"/>
      <c r="Q344" s="245"/>
      <c r="R344" s="245"/>
      <c r="S344" s="245"/>
      <c r="T344" s="24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7" t="s">
        <v>265</v>
      </c>
      <c r="AU344" s="247" t="s">
        <v>93</v>
      </c>
      <c r="AV344" s="13" t="s">
        <v>93</v>
      </c>
      <c r="AW344" s="13" t="s">
        <v>46</v>
      </c>
      <c r="AX344" s="13" t="s">
        <v>85</v>
      </c>
      <c r="AY344" s="247" t="s">
        <v>254</v>
      </c>
    </row>
    <row r="345" s="13" customFormat="1">
      <c r="A345" s="13"/>
      <c r="B345" s="236"/>
      <c r="C345" s="237"/>
      <c r="D345" s="238" t="s">
        <v>265</v>
      </c>
      <c r="E345" s="239" t="s">
        <v>48</v>
      </c>
      <c r="F345" s="240" t="s">
        <v>2004</v>
      </c>
      <c r="G345" s="237"/>
      <c r="H345" s="241">
        <v>26.5</v>
      </c>
      <c r="I345" s="242"/>
      <c r="J345" s="237"/>
      <c r="K345" s="237"/>
      <c r="L345" s="243"/>
      <c r="M345" s="244"/>
      <c r="N345" s="245"/>
      <c r="O345" s="245"/>
      <c r="P345" s="245"/>
      <c r="Q345" s="245"/>
      <c r="R345" s="245"/>
      <c r="S345" s="245"/>
      <c r="T345" s="24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7" t="s">
        <v>265</v>
      </c>
      <c r="AU345" s="247" t="s">
        <v>93</v>
      </c>
      <c r="AV345" s="13" t="s">
        <v>93</v>
      </c>
      <c r="AW345" s="13" t="s">
        <v>46</v>
      </c>
      <c r="AX345" s="13" t="s">
        <v>85</v>
      </c>
      <c r="AY345" s="247" t="s">
        <v>254</v>
      </c>
    </row>
    <row r="346" s="15" customFormat="1">
      <c r="A346" s="15"/>
      <c r="B346" s="259"/>
      <c r="C346" s="260"/>
      <c r="D346" s="238" t="s">
        <v>265</v>
      </c>
      <c r="E346" s="261" t="s">
        <v>48</v>
      </c>
      <c r="F346" s="262" t="s">
        <v>2005</v>
      </c>
      <c r="G346" s="260"/>
      <c r="H346" s="261" t="s">
        <v>48</v>
      </c>
      <c r="I346" s="263"/>
      <c r="J346" s="260"/>
      <c r="K346" s="260"/>
      <c r="L346" s="264"/>
      <c r="M346" s="265"/>
      <c r="N346" s="266"/>
      <c r="O346" s="266"/>
      <c r="P346" s="266"/>
      <c r="Q346" s="266"/>
      <c r="R346" s="266"/>
      <c r="S346" s="266"/>
      <c r="T346" s="26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8" t="s">
        <v>265</v>
      </c>
      <c r="AU346" s="268" t="s">
        <v>93</v>
      </c>
      <c r="AV346" s="15" t="s">
        <v>23</v>
      </c>
      <c r="AW346" s="15" t="s">
        <v>46</v>
      </c>
      <c r="AX346" s="15" t="s">
        <v>85</v>
      </c>
      <c r="AY346" s="268" t="s">
        <v>254</v>
      </c>
    </row>
    <row r="347" s="13" customFormat="1">
      <c r="A347" s="13"/>
      <c r="B347" s="236"/>
      <c r="C347" s="237"/>
      <c r="D347" s="238" t="s">
        <v>265</v>
      </c>
      <c r="E347" s="239" t="s">
        <v>48</v>
      </c>
      <c r="F347" s="240" t="s">
        <v>2006</v>
      </c>
      <c r="G347" s="237"/>
      <c r="H347" s="241">
        <v>420</v>
      </c>
      <c r="I347" s="242"/>
      <c r="J347" s="237"/>
      <c r="K347" s="237"/>
      <c r="L347" s="243"/>
      <c r="M347" s="244"/>
      <c r="N347" s="245"/>
      <c r="O347" s="245"/>
      <c r="P347" s="245"/>
      <c r="Q347" s="245"/>
      <c r="R347" s="245"/>
      <c r="S347" s="245"/>
      <c r="T347" s="24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7" t="s">
        <v>265</v>
      </c>
      <c r="AU347" s="247" t="s">
        <v>93</v>
      </c>
      <c r="AV347" s="13" t="s">
        <v>93</v>
      </c>
      <c r="AW347" s="13" t="s">
        <v>46</v>
      </c>
      <c r="AX347" s="13" t="s">
        <v>85</v>
      </c>
      <c r="AY347" s="247" t="s">
        <v>254</v>
      </c>
    </row>
    <row r="348" s="13" customFormat="1">
      <c r="A348" s="13"/>
      <c r="B348" s="236"/>
      <c r="C348" s="237"/>
      <c r="D348" s="238" t="s">
        <v>265</v>
      </c>
      <c r="E348" s="239" t="s">
        <v>48</v>
      </c>
      <c r="F348" s="240" t="s">
        <v>2000</v>
      </c>
      <c r="G348" s="237"/>
      <c r="H348" s="241">
        <v>196</v>
      </c>
      <c r="I348" s="242"/>
      <c r="J348" s="237"/>
      <c r="K348" s="237"/>
      <c r="L348" s="243"/>
      <c r="M348" s="244"/>
      <c r="N348" s="245"/>
      <c r="O348" s="245"/>
      <c r="P348" s="245"/>
      <c r="Q348" s="245"/>
      <c r="R348" s="245"/>
      <c r="S348" s="245"/>
      <c r="T348" s="24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7" t="s">
        <v>265</v>
      </c>
      <c r="AU348" s="247" t="s">
        <v>93</v>
      </c>
      <c r="AV348" s="13" t="s">
        <v>93</v>
      </c>
      <c r="AW348" s="13" t="s">
        <v>46</v>
      </c>
      <c r="AX348" s="13" t="s">
        <v>85</v>
      </c>
      <c r="AY348" s="247" t="s">
        <v>254</v>
      </c>
    </row>
    <row r="349" s="14" customFormat="1">
      <c r="A349" s="14"/>
      <c r="B349" s="248"/>
      <c r="C349" s="249"/>
      <c r="D349" s="238" t="s">
        <v>265</v>
      </c>
      <c r="E349" s="250" t="s">
        <v>2007</v>
      </c>
      <c r="F349" s="251" t="s">
        <v>268</v>
      </c>
      <c r="G349" s="249"/>
      <c r="H349" s="252">
        <v>1883.5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8" t="s">
        <v>265</v>
      </c>
      <c r="AU349" s="258" t="s">
        <v>93</v>
      </c>
      <c r="AV349" s="14" t="s">
        <v>261</v>
      </c>
      <c r="AW349" s="14" t="s">
        <v>46</v>
      </c>
      <c r="AX349" s="14" t="s">
        <v>23</v>
      </c>
      <c r="AY349" s="258" t="s">
        <v>254</v>
      </c>
    </row>
    <row r="350" s="2" customFormat="1" ht="16.5" customHeight="1">
      <c r="A350" s="42"/>
      <c r="B350" s="43"/>
      <c r="C350" s="285" t="s">
        <v>479</v>
      </c>
      <c r="D350" s="285" t="s">
        <v>376</v>
      </c>
      <c r="E350" s="286" t="s">
        <v>2008</v>
      </c>
      <c r="F350" s="287" t="s">
        <v>2009</v>
      </c>
      <c r="G350" s="288" t="s">
        <v>528</v>
      </c>
      <c r="H350" s="289">
        <v>1773.548</v>
      </c>
      <c r="I350" s="290"/>
      <c r="J350" s="291">
        <f>ROUND(I350*H350,2)</f>
        <v>0</v>
      </c>
      <c r="K350" s="287" t="s">
        <v>260</v>
      </c>
      <c r="L350" s="292"/>
      <c r="M350" s="293" t="s">
        <v>48</v>
      </c>
      <c r="N350" s="294" t="s">
        <v>56</v>
      </c>
      <c r="O350" s="88"/>
      <c r="P350" s="227">
        <f>O350*H350</f>
        <v>0</v>
      </c>
      <c r="Q350" s="227">
        <v>1</v>
      </c>
      <c r="R350" s="227">
        <f>Q350*H350</f>
        <v>1773.548</v>
      </c>
      <c r="S350" s="227">
        <v>0</v>
      </c>
      <c r="T350" s="22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29" t="s">
        <v>303</v>
      </c>
      <c r="AT350" s="229" t="s">
        <v>376</v>
      </c>
      <c r="AU350" s="229" t="s">
        <v>93</v>
      </c>
      <c r="AY350" s="20" t="s">
        <v>254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20" t="s">
        <v>23</v>
      </c>
      <c r="BK350" s="230">
        <f>ROUND(I350*H350,2)</f>
        <v>0</v>
      </c>
      <c r="BL350" s="20" t="s">
        <v>261</v>
      </c>
      <c r="BM350" s="229" t="s">
        <v>2010</v>
      </c>
    </row>
    <row r="351" s="15" customFormat="1">
      <c r="A351" s="15"/>
      <c r="B351" s="259"/>
      <c r="C351" s="260"/>
      <c r="D351" s="238" t="s">
        <v>265</v>
      </c>
      <c r="E351" s="261" t="s">
        <v>48</v>
      </c>
      <c r="F351" s="262" t="s">
        <v>1997</v>
      </c>
      <c r="G351" s="260"/>
      <c r="H351" s="261" t="s">
        <v>48</v>
      </c>
      <c r="I351" s="263"/>
      <c r="J351" s="260"/>
      <c r="K351" s="260"/>
      <c r="L351" s="264"/>
      <c r="M351" s="265"/>
      <c r="N351" s="266"/>
      <c r="O351" s="266"/>
      <c r="P351" s="266"/>
      <c r="Q351" s="266"/>
      <c r="R351" s="266"/>
      <c r="S351" s="266"/>
      <c r="T351" s="26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8" t="s">
        <v>265</v>
      </c>
      <c r="AU351" s="268" t="s">
        <v>93</v>
      </c>
      <c r="AV351" s="15" t="s">
        <v>23</v>
      </c>
      <c r="AW351" s="15" t="s">
        <v>46</v>
      </c>
      <c r="AX351" s="15" t="s">
        <v>85</v>
      </c>
      <c r="AY351" s="268" t="s">
        <v>254</v>
      </c>
    </row>
    <row r="352" s="13" customFormat="1">
      <c r="A352" s="13"/>
      <c r="B352" s="236"/>
      <c r="C352" s="237"/>
      <c r="D352" s="238" t="s">
        <v>265</v>
      </c>
      <c r="E352" s="239" t="s">
        <v>48</v>
      </c>
      <c r="F352" s="240" t="s">
        <v>2011</v>
      </c>
      <c r="G352" s="237"/>
      <c r="H352" s="241">
        <v>490</v>
      </c>
      <c r="I352" s="242"/>
      <c r="J352" s="237"/>
      <c r="K352" s="237"/>
      <c r="L352" s="243"/>
      <c r="M352" s="244"/>
      <c r="N352" s="245"/>
      <c r="O352" s="245"/>
      <c r="P352" s="245"/>
      <c r="Q352" s="245"/>
      <c r="R352" s="245"/>
      <c r="S352" s="245"/>
      <c r="T352" s="24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7" t="s">
        <v>265</v>
      </c>
      <c r="AU352" s="247" t="s">
        <v>93</v>
      </c>
      <c r="AV352" s="13" t="s">
        <v>93</v>
      </c>
      <c r="AW352" s="13" t="s">
        <v>46</v>
      </c>
      <c r="AX352" s="13" t="s">
        <v>85</v>
      </c>
      <c r="AY352" s="247" t="s">
        <v>254</v>
      </c>
    </row>
    <row r="353" s="13" customFormat="1">
      <c r="A353" s="13"/>
      <c r="B353" s="236"/>
      <c r="C353" s="237"/>
      <c r="D353" s="238" t="s">
        <v>265</v>
      </c>
      <c r="E353" s="239" t="s">
        <v>48</v>
      </c>
      <c r="F353" s="240" t="s">
        <v>2012</v>
      </c>
      <c r="G353" s="237"/>
      <c r="H353" s="241">
        <v>308</v>
      </c>
      <c r="I353" s="242"/>
      <c r="J353" s="237"/>
      <c r="K353" s="237"/>
      <c r="L353" s="243"/>
      <c r="M353" s="244"/>
      <c r="N353" s="245"/>
      <c r="O353" s="245"/>
      <c r="P353" s="245"/>
      <c r="Q353" s="245"/>
      <c r="R353" s="245"/>
      <c r="S353" s="245"/>
      <c r="T353" s="24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7" t="s">
        <v>265</v>
      </c>
      <c r="AU353" s="247" t="s">
        <v>93</v>
      </c>
      <c r="AV353" s="13" t="s">
        <v>93</v>
      </c>
      <c r="AW353" s="13" t="s">
        <v>46</v>
      </c>
      <c r="AX353" s="13" t="s">
        <v>85</v>
      </c>
      <c r="AY353" s="247" t="s">
        <v>254</v>
      </c>
    </row>
    <row r="354" s="13" customFormat="1">
      <c r="A354" s="13"/>
      <c r="B354" s="236"/>
      <c r="C354" s="237"/>
      <c r="D354" s="238" t="s">
        <v>265</v>
      </c>
      <c r="E354" s="239" t="s">
        <v>48</v>
      </c>
      <c r="F354" s="240" t="s">
        <v>2000</v>
      </c>
      <c r="G354" s="237"/>
      <c r="H354" s="241">
        <v>196</v>
      </c>
      <c r="I354" s="242"/>
      <c r="J354" s="237"/>
      <c r="K354" s="237"/>
      <c r="L354" s="243"/>
      <c r="M354" s="244"/>
      <c r="N354" s="245"/>
      <c r="O354" s="245"/>
      <c r="P354" s="245"/>
      <c r="Q354" s="245"/>
      <c r="R354" s="245"/>
      <c r="S354" s="245"/>
      <c r="T354" s="24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7" t="s">
        <v>265</v>
      </c>
      <c r="AU354" s="247" t="s">
        <v>93</v>
      </c>
      <c r="AV354" s="13" t="s">
        <v>93</v>
      </c>
      <c r="AW354" s="13" t="s">
        <v>46</v>
      </c>
      <c r="AX354" s="13" t="s">
        <v>85</v>
      </c>
      <c r="AY354" s="247" t="s">
        <v>254</v>
      </c>
    </row>
    <row r="355" s="13" customFormat="1">
      <c r="A355" s="13"/>
      <c r="B355" s="236"/>
      <c r="C355" s="237"/>
      <c r="D355" s="238" t="s">
        <v>265</v>
      </c>
      <c r="E355" s="239" t="s">
        <v>48</v>
      </c>
      <c r="F355" s="240" t="s">
        <v>2013</v>
      </c>
      <c r="G355" s="237"/>
      <c r="H355" s="241">
        <v>42</v>
      </c>
      <c r="I355" s="242"/>
      <c r="J355" s="237"/>
      <c r="K355" s="237"/>
      <c r="L355" s="243"/>
      <c r="M355" s="244"/>
      <c r="N355" s="245"/>
      <c r="O355" s="245"/>
      <c r="P355" s="245"/>
      <c r="Q355" s="245"/>
      <c r="R355" s="245"/>
      <c r="S355" s="245"/>
      <c r="T355" s="24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7" t="s">
        <v>265</v>
      </c>
      <c r="AU355" s="247" t="s">
        <v>93</v>
      </c>
      <c r="AV355" s="13" t="s">
        <v>93</v>
      </c>
      <c r="AW355" s="13" t="s">
        <v>46</v>
      </c>
      <c r="AX355" s="13" t="s">
        <v>85</v>
      </c>
      <c r="AY355" s="247" t="s">
        <v>254</v>
      </c>
    </row>
    <row r="356" s="15" customFormat="1">
      <c r="A356" s="15"/>
      <c r="B356" s="259"/>
      <c r="C356" s="260"/>
      <c r="D356" s="238" t="s">
        <v>265</v>
      </c>
      <c r="E356" s="261" t="s">
        <v>48</v>
      </c>
      <c r="F356" s="262" t="s">
        <v>2002</v>
      </c>
      <c r="G356" s="260"/>
      <c r="H356" s="261" t="s">
        <v>48</v>
      </c>
      <c r="I356" s="263"/>
      <c r="J356" s="260"/>
      <c r="K356" s="260"/>
      <c r="L356" s="264"/>
      <c r="M356" s="265"/>
      <c r="N356" s="266"/>
      <c r="O356" s="266"/>
      <c r="P356" s="266"/>
      <c r="Q356" s="266"/>
      <c r="R356" s="266"/>
      <c r="S356" s="266"/>
      <c r="T356" s="26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8" t="s">
        <v>265</v>
      </c>
      <c r="AU356" s="268" t="s">
        <v>93</v>
      </c>
      <c r="AV356" s="15" t="s">
        <v>23</v>
      </c>
      <c r="AW356" s="15" t="s">
        <v>46</v>
      </c>
      <c r="AX356" s="15" t="s">
        <v>85</v>
      </c>
      <c r="AY356" s="268" t="s">
        <v>254</v>
      </c>
    </row>
    <row r="357" s="13" customFormat="1">
      <c r="A357" s="13"/>
      <c r="B357" s="236"/>
      <c r="C357" s="237"/>
      <c r="D357" s="238" t="s">
        <v>265</v>
      </c>
      <c r="E357" s="239" t="s">
        <v>48</v>
      </c>
      <c r="F357" s="240" t="s">
        <v>2014</v>
      </c>
      <c r="G357" s="237"/>
      <c r="H357" s="241">
        <v>17.899999999999999</v>
      </c>
      <c r="I357" s="242"/>
      <c r="J357" s="237"/>
      <c r="K357" s="237"/>
      <c r="L357" s="243"/>
      <c r="M357" s="244"/>
      <c r="N357" s="245"/>
      <c r="O357" s="245"/>
      <c r="P357" s="245"/>
      <c r="Q357" s="245"/>
      <c r="R357" s="245"/>
      <c r="S357" s="245"/>
      <c r="T357" s="24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7" t="s">
        <v>265</v>
      </c>
      <c r="AU357" s="247" t="s">
        <v>93</v>
      </c>
      <c r="AV357" s="13" t="s">
        <v>93</v>
      </c>
      <c r="AW357" s="13" t="s">
        <v>46</v>
      </c>
      <c r="AX357" s="13" t="s">
        <v>85</v>
      </c>
      <c r="AY357" s="247" t="s">
        <v>254</v>
      </c>
    </row>
    <row r="358" s="13" customFormat="1">
      <c r="A358" s="13"/>
      <c r="B358" s="236"/>
      <c r="C358" s="237"/>
      <c r="D358" s="238" t="s">
        <v>265</v>
      </c>
      <c r="E358" s="239" t="s">
        <v>48</v>
      </c>
      <c r="F358" s="240" t="s">
        <v>2015</v>
      </c>
      <c r="G358" s="237"/>
      <c r="H358" s="241">
        <v>17.899999999999999</v>
      </c>
      <c r="I358" s="242"/>
      <c r="J358" s="237"/>
      <c r="K358" s="237"/>
      <c r="L358" s="243"/>
      <c r="M358" s="244"/>
      <c r="N358" s="245"/>
      <c r="O358" s="245"/>
      <c r="P358" s="245"/>
      <c r="Q358" s="245"/>
      <c r="R358" s="245"/>
      <c r="S358" s="245"/>
      <c r="T358" s="24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7" t="s">
        <v>265</v>
      </c>
      <c r="AU358" s="247" t="s">
        <v>93</v>
      </c>
      <c r="AV358" s="13" t="s">
        <v>93</v>
      </c>
      <c r="AW358" s="13" t="s">
        <v>46</v>
      </c>
      <c r="AX358" s="13" t="s">
        <v>85</v>
      </c>
      <c r="AY358" s="247" t="s">
        <v>254</v>
      </c>
    </row>
    <row r="359" s="15" customFormat="1">
      <c r="A359" s="15"/>
      <c r="B359" s="259"/>
      <c r="C359" s="260"/>
      <c r="D359" s="238" t="s">
        <v>265</v>
      </c>
      <c r="E359" s="261" t="s">
        <v>48</v>
      </c>
      <c r="F359" s="262" t="s">
        <v>2005</v>
      </c>
      <c r="G359" s="260"/>
      <c r="H359" s="261" t="s">
        <v>48</v>
      </c>
      <c r="I359" s="263"/>
      <c r="J359" s="260"/>
      <c r="K359" s="260"/>
      <c r="L359" s="264"/>
      <c r="M359" s="265"/>
      <c r="N359" s="266"/>
      <c r="O359" s="266"/>
      <c r="P359" s="266"/>
      <c r="Q359" s="266"/>
      <c r="R359" s="266"/>
      <c r="S359" s="266"/>
      <c r="T359" s="26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8" t="s">
        <v>265</v>
      </c>
      <c r="AU359" s="268" t="s">
        <v>93</v>
      </c>
      <c r="AV359" s="15" t="s">
        <v>23</v>
      </c>
      <c r="AW359" s="15" t="s">
        <v>46</v>
      </c>
      <c r="AX359" s="15" t="s">
        <v>85</v>
      </c>
      <c r="AY359" s="268" t="s">
        <v>254</v>
      </c>
    </row>
    <row r="360" s="13" customFormat="1">
      <c r="A360" s="13"/>
      <c r="B360" s="236"/>
      <c r="C360" s="237"/>
      <c r="D360" s="238" t="s">
        <v>265</v>
      </c>
      <c r="E360" s="239" t="s">
        <v>48</v>
      </c>
      <c r="F360" s="240" t="s">
        <v>2016</v>
      </c>
      <c r="G360" s="237"/>
      <c r="H360" s="241">
        <v>336</v>
      </c>
      <c r="I360" s="242"/>
      <c r="J360" s="237"/>
      <c r="K360" s="237"/>
      <c r="L360" s="243"/>
      <c r="M360" s="244"/>
      <c r="N360" s="245"/>
      <c r="O360" s="245"/>
      <c r="P360" s="245"/>
      <c r="Q360" s="245"/>
      <c r="R360" s="245"/>
      <c r="S360" s="245"/>
      <c r="T360" s="24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7" t="s">
        <v>265</v>
      </c>
      <c r="AU360" s="247" t="s">
        <v>93</v>
      </c>
      <c r="AV360" s="13" t="s">
        <v>93</v>
      </c>
      <c r="AW360" s="13" t="s">
        <v>46</v>
      </c>
      <c r="AX360" s="13" t="s">
        <v>85</v>
      </c>
      <c r="AY360" s="247" t="s">
        <v>254</v>
      </c>
    </row>
    <row r="361" s="13" customFormat="1">
      <c r="A361" s="13"/>
      <c r="B361" s="236"/>
      <c r="C361" s="237"/>
      <c r="D361" s="238" t="s">
        <v>265</v>
      </c>
      <c r="E361" s="239" t="s">
        <v>48</v>
      </c>
      <c r="F361" s="240" t="s">
        <v>2000</v>
      </c>
      <c r="G361" s="237"/>
      <c r="H361" s="241">
        <v>196</v>
      </c>
      <c r="I361" s="242"/>
      <c r="J361" s="237"/>
      <c r="K361" s="237"/>
      <c r="L361" s="243"/>
      <c r="M361" s="244"/>
      <c r="N361" s="245"/>
      <c r="O361" s="245"/>
      <c r="P361" s="245"/>
      <c r="Q361" s="245"/>
      <c r="R361" s="245"/>
      <c r="S361" s="245"/>
      <c r="T361" s="24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7" t="s">
        <v>265</v>
      </c>
      <c r="AU361" s="247" t="s">
        <v>93</v>
      </c>
      <c r="AV361" s="13" t="s">
        <v>93</v>
      </c>
      <c r="AW361" s="13" t="s">
        <v>46</v>
      </c>
      <c r="AX361" s="13" t="s">
        <v>85</v>
      </c>
      <c r="AY361" s="247" t="s">
        <v>254</v>
      </c>
    </row>
    <row r="362" s="14" customFormat="1">
      <c r="A362" s="14"/>
      <c r="B362" s="248"/>
      <c r="C362" s="249"/>
      <c r="D362" s="238" t="s">
        <v>265</v>
      </c>
      <c r="E362" s="250" t="s">
        <v>1774</v>
      </c>
      <c r="F362" s="251" t="s">
        <v>268</v>
      </c>
      <c r="G362" s="249"/>
      <c r="H362" s="252">
        <v>1603.8</v>
      </c>
      <c r="I362" s="253"/>
      <c r="J362" s="249"/>
      <c r="K362" s="249"/>
      <c r="L362" s="254"/>
      <c r="M362" s="255"/>
      <c r="N362" s="256"/>
      <c r="O362" s="256"/>
      <c r="P362" s="256"/>
      <c r="Q362" s="256"/>
      <c r="R362" s="256"/>
      <c r="S362" s="256"/>
      <c r="T362" s="25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8" t="s">
        <v>265</v>
      </c>
      <c r="AU362" s="258" t="s">
        <v>93</v>
      </c>
      <c r="AV362" s="14" t="s">
        <v>261</v>
      </c>
      <c r="AW362" s="14" t="s">
        <v>46</v>
      </c>
      <c r="AX362" s="14" t="s">
        <v>85</v>
      </c>
      <c r="AY362" s="258" t="s">
        <v>254</v>
      </c>
    </row>
    <row r="363" s="13" customFormat="1">
      <c r="A363" s="13"/>
      <c r="B363" s="236"/>
      <c r="C363" s="237"/>
      <c r="D363" s="238" t="s">
        <v>265</v>
      </c>
      <c r="E363" s="239" t="s">
        <v>48</v>
      </c>
      <c r="F363" s="240" t="s">
        <v>2017</v>
      </c>
      <c r="G363" s="237"/>
      <c r="H363" s="241">
        <v>886.774</v>
      </c>
      <c r="I363" s="242"/>
      <c r="J363" s="237"/>
      <c r="K363" s="237"/>
      <c r="L363" s="243"/>
      <c r="M363" s="244"/>
      <c r="N363" s="245"/>
      <c r="O363" s="245"/>
      <c r="P363" s="245"/>
      <c r="Q363" s="245"/>
      <c r="R363" s="245"/>
      <c r="S363" s="245"/>
      <c r="T363" s="24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7" t="s">
        <v>265</v>
      </c>
      <c r="AU363" s="247" t="s">
        <v>93</v>
      </c>
      <c r="AV363" s="13" t="s">
        <v>93</v>
      </c>
      <c r="AW363" s="13" t="s">
        <v>46</v>
      </c>
      <c r="AX363" s="13" t="s">
        <v>23</v>
      </c>
      <c r="AY363" s="247" t="s">
        <v>254</v>
      </c>
    </row>
    <row r="364" s="2" customFormat="1">
      <c r="A364" s="42"/>
      <c r="B364" s="43"/>
      <c r="C364" s="44"/>
      <c r="D364" s="238" t="s">
        <v>278</v>
      </c>
      <c r="E364" s="44"/>
      <c r="F364" s="269" t="s">
        <v>2018</v>
      </c>
      <c r="G364" s="44"/>
      <c r="H364" s="44"/>
      <c r="I364" s="44"/>
      <c r="J364" s="44"/>
      <c r="K364" s="44"/>
      <c r="L364" s="48"/>
      <c r="M364" s="234"/>
      <c r="N364" s="23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U364" s="20" t="s">
        <v>93</v>
      </c>
    </row>
    <row r="365" s="2" customFormat="1">
      <c r="A365" s="42"/>
      <c r="B365" s="43"/>
      <c r="C365" s="44"/>
      <c r="D365" s="238" t="s">
        <v>278</v>
      </c>
      <c r="E365" s="44"/>
      <c r="F365" s="270" t="s">
        <v>1997</v>
      </c>
      <c r="G365" s="44"/>
      <c r="H365" s="271">
        <v>0</v>
      </c>
      <c r="I365" s="44"/>
      <c r="J365" s="44"/>
      <c r="K365" s="44"/>
      <c r="L365" s="48"/>
      <c r="M365" s="234"/>
      <c r="N365" s="23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U365" s="20" t="s">
        <v>93</v>
      </c>
    </row>
    <row r="366" s="2" customFormat="1">
      <c r="A366" s="42"/>
      <c r="B366" s="43"/>
      <c r="C366" s="44"/>
      <c r="D366" s="238" t="s">
        <v>278</v>
      </c>
      <c r="E366" s="44"/>
      <c r="F366" s="270" t="s">
        <v>2011</v>
      </c>
      <c r="G366" s="44"/>
      <c r="H366" s="271">
        <v>490</v>
      </c>
      <c r="I366" s="44"/>
      <c r="J366" s="44"/>
      <c r="K366" s="44"/>
      <c r="L366" s="48"/>
      <c r="M366" s="234"/>
      <c r="N366" s="235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U366" s="20" t="s">
        <v>93</v>
      </c>
    </row>
    <row r="367" s="2" customFormat="1">
      <c r="A367" s="42"/>
      <c r="B367" s="43"/>
      <c r="C367" s="44"/>
      <c r="D367" s="238" t="s">
        <v>278</v>
      </c>
      <c r="E367" s="44"/>
      <c r="F367" s="270" t="s">
        <v>2012</v>
      </c>
      <c r="G367" s="44"/>
      <c r="H367" s="271">
        <v>308</v>
      </c>
      <c r="I367" s="44"/>
      <c r="J367" s="44"/>
      <c r="K367" s="44"/>
      <c r="L367" s="48"/>
      <c r="M367" s="234"/>
      <c r="N367" s="23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U367" s="20" t="s">
        <v>93</v>
      </c>
    </row>
    <row r="368" s="2" customFormat="1">
      <c r="A368" s="42"/>
      <c r="B368" s="43"/>
      <c r="C368" s="44"/>
      <c r="D368" s="238" t="s">
        <v>278</v>
      </c>
      <c r="E368" s="44"/>
      <c r="F368" s="270" t="s">
        <v>2000</v>
      </c>
      <c r="G368" s="44"/>
      <c r="H368" s="271">
        <v>196</v>
      </c>
      <c r="I368" s="44"/>
      <c r="J368" s="44"/>
      <c r="K368" s="44"/>
      <c r="L368" s="48"/>
      <c r="M368" s="234"/>
      <c r="N368" s="23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U368" s="20" t="s">
        <v>93</v>
      </c>
    </row>
    <row r="369" s="2" customFormat="1">
      <c r="A369" s="42"/>
      <c r="B369" s="43"/>
      <c r="C369" s="44"/>
      <c r="D369" s="238" t="s">
        <v>278</v>
      </c>
      <c r="E369" s="44"/>
      <c r="F369" s="270" t="s">
        <v>2013</v>
      </c>
      <c r="G369" s="44"/>
      <c r="H369" s="271">
        <v>42</v>
      </c>
      <c r="I369" s="44"/>
      <c r="J369" s="44"/>
      <c r="K369" s="44"/>
      <c r="L369" s="48"/>
      <c r="M369" s="234"/>
      <c r="N369" s="23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U369" s="20" t="s">
        <v>93</v>
      </c>
    </row>
    <row r="370" s="2" customFormat="1">
      <c r="A370" s="42"/>
      <c r="B370" s="43"/>
      <c r="C370" s="44"/>
      <c r="D370" s="238" t="s">
        <v>278</v>
      </c>
      <c r="E370" s="44"/>
      <c r="F370" s="270" t="s">
        <v>2002</v>
      </c>
      <c r="G370" s="44"/>
      <c r="H370" s="271">
        <v>0</v>
      </c>
      <c r="I370" s="44"/>
      <c r="J370" s="44"/>
      <c r="K370" s="44"/>
      <c r="L370" s="48"/>
      <c r="M370" s="234"/>
      <c r="N370" s="23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U370" s="20" t="s">
        <v>93</v>
      </c>
    </row>
    <row r="371" s="2" customFormat="1">
      <c r="A371" s="42"/>
      <c r="B371" s="43"/>
      <c r="C371" s="44"/>
      <c r="D371" s="238" t="s">
        <v>278</v>
      </c>
      <c r="E371" s="44"/>
      <c r="F371" s="270" t="s">
        <v>2014</v>
      </c>
      <c r="G371" s="44"/>
      <c r="H371" s="271">
        <v>17.899999999999999</v>
      </c>
      <c r="I371" s="44"/>
      <c r="J371" s="44"/>
      <c r="K371" s="44"/>
      <c r="L371" s="48"/>
      <c r="M371" s="234"/>
      <c r="N371" s="23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U371" s="20" t="s">
        <v>93</v>
      </c>
    </row>
    <row r="372" s="2" customFormat="1">
      <c r="A372" s="42"/>
      <c r="B372" s="43"/>
      <c r="C372" s="44"/>
      <c r="D372" s="238" t="s">
        <v>278</v>
      </c>
      <c r="E372" s="44"/>
      <c r="F372" s="270" t="s">
        <v>2015</v>
      </c>
      <c r="G372" s="44"/>
      <c r="H372" s="271">
        <v>17.899999999999999</v>
      </c>
      <c r="I372" s="44"/>
      <c r="J372" s="44"/>
      <c r="K372" s="44"/>
      <c r="L372" s="48"/>
      <c r="M372" s="234"/>
      <c r="N372" s="23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U372" s="20" t="s">
        <v>93</v>
      </c>
    </row>
    <row r="373" s="2" customFormat="1">
      <c r="A373" s="42"/>
      <c r="B373" s="43"/>
      <c r="C373" s="44"/>
      <c r="D373" s="238" t="s">
        <v>278</v>
      </c>
      <c r="E373" s="44"/>
      <c r="F373" s="270" t="s">
        <v>2005</v>
      </c>
      <c r="G373" s="44"/>
      <c r="H373" s="271">
        <v>0</v>
      </c>
      <c r="I373" s="44"/>
      <c r="J373" s="44"/>
      <c r="K373" s="44"/>
      <c r="L373" s="48"/>
      <c r="M373" s="234"/>
      <c r="N373" s="235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U373" s="20" t="s">
        <v>93</v>
      </c>
    </row>
    <row r="374" s="2" customFormat="1">
      <c r="A374" s="42"/>
      <c r="B374" s="43"/>
      <c r="C374" s="44"/>
      <c r="D374" s="238" t="s">
        <v>278</v>
      </c>
      <c r="E374" s="44"/>
      <c r="F374" s="270" t="s">
        <v>2016</v>
      </c>
      <c r="G374" s="44"/>
      <c r="H374" s="271">
        <v>336</v>
      </c>
      <c r="I374" s="44"/>
      <c r="J374" s="44"/>
      <c r="K374" s="44"/>
      <c r="L374" s="48"/>
      <c r="M374" s="234"/>
      <c r="N374" s="23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U374" s="20" t="s">
        <v>93</v>
      </c>
    </row>
    <row r="375" s="2" customFormat="1">
      <c r="A375" s="42"/>
      <c r="B375" s="43"/>
      <c r="C375" s="44"/>
      <c r="D375" s="238" t="s">
        <v>278</v>
      </c>
      <c r="E375" s="44"/>
      <c r="F375" s="270" t="s">
        <v>2000</v>
      </c>
      <c r="G375" s="44"/>
      <c r="H375" s="271">
        <v>196</v>
      </c>
      <c r="I375" s="44"/>
      <c r="J375" s="44"/>
      <c r="K375" s="44"/>
      <c r="L375" s="48"/>
      <c r="M375" s="234"/>
      <c r="N375" s="23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U375" s="20" t="s">
        <v>93</v>
      </c>
    </row>
    <row r="376" s="2" customFormat="1">
      <c r="A376" s="42"/>
      <c r="B376" s="43"/>
      <c r="C376" s="44"/>
      <c r="D376" s="238" t="s">
        <v>278</v>
      </c>
      <c r="E376" s="44"/>
      <c r="F376" s="270" t="s">
        <v>268</v>
      </c>
      <c r="G376" s="44"/>
      <c r="H376" s="271">
        <v>1603.8</v>
      </c>
      <c r="I376" s="44"/>
      <c r="J376" s="44"/>
      <c r="K376" s="44"/>
      <c r="L376" s="48"/>
      <c r="M376" s="234"/>
      <c r="N376" s="23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U376" s="20" t="s">
        <v>93</v>
      </c>
    </row>
    <row r="377" s="2" customFormat="1">
      <c r="A377" s="42"/>
      <c r="B377" s="43"/>
      <c r="C377" s="44"/>
      <c r="D377" s="238" t="s">
        <v>278</v>
      </c>
      <c r="E377" s="44"/>
      <c r="F377" s="270" t="s">
        <v>1929</v>
      </c>
      <c r="G377" s="44"/>
      <c r="H377" s="271">
        <v>4253.6859999999997</v>
      </c>
      <c r="I377" s="44"/>
      <c r="J377" s="44"/>
      <c r="K377" s="44"/>
      <c r="L377" s="48"/>
      <c r="M377" s="234"/>
      <c r="N377" s="23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U377" s="20" t="s">
        <v>93</v>
      </c>
    </row>
    <row r="378" s="2" customFormat="1">
      <c r="A378" s="42"/>
      <c r="B378" s="43"/>
      <c r="C378" s="44"/>
      <c r="D378" s="238" t="s">
        <v>278</v>
      </c>
      <c r="E378" s="44"/>
      <c r="F378" s="270" t="s">
        <v>1930</v>
      </c>
      <c r="G378" s="44"/>
      <c r="H378" s="271">
        <v>2344.1840000000002</v>
      </c>
      <c r="I378" s="44"/>
      <c r="J378" s="44"/>
      <c r="K378" s="44"/>
      <c r="L378" s="48"/>
      <c r="M378" s="234"/>
      <c r="N378" s="23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U378" s="20" t="s">
        <v>93</v>
      </c>
    </row>
    <row r="379" s="2" customFormat="1">
      <c r="A379" s="42"/>
      <c r="B379" s="43"/>
      <c r="C379" s="44"/>
      <c r="D379" s="238" t="s">
        <v>278</v>
      </c>
      <c r="E379" s="44"/>
      <c r="F379" s="270" t="s">
        <v>1931</v>
      </c>
      <c r="G379" s="44"/>
      <c r="H379" s="271">
        <v>2266.5619999999999</v>
      </c>
      <c r="I379" s="44"/>
      <c r="J379" s="44"/>
      <c r="K379" s="44"/>
      <c r="L379" s="48"/>
      <c r="M379" s="234"/>
      <c r="N379" s="23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U379" s="20" t="s">
        <v>93</v>
      </c>
    </row>
    <row r="380" s="2" customFormat="1">
      <c r="A380" s="42"/>
      <c r="B380" s="43"/>
      <c r="C380" s="44"/>
      <c r="D380" s="238" t="s">
        <v>278</v>
      </c>
      <c r="E380" s="44"/>
      <c r="F380" s="270" t="s">
        <v>1932</v>
      </c>
      <c r="G380" s="44"/>
      <c r="H380" s="271">
        <v>3089.3560000000002</v>
      </c>
      <c r="I380" s="44"/>
      <c r="J380" s="44"/>
      <c r="K380" s="44"/>
      <c r="L380" s="48"/>
      <c r="M380" s="234"/>
      <c r="N380" s="23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U380" s="20" t="s">
        <v>93</v>
      </c>
    </row>
    <row r="381" s="2" customFormat="1">
      <c r="A381" s="42"/>
      <c r="B381" s="43"/>
      <c r="C381" s="44"/>
      <c r="D381" s="238" t="s">
        <v>278</v>
      </c>
      <c r="E381" s="44"/>
      <c r="F381" s="270" t="s">
        <v>1933</v>
      </c>
      <c r="G381" s="44"/>
      <c r="H381" s="271">
        <v>4029.7750000000001</v>
      </c>
      <c r="I381" s="44"/>
      <c r="J381" s="44"/>
      <c r="K381" s="44"/>
      <c r="L381" s="48"/>
      <c r="M381" s="234"/>
      <c r="N381" s="23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U381" s="20" t="s">
        <v>93</v>
      </c>
    </row>
    <row r="382" s="2" customFormat="1">
      <c r="A382" s="42"/>
      <c r="B382" s="43"/>
      <c r="C382" s="44"/>
      <c r="D382" s="238" t="s">
        <v>278</v>
      </c>
      <c r="E382" s="44"/>
      <c r="F382" s="270" t="s">
        <v>268</v>
      </c>
      <c r="G382" s="44"/>
      <c r="H382" s="271">
        <v>81907.263000000006</v>
      </c>
      <c r="I382" s="44"/>
      <c r="J382" s="44"/>
      <c r="K382" s="44"/>
      <c r="L382" s="48"/>
      <c r="M382" s="234"/>
      <c r="N382" s="23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U382" s="20" t="s">
        <v>93</v>
      </c>
    </row>
    <row r="383" s="13" customFormat="1">
      <c r="A383" s="13"/>
      <c r="B383" s="236"/>
      <c r="C383" s="237"/>
      <c r="D383" s="238" t="s">
        <v>265</v>
      </c>
      <c r="E383" s="237"/>
      <c r="F383" s="240" t="s">
        <v>2019</v>
      </c>
      <c r="G383" s="237"/>
      <c r="H383" s="241">
        <v>1773.548</v>
      </c>
      <c r="I383" s="242"/>
      <c r="J383" s="237"/>
      <c r="K383" s="237"/>
      <c r="L383" s="243"/>
      <c r="M383" s="244"/>
      <c r="N383" s="245"/>
      <c r="O383" s="245"/>
      <c r="P383" s="245"/>
      <c r="Q383" s="245"/>
      <c r="R383" s="245"/>
      <c r="S383" s="245"/>
      <c r="T383" s="24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7" t="s">
        <v>265</v>
      </c>
      <c r="AU383" s="247" t="s">
        <v>93</v>
      </c>
      <c r="AV383" s="13" t="s">
        <v>93</v>
      </c>
      <c r="AW383" s="13" t="s">
        <v>4</v>
      </c>
      <c r="AX383" s="13" t="s">
        <v>23</v>
      </c>
      <c r="AY383" s="247" t="s">
        <v>254</v>
      </c>
    </row>
    <row r="384" s="12" customFormat="1" ht="22.8" customHeight="1">
      <c r="A384" s="12"/>
      <c r="B384" s="202"/>
      <c r="C384" s="203"/>
      <c r="D384" s="204" t="s">
        <v>84</v>
      </c>
      <c r="E384" s="216" t="s">
        <v>303</v>
      </c>
      <c r="F384" s="216" t="s">
        <v>1070</v>
      </c>
      <c r="G384" s="203"/>
      <c r="H384" s="203"/>
      <c r="I384" s="206"/>
      <c r="J384" s="217">
        <f>BK384</f>
        <v>0</v>
      </c>
      <c r="K384" s="203"/>
      <c r="L384" s="208"/>
      <c r="M384" s="209"/>
      <c r="N384" s="210"/>
      <c r="O384" s="210"/>
      <c r="P384" s="211">
        <f>SUM(P385:P391)</f>
        <v>0</v>
      </c>
      <c r="Q384" s="210"/>
      <c r="R384" s="211">
        <f>SUM(R385:R391)</f>
        <v>0.38826499999999997</v>
      </c>
      <c r="S384" s="210"/>
      <c r="T384" s="212">
        <f>SUM(T385:T391)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3" t="s">
        <v>23</v>
      </c>
      <c r="AT384" s="214" t="s">
        <v>84</v>
      </c>
      <c r="AU384" s="214" t="s">
        <v>23</v>
      </c>
      <c r="AY384" s="213" t="s">
        <v>254</v>
      </c>
      <c r="BK384" s="215">
        <f>SUM(BK385:BK391)</f>
        <v>0</v>
      </c>
    </row>
    <row r="385" s="2" customFormat="1" ht="24.15" customHeight="1">
      <c r="A385" s="42"/>
      <c r="B385" s="43"/>
      <c r="C385" s="218" t="s">
        <v>485</v>
      </c>
      <c r="D385" s="218" t="s">
        <v>256</v>
      </c>
      <c r="E385" s="219" t="s">
        <v>2020</v>
      </c>
      <c r="F385" s="220" t="s">
        <v>2021</v>
      </c>
      <c r="G385" s="221" t="s">
        <v>192</v>
      </c>
      <c r="H385" s="222">
        <v>175</v>
      </c>
      <c r="I385" s="223"/>
      <c r="J385" s="224">
        <f>ROUND(I385*H385,2)</f>
        <v>0</v>
      </c>
      <c r="K385" s="220" t="s">
        <v>260</v>
      </c>
      <c r="L385" s="48"/>
      <c r="M385" s="225" t="s">
        <v>48</v>
      </c>
      <c r="N385" s="226" t="s">
        <v>56</v>
      </c>
      <c r="O385" s="88"/>
      <c r="P385" s="227">
        <f>O385*H385</f>
        <v>0</v>
      </c>
      <c r="Q385" s="227">
        <v>0</v>
      </c>
      <c r="R385" s="227">
        <f>Q385*H385</f>
        <v>0</v>
      </c>
      <c r="S385" s="227">
        <v>0</v>
      </c>
      <c r="T385" s="22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29" t="s">
        <v>261</v>
      </c>
      <c r="AT385" s="229" t="s">
        <v>256</v>
      </c>
      <c r="AU385" s="229" t="s">
        <v>93</v>
      </c>
      <c r="AY385" s="20" t="s">
        <v>254</v>
      </c>
      <c r="BE385" s="230">
        <f>IF(N385="základní",J385,0)</f>
        <v>0</v>
      </c>
      <c r="BF385" s="230">
        <f>IF(N385="snížená",J385,0)</f>
        <v>0</v>
      </c>
      <c r="BG385" s="230">
        <f>IF(N385="zákl. přenesená",J385,0)</f>
        <v>0</v>
      </c>
      <c r="BH385" s="230">
        <f>IF(N385="sníž. přenesená",J385,0)</f>
        <v>0</v>
      </c>
      <c r="BI385" s="230">
        <f>IF(N385="nulová",J385,0)</f>
        <v>0</v>
      </c>
      <c r="BJ385" s="20" t="s">
        <v>23</v>
      </c>
      <c r="BK385" s="230">
        <f>ROUND(I385*H385,2)</f>
        <v>0</v>
      </c>
      <c r="BL385" s="20" t="s">
        <v>261</v>
      </c>
      <c r="BM385" s="229" t="s">
        <v>2022</v>
      </c>
    </row>
    <row r="386" s="2" customFormat="1">
      <c r="A386" s="42"/>
      <c r="B386" s="43"/>
      <c r="C386" s="44"/>
      <c r="D386" s="231" t="s">
        <v>263</v>
      </c>
      <c r="E386" s="44"/>
      <c r="F386" s="232" t="s">
        <v>2023</v>
      </c>
      <c r="G386" s="44"/>
      <c r="H386" s="44"/>
      <c r="I386" s="233"/>
      <c r="J386" s="44"/>
      <c r="K386" s="44"/>
      <c r="L386" s="48"/>
      <c r="M386" s="234"/>
      <c r="N386" s="23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263</v>
      </c>
      <c r="AU386" s="20" t="s">
        <v>93</v>
      </c>
    </row>
    <row r="387" s="2" customFormat="1" ht="16.5" customHeight="1">
      <c r="A387" s="42"/>
      <c r="B387" s="43"/>
      <c r="C387" s="285" t="s">
        <v>490</v>
      </c>
      <c r="D387" s="285" t="s">
        <v>376</v>
      </c>
      <c r="E387" s="286" t="s">
        <v>2024</v>
      </c>
      <c r="F387" s="287" t="s">
        <v>2025</v>
      </c>
      <c r="G387" s="288" t="s">
        <v>192</v>
      </c>
      <c r="H387" s="289">
        <v>177.625</v>
      </c>
      <c r="I387" s="290"/>
      <c r="J387" s="291">
        <f>ROUND(I387*H387,2)</f>
        <v>0</v>
      </c>
      <c r="K387" s="287" t="s">
        <v>260</v>
      </c>
      <c r="L387" s="292"/>
      <c r="M387" s="293" t="s">
        <v>48</v>
      </c>
      <c r="N387" s="294" t="s">
        <v>56</v>
      </c>
      <c r="O387" s="88"/>
      <c r="P387" s="227">
        <f>O387*H387</f>
        <v>0</v>
      </c>
      <c r="Q387" s="227">
        <v>0.0021199999999999999</v>
      </c>
      <c r="R387" s="227">
        <f>Q387*H387</f>
        <v>0.37656499999999998</v>
      </c>
      <c r="S387" s="227">
        <v>0</v>
      </c>
      <c r="T387" s="22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29" t="s">
        <v>303</v>
      </c>
      <c r="AT387" s="229" t="s">
        <v>376</v>
      </c>
      <c r="AU387" s="229" t="s">
        <v>93</v>
      </c>
      <c r="AY387" s="20" t="s">
        <v>254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20" t="s">
        <v>23</v>
      </c>
      <c r="BK387" s="230">
        <f>ROUND(I387*H387,2)</f>
        <v>0</v>
      </c>
      <c r="BL387" s="20" t="s">
        <v>261</v>
      </c>
      <c r="BM387" s="229" t="s">
        <v>2026</v>
      </c>
    </row>
    <row r="388" s="13" customFormat="1">
      <c r="A388" s="13"/>
      <c r="B388" s="236"/>
      <c r="C388" s="237"/>
      <c r="D388" s="238" t="s">
        <v>265</v>
      </c>
      <c r="E388" s="237"/>
      <c r="F388" s="240" t="s">
        <v>2027</v>
      </c>
      <c r="G388" s="237"/>
      <c r="H388" s="241">
        <v>177.625</v>
      </c>
      <c r="I388" s="242"/>
      <c r="J388" s="237"/>
      <c r="K388" s="237"/>
      <c r="L388" s="243"/>
      <c r="M388" s="244"/>
      <c r="N388" s="245"/>
      <c r="O388" s="245"/>
      <c r="P388" s="245"/>
      <c r="Q388" s="245"/>
      <c r="R388" s="245"/>
      <c r="S388" s="245"/>
      <c r="T388" s="24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7" t="s">
        <v>265</v>
      </c>
      <c r="AU388" s="247" t="s">
        <v>93</v>
      </c>
      <c r="AV388" s="13" t="s">
        <v>93</v>
      </c>
      <c r="AW388" s="13" t="s">
        <v>4</v>
      </c>
      <c r="AX388" s="13" t="s">
        <v>23</v>
      </c>
      <c r="AY388" s="247" t="s">
        <v>254</v>
      </c>
    </row>
    <row r="389" s="2" customFormat="1" ht="24.15" customHeight="1">
      <c r="A389" s="42"/>
      <c r="B389" s="43"/>
      <c r="C389" s="218" t="s">
        <v>496</v>
      </c>
      <c r="D389" s="218" t="s">
        <v>256</v>
      </c>
      <c r="E389" s="219" t="s">
        <v>2028</v>
      </c>
      <c r="F389" s="220" t="s">
        <v>2029</v>
      </c>
      <c r="G389" s="221" t="s">
        <v>413</v>
      </c>
      <c r="H389" s="222">
        <v>30</v>
      </c>
      <c r="I389" s="223"/>
      <c r="J389" s="224">
        <f>ROUND(I389*H389,2)</f>
        <v>0</v>
      </c>
      <c r="K389" s="220" t="s">
        <v>260</v>
      </c>
      <c r="L389" s="48"/>
      <c r="M389" s="225" t="s">
        <v>48</v>
      </c>
      <c r="N389" s="226" t="s">
        <v>56</v>
      </c>
      <c r="O389" s="88"/>
      <c r="P389" s="227">
        <f>O389*H389</f>
        <v>0</v>
      </c>
      <c r="Q389" s="227">
        <v>0</v>
      </c>
      <c r="R389" s="227">
        <f>Q389*H389</f>
        <v>0</v>
      </c>
      <c r="S389" s="227">
        <v>0</v>
      </c>
      <c r="T389" s="22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29" t="s">
        <v>261</v>
      </c>
      <c r="AT389" s="229" t="s">
        <v>256</v>
      </c>
      <c r="AU389" s="229" t="s">
        <v>93</v>
      </c>
      <c r="AY389" s="20" t="s">
        <v>254</v>
      </c>
      <c r="BE389" s="230">
        <f>IF(N389="základní",J389,0)</f>
        <v>0</v>
      </c>
      <c r="BF389" s="230">
        <f>IF(N389="snížená",J389,0)</f>
        <v>0</v>
      </c>
      <c r="BG389" s="230">
        <f>IF(N389="zákl. přenesená",J389,0)</f>
        <v>0</v>
      </c>
      <c r="BH389" s="230">
        <f>IF(N389="sníž. přenesená",J389,0)</f>
        <v>0</v>
      </c>
      <c r="BI389" s="230">
        <f>IF(N389="nulová",J389,0)</f>
        <v>0</v>
      </c>
      <c r="BJ389" s="20" t="s">
        <v>23</v>
      </c>
      <c r="BK389" s="230">
        <f>ROUND(I389*H389,2)</f>
        <v>0</v>
      </c>
      <c r="BL389" s="20" t="s">
        <v>261</v>
      </c>
      <c r="BM389" s="229" t="s">
        <v>2030</v>
      </c>
    </row>
    <row r="390" s="2" customFormat="1">
      <c r="A390" s="42"/>
      <c r="B390" s="43"/>
      <c r="C390" s="44"/>
      <c r="D390" s="231" t="s">
        <v>263</v>
      </c>
      <c r="E390" s="44"/>
      <c r="F390" s="232" t="s">
        <v>2031</v>
      </c>
      <c r="G390" s="44"/>
      <c r="H390" s="44"/>
      <c r="I390" s="233"/>
      <c r="J390" s="44"/>
      <c r="K390" s="44"/>
      <c r="L390" s="48"/>
      <c r="M390" s="234"/>
      <c r="N390" s="23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263</v>
      </c>
      <c r="AU390" s="20" t="s">
        <v>93</v>
      </c>
    </row>
    <row r="391" s="2" customFormat="1" ht="16.5" customHeight="1">
      <c r="A391" s="42"/>
      <c r="B391" s="43"/>
      <c r="C391" s="285" t="s">
        <v>505</v>
      </c>
      <c r="D391" s="285" t="s">
        <v>376</v>
      </c>
      <c r="E391" s="286" t="s">
        <v>2032</v>
      </c>
      <c r="F391" s="287" t="s">
        <v>2033</v>
      </c>
      <c r="G391" s="288" t="s">
        <v>413</v>
      </c>
      <c r="H391" s="289">
        <v>30</v>
      </c>
      <c r="I391" s="290"/>
      <c r="J391" s="291">
        <f>ROUND(I391*H391,2)</f>
        <v>0</v>
      </c>
      <c r="K391" s="287" t="s">
        <v>260</v>
      </c>
      <c r="L391" s="292"/>
      <c r="M391" s="293" t="s">
        <v>48</v>
      </c>
      <c r="N391" s="294" t="s">
        <v>56</v>
      </c>
      <c r="O391" s="88"/>
      <c r="P391" s="227">
        <f>O391*H391</f>
        <v>0</v>
      </c>
      <c r="Q391" s="227">
        <v>0.00038999999999999999</v>
      </c>
      <c r="R391" s="227">
        <f>Q391*H391</f>
        <v>0.0117</v>
      </c>
      <c r="S391" s="227">
        <v>0</v>
      </c>
      <c r="T391" s="22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29" t="s">
        <v>303</v>
      </c>
      <c r="AT391" s="229" t="s">
        <v>376</v>
      </c>
      <c r="AU391" s="229" t="s">
        <v>93</v>
      </c>
      <c r="AY391" s="20" t="s">
        <v>254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20" t="s">
        <v>23</v>
      </c>
      <c r="BK391" s="230">
        <f>ROUND(I391*H391,2)</f>
        <v>0</v>
      </c>
      <c r="BL391" s="20" t="s">
        <v>261</v>
      </c>
      <c r="BM391" s="229" t="s">
        <v>2034</v>
      </c>
    </row>
    <row r="392" s="12" customFormat="1" ht="22.8" customHeight="1">
      <c r="A392" s="12"/>
      <c r="B392" s="202"/>
      <c r="C392" s="203"/>
      <c r="D392" s="204" t="s">
        <v>84</v>
      </c>
      <c r="E392" s="216" t="s">
        <v>572</v>
      </c>
      <c r="F392" s="216" t="s">
        <v>573</v>
      </c>
      <c r="G392" s="203"/>
      <c r="H392" s="203"/>
      <c r="I392" s="206"/>
      <c r="J392" s="217">
        <f>BK392</f>
        <v>0</v>
      </c>
      <c r="K392" s="203"/>
      <c r="L392" s="208"/>
      <c r="M392" s="209"/>
      <c r="N392" s="210"/>
      <c r="O392" s="210"/>
      <c r="P392" s="211">
        <f>SUM(P393:P394)</f>
        <v>0</v>
      </c>
      <c r="Q392" s="210"/>
      <c r="R392" s="211">
        <f>SUM(R393:R394)</f>
        <v>0</v>
      </c>
      <c r="S392" s="210"/>
      <c r="T392" s="212">
        <f>SUM(T393:T394)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13" t="s">
        <v>23</v>
      </c>
      <c r="AT392" s="214" t="s">
        <v>84</v>
      </c>
      <c r="AU392" s="214" t="s">
        <v>23</v>
      </c>
      <c r="AY392" s="213" t="s">
        <v>254</v>
      </c>
      <c r="BK392" s="215">
        <f>SUM(BK393:BK394)</f>
        <v>0</v>
      </c>
    </row>
    <row r="393" s="2" customFormat="1" ht="24.15" customHeight="1">
      <c r="A393" s="42"/>
      <c r="B393" s="43"/>
      <c r="C393" s="218" t="s">
        <v>214</v>
      </c>
      <c r="D393" s="218" t="s">
        <v>256</v>
      </c>
      <c r="E393" s="219" t="s">
        <v>2035</v>
      </c>
      <c r="F393" s="220" t="s">
        <v>2036</v>
      </c>
      <c r="G393" s="221" t="s">
        <v>528</v>
      </c>
      <c r="H393" s="222">
        <v>2140.3209999999999</v>
      </c>
      <c r="I393" s="223"/>
      <c r="J393" s="224">
        <f>ROUND(I393*H393,2)</f>
        <v>0</v>
      </c>
      <c r="K393" s="220" t="s">
        <v>260</v>
      </c>
      <c r="L393" s="48"/>
      <c r="M393" s="225" t="s">
        <v>48</v>
      </c>
      <c r="N393" s="226" t="s">
        <v>56</v>
      </c>
      <c r="O393" s="88"/>
      <c r="P393" s="227">
        <f>O393*H393</f>
        <v>0</v>
      </c>
      <c r="Q393" s="227">
        <v>0</v>
      </c>
      <c r="R393" s="227">
        <f>Q393*H393</f>
        <v>0</v>
      </c>
      <c r="S393" s="227">
        <v>0</v>
      </c>
      <c r="T393" s="22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29" t="s">
        <v>261</v>
      </c>
      <c r="AT393" s="229" t="s">
        <v>256</v>
      </c>
      <c r="AU393" s="229" t="s">
        <v>93</v>
      </c>
      <c r="AY393" s="20" t="s">
        <v>254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20" t="s">
        <v>23</v>
      </c>
      <c r="BK393" s="230">
        <f>ROUND(I393*H393,2)</f>
        <v>0</v>
      </c>
      <c r="BL393" s="20" t="s">
        <v>261</v>
      </c>
      <c r="BM393" s="229" t="s">
        <v>2037</v>
      </c>
    </row>
    <row r="394" s="2" customFormat="1">
      <c r="A394" s="42"/>
      <c r="B394" s="43"/>
      <c r="C394" s="44"/>
      <c r="D394" s="231" t="s">
        <v>263</v>
      </c>
      <c r="E394" s="44"/>
      <c r="F394" s="232" t="s">
        <v>2038</v>
      </c>
      <c r="G394" s="44"/>
      <c r="H394" s="44"/>
      <c r="I394" s="233"/>
      <c r="J394" s="44"/>
      <c r="K394" s="44"/>
      <c r="L394" s="48"/>
      <c r="M394" s="234"/>
      <c r="N394" s="23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263</v>
      </c>
      <c r="AU394" s="20" t="s">
        <v>93</v>
      </c>
    </row>
    <row r="395" s="12" customFormat="1" ht="25.92" customHeight="1">
      <c r="A395" s="12"/>
      <c r="B395" s="202"/>
      <c r="C395" s="203"/>
      <c r="D395" s="204" t="s">
        <v>84</v>
      </c>
      <c r="E395" s="205" t="s">
        <v>1289</v>
      </c>
      <c r="F395" s="205" t="s">
        <v>1290</v>
      </c>
      <c r="G395" s="203"/>
      <c r="H395" s="203"/>
      <c r="I395" s="206"/>
      <c r="J395" s="207">
        <f>BK395</f>
        <v>0</v>
      </c>
      <c r="K395" s="203"/>
      <c r="L395" s="208"/>
      <c r="M395" s="209"/>
      <c r="N395" s="210"/>
      <c r="O395" s="210"/>
      <c r="P395" s="211">
        <f>P396</f>
        <v>0</v>
      </c>
      <c r="Q395" s="210"/>
      <c r="R395" s="211">
        <f>R396</f>
        <v>0.077164799999999992</v>
      </c>
      <c r="S395" s="210"/>
      <c r="T395" s="212">
        <f>T396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3" t="s">
        <v>93</v>
      </c>
      <c r="AT395" s="214" t="s">
        <v>84</v>
      </c>
      <c r="AU395" s="214" t="s">
        <v>85</v>
      </c>
      <c r="AY395" s="213" t="s">
        <v>254</v>
      </c>
      <c r="BK395" s="215">
        <f>BK396</f>
        <v>0</v>
      </c>
    </row>
    <row r="396" s="12" customFormat="1" ht="22.8" customHeight="1">
      <c r="A396" s="12"/>
      <c r="B396" s="202"/>
      <c r="C396" s="203"/>
      <c r="D396" s="204" t="s">
        <v>84</v>
      </c>
      <c r="E396" s="216" t="s">
        <v>1362</v>
      </c>
      <c r="F396" s="216" t="s">
        <v>1363</v>
      </c>
      <c r="G396" s="203"/>
      <c r="H396" s="203"/>
      <c r="I396" s="206"/>
      <c r="J396" s="217">
        <f>BK396</f>
        <v>0</v>
      </c>
      <c r="K396" s="203"/>
      <c r="L396" s="208"/>
      <c r="M396" s="209"/>
      <c r="N396" s="210"/>
      <c r="O396" s="210"/>
      <c r="P396" s="211">
        <f>SUM(P397:P401)</f>
        <v>0</v>
      </c>
      <c r="Q396" s="210"/>
      <c r="R396" s="211">
        <f>SUM(R397:R401)</f>
        <v>0.077164799999999992</v>
      </c>
      <c r="S396" s="210"/>
      <c r="T396" s="212">
        <f>SUM(T397:T401)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13" t="s">
        <v>93</v>
      </c>
      <c r="AT396" s="214" t="s">
        <v>84</v>
      </c>
      <c r="AU396" s="214" t="s">
        <v>23</v>
      </c>
      <c r="AY396" s="213" t="s">
        <v>254</v>
      </c>
      <c r="BK396" s="215">
        <f>SUM(BK397:BK401)</f>
        <v>0</v>
      </c>
    </row>
    <row r="397" s="2" customFormat="1" ht="16.5" customHeight="1">
      <c r="A397" s="42"/>
      <c r="B397" s="43"/>
      <c r="C397" s="218" t="s">
        <v>203</v>
      </c>
      <c r="D397" s="218" t="s">
        <v>256</v>
      </c>
      <c r="E397" s="219" t="s">
        <v>2039</v>
      </c>
      <c r="F397" s="220" t="s">
        <v>2040</v>
      </c>
      <c r="G397" s="221" t="s">
        <v>192</v>
      </c>
      <c r="H397" s="222">
        <v>321.51999999999998</v>
      </c>
      <c r="I397" s="223"/>
      <c r="J397" s="224">
        <f>ROUND(I397*H397,2)</f>
        <v>0</v>
      </c>
      <c r="K397" s="220" t="s">
        <v>260</v>
      </c>
      <c r="L397" s="48"/>
      <c r="M397" s="225" t="s">
        <v>48</v>
      </c>
      <c r="N397" s="226" t="s">
        <v>56</v>
      </c>
      <c r="O397" s="88"/>
      <c r="P397" s="227">
        <f>O397*H397</f>
        <v>0</v>
      </c>
      <c r="Q397" s="227">
        <v>0.00024000000000000001</v>
      </c>
      <c r="R397" s="227">
        <f>Q397*H397</f>
        <v>0.077164799999999992</v>
      </c>
      <c r="S397" s="227">
        <v>0</v>
      </c>
      <c r="T397" s="22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29" t="s">
        <v>364</v>
      </c>
      <c r="AT397" s="229" t="s">
        <v>256</v>
      </c>
      <c r="AU397" s="229" t="s">
        <v>93</v>
      </c>
      <c r="AY397" s="20" t="s">
        <v>254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20" t="s">
        <v>23</v>
      </c>
      <c r="BK397" s="230">
        <f>ROUND(I397*H397,2)</f>
        <v>0</v>
      </c>
      <c r="BL397" s="20" t="s">
        <v>364</v>
      </c>
      <c r="BM397" s="229" t="s">
        <v>2041</v>
      </c>
    </row>
    <row r="398" s="2" customFormat="1">
      <c r="A398" s="42"/>
      <c r="B398" s="43"/>
      <c r="C398" s="44"/>
      <c r="D398" s="231" t="s">
        <v>263</v>
      </c>
      <c r="E398" s="44"/>
      <c r="F398" s="232" t="s">
        <v>2042</v>
      </c>
      <c r="G398" s="44"/>
      <c r="H398" s="44"/>
      <c r="I398" s="233"/>
      <c r="J398" s="44"/>
      <c r="K398" s="44"/>
      <c r="L398" s="48"/>
      <c r="M398" s="234"/>
      <c r="N398" s="23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263</v>
      </c>
      <c r="AU398" s="20" t="s">
        <v>93</v>
      </c>
    </row>
    <row r="399" s="15" customFormat="1">
      <c r="A399" s="15"/>
      <c r="B399" s="259"/>
      <c r="C399" s="260"/>
      <c r="D399" s="238" t="s">
        <v>265</v>
      </c>
      <c r="E399" s="261" t="s">
        <v>48</v>
      </c>
      <c r="F399" s="262" t="s">
        <v>2043</v>
      </c>
      <c r="G399" s="260"/>
      <c r="H399" s="261" t="s">
        <v>48</v>
      </c>
      <c r="I399" s="263"/>
      <c r="J399" s="260"/>
      <c r="K399" s="260"/>
      <c r="L399" s="264"/>
      <c r="M399" s="265"/>
      <c r="N399" s="266"/>
      <c r="O399" s="266"/>
      <c r="P399" s="266"/>
      <c r="Q399" s="266"/>
      <c r="R399" s="266"/>
      <c r="S399" s="266"/>
      <c r="T399" s="267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8" t="s">
        <v>265</v>
      </c>
      <c r="AU399" s="268" t="s">
        <v>93</v>
      </c>
      <c r="AV399" s="15" t="s">
        <v>23</v>
      </c>
      <c r="AW399" s="15" t="s">
        <v>46</v>
      </c>
      <c r="AX399" s="15" t="s">
        <v>85</v>
      </c>
      <c r="AY399" s="268" t="s">
        <v>254</v>
      </c>
    </row>
    <row r="400" s="13" customFormat="1">
      <c r="A400" s="13"/>
      <c r="B400" s="236"/>
      <c r="C400" s="237"/>
      <c r="D400" s="238" t="s">
        <v>265</v>
      </c>
      <c r="E400" s="239" t="s">
        <v>48</v>
      </c>
      <c r="F400" s="240" t="s">
        <v>2044</v>
      </c>
      <c r="G400" s="237"/>
      <c r="H400" s="241">
        <v>321.51999999999998</v>
      </c>
      <c r="I400" s="242"/>
      <c r="J400" s="237"/>
      <c r="K400" s="237"/>
      <c r="L400" s="243"/>
      <c r="M400" s="244"/>
      <c r="N400" s="245"/>
      <c r="O400" s="245"/>
      <c r="P400" s="245"/>
      <c r="Q400" s="245"/>
      <c r="R400" s="245"/>
      <c r="S400" s="245"/>
      <c r="T400" s="24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7" t="s">
        <v>265</v>
      </c>
      <c r="AU400" s="247" t="s">
        <v>93</v>
      </c>
      <c r="AV400" s="13" t="s">
        <v>93</v>
      </c>
      <c r="AW400" s="13" t="s">
        <v>46</v>
      </c>
      <c r="AX400" s="13" t="s">
        <v>85</v>
      </c>
      <c r="AY400" s="247" t="s">
        <v>254</v>
      </c>
    </row>
    <row r="401" s="14" customFormat="1">
      <c r="A401" s="14"/>
      <c r="B401" s="248"/>
      <c r="C401" s="249"/>
      <c r="D401" s="238" t="s">
        <v>265</v>
      </c>
      <c r="E401" s="250" t="s">
        <v>48</v>
      </c>
      <c r="F401" s="251" t="s">
        <v>268</v>
      </c>
      <c r="G401" s="249"/>
      <c r="H401" s="252">
        <v>321.51999999999998</v>
      </c>
      <c r="I401" s="253"/>
      <c r="J401" s="249"/>
      <c r="K401" s="249"/>
      <c r="L401" s="254"/>
      <c r="M401" s="308"/>
      <c r="N401" s="309"/>
      <c r="O401" s="309"/>
      <c r="P401" s="309"/>
      <c r="Q401" s="309"/>
      <c r="R401" s="309"/>
      <c r="S401" s="309"/>
      <c r="T401" s="31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8" t="s">
        <v>265</v>
      </c>
      <c r="AU401" s="258" t="s">
        <v>93</v>
      </c>
      <c r="AV401" s="14" t="s">
        <v>261</v>
      </c>
      <c r="AW401" s="14" t="s">
        <v>46</v>
      </c>
      <c r="AX401" s="14" t="s">
        <v>23</v>
      </c>
      <c r="AY401" s="258" t="s">
        <v>254</v>
      </c>
    </row>
    <row r="402" s="2" customFormat="1" ht="6.96" customHeight="1">
      <c r="A402" s="42"/>
      <c r="B402" s="63"/>
      <c r="C402" s="64"/>
      <c r="D402" s="64"/>
      <c r="E402" s="64"/>
      <c r="F402" s="64"/>
      <c r="G402" s="64"/>
      <c r="H402" s="64"/>
      <c r="I402" s="64"/>
      <c r="J402" s="64"/>
      <c r="K402" s="64"/>
      <c r="L402" s="48"/>
      <c r="M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</row>
  </sheetData>
  <sheetProtection sheet="1" autoFilter="0" formatColumns="0" formatRows="0" objects="1" scenarios="1" spinCount="100000" saltValue="3AlhjPzvSJ72Ddl+1OlEPkucZHhYbIwpc9Xrh2CAWuMY3ovRcoHk4TmHwh7aeqjoAi8t8PoYzCFvGNGTLKHSdg==" hashValue="Hl/Dl3FNvxNGs7B0KKPsD+QifMUB/i9y6Yk6BCckCXMxkJ2YS8VRESPGCrkTXDDeRAeHU80f7T/94mF0qE9pUg==" algorithmName="SHA-512" password="CC35"/>
  <autoFilter ref="C91:K4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151712111"/>
    <hyperlink ref="F99" r:id="rId2" display="https://podminky.urs.cz/item/CS_URS_2024_01/151712121"/>
    <hyperlink ref="F110" r:id="rId3" display="https://podminky.urs.cz/item/CS_URS_2024_01/153111114"/>
    <hyperlink ref="F132" r:id="rId4" display="https://podminky.urs.cz/item/CS_URS_2024_01/153111115"/>
    <hyperlink ref="F138" r:id="rId5" display="https://podminky.urs.cz/item/CS_URS_2024_01/153111116"/>
    <hyperlink ref="F143" r:id="rId6" display="https://podminky.urs.cz/item/CS_URS_2022_02/153112111"/>
    <hyperlink ref="F161" r:id="rId7" display="https://podminky.urs.cz/item/CS_URS_2022_02/153112123"/>
    <hyperlink ref="F202" r:id="rId8" display="https://podminky.urs.cz/item/CS_URS_2024_01/153112212"/>
    <hyperlink ref="F211" r:id="rId9" display="https://podminky.urs.cz/item/CS_URS_2024_01/153113113"/>
    <hyperlink ref="F230" r:id="rId10" display="https://podminky.urs.cz/item/CS_URS_2024_01/153113213"/>
    <hyperlink ref="F237" r:id="rId11" display="https://podminky.urs.cz/item/CS_URS_2024_01/153821115"/>
    <hyperlink ref="F240" r:id="rId12" display="https://podminky.urs.cz/item/CS_URS_2024_01/153821192"/>
    <hyperlink ref="F243" r:id="rId13" display="https://podminky.urs.cz/item/CS_URS_2024_01/153822115"/>
    <hyperlink ref="F248" r:id="rId14" display="https://podminky.urs.cz/item/CS_URS_2024_01/153861111"/>
    <hyperlink ref="F251" r:id="rId15" display="https://podminky.urs.cz/item/CS_URS_2024_01/153891112"/>
    <hyperlink ref="F254" r:id="rId16" display="https://podminky.urs.cz/item/CS_URS_2024_01/153891121"/>
    <hyperlink ref="F257" r:id="rId17" display="https://podminky.urs.cz/item/CS_URS_2024_01/154077341"/>
    <hyperlink ref="F293" r:id="rId18" display="https://podminky.urs.cz/item/CS_URS_2024_01/154077342"/>
    <hyperlink ref="F298" r:id="rId19" display="https://podminky.urs.cz/item/CS_URS_2024_01/225321114"/>
    <hyperlink ref="F301" r:id="rId20" display="https://podminky.urs.cz/item/CS_URS_2024_01/226112412"/>
    <hyperlink ref="F329" r:id="rId21" display="https://podminky.urs.cz/item/CS_URS_2024_01/282602112"/>
    <hyperlink ref="F334" r:id="rId22" display="https://podminky.urs.cz/item/CS_URS_2024_01/282602119"/>
    <hyperlink ref="F337" r:id="rId23" display="https://podminky.urs.cz/item/CS_URS_2024_01/282606011"/>
    <hyperlink ref="F386" r:id="rId24" display="https://podminky.urs.cz/item/CS_URS_2024_01/871254202"/>
    <hyperlink ref="F390" r:id="rId25" display="https://podminky.urs.cz/item/CS_URS_2024_01/877245201"/>
    <hyperlink ref="F394" r:id="rId26" display="https://podminky.urs.cz/item/CS_URS_2024_01/998003111"/>
    <hyperlink ref="F398" r:id="rId27" display="https://podminky.urs.cz/item/CS_URS_2024_01/7679919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125</v>
      </c>
      <c r="AZ2" s="143" t="s">
        <v>169</v>
      </c>
      <c r="BA2" s="143" t="s">
        <v>48</v>
      </c>
      <c r="BB2" s="143" t="s">
        <v>48</v>
      </c>
      <c r="BC2" s="143" t="s">
        <v>2045</v>
      </c>
      <c r="BD2" s="143" t="s">
        <v>93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23"/>
      <c r="AT3" s="20" t="s">
        <v>93</v>
      </c>
      <c r="AZ3" s="143" t="s">
        <v>171</v>
      </c>
      <c r="BA3" s="143" t="s">
        <v>48</v>
      </c>
      <c r="BB3" s="143" t="s">
        <v>48</v>
      </c>
      <c r="BC3" s="143" t="s">
        <v>2046</v>
      </c>
      <c r="BD3" s="143" t="s">
        <v>93</v>
      </c>
    </row>
    <row r="4" s="1" customFormat="1" ht="24.96" customHeight="1">
      <c r="B4" s="23"/>
      <c r="D4" s="146" t="s">
        <v>173</v>
      </c>
      <c r="L4" s="23"/>
      <c r="M4" s="147" t="s">
        <v>10</v>
      </c>
      <c r="AT4" s="20" t="s">
        <v>4</v>
      </c>
      <c r="AZ4" s="143" t="s">
        <v>178</v>
      </c>
      <c r="BA4" s="143" t="s">
        <v>48</v>
      </c>
      <c r="BB4" s="143" t="s">
        <v>48</v>
      </c>
      <c r="BC4" s="143" t="s">
        <v>2047</v>
      </c>
      <c r="BD4" s="143" t="s">
        <v>93</v>
      </c>
    </row>
    <row r="5" s="1" customFormat="1" ht="6.96" customHeight="1">
      <c r="B5" s="23"/>
      <c r="L5" s="23"/>
      <c r="AZ5" s="143" t="s">
        <v>183</v>
      </c>
      <c r="BA5" s="143" t="s">
        <v>48</v>
      </c>
      <c r="BB5" s="143" t="s">
        <v>48</v>
      </c>
      <c r="BC5" s="143" t="s">
        <v>2048</v>
      </c>
      <c r="BD5" s="143" t="s">
        <v>93</v>
      </c>
    </row>
    <row r="6" s="1" customFormat="1" ht="12" customHeight="1">
      <c r="B6" s="23"/>
      <c r="D6" s="148" t="s">
        <v>16</v>
      </c>
      <c r="L6" s="23"/>
      <c r="AZ6" s="143" t="s">
        <v>185</v>
      </c>
      <c r="BA6" s="143" t="s">
        <v>48</v>
      </c>
      <c r="BB6" s="143" t="s">
        <v>48</v>
      </c>
      <c r="BC6" s="143" t="s">
        <v>2049</v>
      </c>
      <c r="BD6" s="143" t="s">
        <v>93</v>
      </c>
    </row>
    <row r="7" s="1" customFormat="1" ht="16.5" customHeight="1">
      <c r="B7" s="23"/>
      <c r="E7" s="149" t="str">
        <f>'Rekapitulace stavby'!K6</f>
        <v>DPS - Rekonstrukce oddělovače OK 1B Praha 7</v>
      </c>
      <c r="F7" s="148"/>
      <c r="G7" s="148"/>
      <c r="H7" s="148"/>
      <c r="L7" s="23"/>
      <c r="AZ7" s="143" t="s">
        <v>188</v>
      </c>
      <c r="BA7" s="143" t="s">
        <v>48</v>
      </c>
      <c r="BB7" s="143" t="s">
        <v>48</v>
      </c>
      <c r="BC7" s="143" t="s">
        <v>533</v>
      </c>
      <c r="BD7" s="143" t="s">
        <v>93</v>
      </c>
    </row>
    <row r="8" s="1" customFormat="1" ht="12" customHeight="1">
      <c r="B8" s="23"/>
      <c r="D8" s="148" t="s">
        <v>182</v>
      </c>
      <c r="L8" s="23"/>
      <c r="AZ8" s="143" t="s">
        <v>191</v>
      </c>
      <c r="BA8" s="143" t="s">
        <v>48</v>
      </c>
      <c r="BB8" s="143" t="s">
        <v>192</v>
      </c>
      <c r="BC8" s="143" t="s">
        <v>2050</v>
      </c>
      <c r="BD8" s="143" t="s">
        <v>93</v>
      </c>
    </row>
    <row r="9" s="2" customFormat="1" ht="16.5" customHeight="1">
      <c r="A9" s="42"/>
      <c r="B9" s="48"/>
      <c r="C9" s="42"/>
      <c r="D9" s="42"/>
      <c r="E9" s="149" t="s">
        <v>2051</v>
      </c>
      <c r="F9" s="42"/>
      <c r="G9" s="42"/>
      <c r="H9" s="42"/>
      <c r="I9" s="42"/>
      <c r="J9" s="42"/>
      <c r="K9" s="42"/>
      <c r="L9" s="150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Z9" s="143" t="s">
        <v>194</v>
      </c>
      <c r="BA9" s="143" t="s">
        <v>48</v>
      </c>
      <c r="BB9" s="143" t="s">
        <v>48</v>
      </c>
      <c r="BC9" s="143" t="s">
        <v>2052</v>
      </c>
      <c r="BD9" s="143" t="s">
        <v>93</v>
      </c>
    </row>
    <row r="10" s="2" customFormat="1" ht="12" customHeight="1">
      <c r="A10" s="42"/>
      <c r="B10" s="48"/>
      <c r="C10" s="42"/>
      <c r="D10" s="148" t="s">
        <v>187</v>
      </c>
      <c r="E10" s="42"/>
      <c r="F10" s="42"/>
      <c r="G10" s="42"/>
      <c r="H10" s="42"/>
      <c r="I10" s="42"/>
      <c r="J10" s="42"/>
      <c r="K10" s="42"/>
      <c r="L10" s="150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Z10" s="143" t="s">
        <v>198</v>
      </c>
      <c r="BA10" s="143" t="s">
        <v>48</v>
      </c>
      <c r="BB10" s="143" t="s">
        <v>48</v>
      </c>
      <c r="BC10" s="143" t="s">
        <v>2053</v>
      </c>
      <c r="BD10" s="143" t="s">
        <v>93</v>
      </c>
    </row>
    <row r="11" s="2" customFormat="1" ht="16.5" customHeight="1">
      <c r="A11" s="42"/>
      <c r="B11" s="48"/>
      <c r="C11" s="42"/>
      <c r="D11" s="42"/>
      <c r="E11" s="151" t="s">
        <v>190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Z11" s="143" t="s">
        <v>200</v>
      </c>
      <c r="BA11" s="143" t="s">
        <v>48</v>
      </c>
      <c r="BB11" s="143" t="s">
        <v>48</v>
      </c>
      <c r="BC11" s="143" t="s">
        <v>2054</v>
      </c>
      <c r="BD11" s="143" t="s">
        <v>93</v>
      </c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Z12" s="143" t="s">
        <v>202</v>
      </c>
      <c r="BA12" s="143" t="s">
        <v>48</v>
      </c>
      <c r="BB12" s="143" t="s">
        <v>48</v>
      </c>
      <c r="BC12" s="143" t="s">
        <v>2045</v>
      </c>
      <c r="BD12" s="143" t="s">
        <v>93</v>
      </c>
    </row>
    <row r="13" s="2" customFormat="1" ht="12" customHeight="1">
      <c r="A13" s="42"/>
      <c r="B13" s="48"/>
      <c r="C13" s="42"/>
      <c r="D13" s="148" t="s">
        <v>19</v>
      </c>
      <c r="E13" s="42"/>
      <c r="F13" s="137" t="s">
        <v>48</v>
      </c>
      <c r="G13" s="42"/>
      <c r="H13" s="42"/>
      <c r="I13" s="148" t="s">
        <v>21</v>
      </c>
      <c r="J13" s="137" t="s">
        <v>48</v>
      </c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Z13" s="143" t="s">
        <v>204</v>
      </c>
      <c r="BA13" s="143" t="s">
        <v>48</v>
      </c>
      <c r="BB13" s="143" t="s">
        <v>48</v>
      </c>
      <c r="BC13" s="143" t="s">
        <v>85</v>
      </c>
      <c r="BD13" s="143" t="s">
        <v>93</v>
      </c>
    </row>
    <row r="14" s="2" customFormat="1" ht="12" customHeight="1">
      <c r="A14" s="42"/>
      <c r="B14" s="48"/>
      <c r="C14" s="42"/>
      <c r="D14" s="148" t="s">
        <v>24</v>
      </c>
      <c r="E14" s="42"/>
      <c r="F14" s="137" t="s">
        <v>25</v>
      </c>
      <c r="G14" s="42"/>
      <c r="H14" s="42"/>
      <c r="I14" s="148" t="s">
        <v>26</v>
      </c>
      <c r="J14" s="152" t="str">
        <f>'Rekapitulace stavby'!AN8</f>
        <v>16. 8. 2024</v>
      </c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Z14" s="143" t="s">
        <v>206</v>
      </c>
      <c r="BA14" s="143" t="s">
        <v>48</v>
      </c>
      <c r="BB14" s="143" t="s">
        <v>48</v>
      </c>
      <c r="BC14" s="143" t="s">
        <v>2055</v>
      </c>
      <c r="BD14" s="143" t="s">
        <v>93</v>
      </c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Z15" s="143" t="s">
        <v>208</v>
      </c>
      <c r="BA15" s="143" t="s">
        <v>48</v>
      </c>
      <c r="BB15" s="143" t="s">
        <v>48</v>
      </c>
      <c r="BC15" s="143" t="s">
        <v>724</v>
      </c>
      <c r="BD15" s="143" t="s">
        <v>93</v>
      </c>
    </row>
    <row r="16" s="2" customFormat="1" ht="12" customHeight="1">
      <c r="A16" s="42"/>
      <c r="B16" s="48"/>
      <c r="C16" s="42"/>
      <c r="D16" s="148" t="s">
        <v>34</v>
      </c>
      <c r="E16" s="42"/>
      <c r="F16" s="42"/>
      <c r="G16" s="42"/>
      <c r="H16" s="42"/>
      <c r="I16" s="148" t="s">
        <v>35</v>
      </c>
      <c r="J16" s="137" t="s">
        <v>36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Z16" s="143" t="s">
        <v>210</v>
      </c>
      <c r="BA16" s="143" t="s">
        <v>48</v>
      </c>
      <c r="BB16" s="143" t="s">
        <v>48</v>
      </c>
      <c r="BC16" s="143" t="s">
        <v>2056</v>
      </c>
      <c r="BD16" s="143" t="s">
        <v>93</v>
      </c>
    </row>
    <row r="17" s="2" customFormat="1" ht="18" customHeight="1">
      <c r="A17" s="42"/>
      <c r="B17" s="48"/>
      <c r="C17" s="42"/>
      <c r="D17" s="42"/>
      <c r="E17" s="137" t="s">
        <v>37</v>
      </c>
      <c r="F17" s="42"/>
      <c r="G17" s="42"/>
      <c r="H17" s="42"/>
      <c r="I17" s="148" t="s">
        <v>38</v>
      </c>
      <c r="J17" s="137" t="s">
        <v>39</v>
      </c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Z17" s="143" t="s">
        <v>212</v>
      </c>
      <c r="BA17" s="143" t="s">
        <v>48</v>
      </c>
      <c r="BB17" s="143" t="s">
        <v>48</v>
      </c>
      <c r="BC17" s="143" t="s">
        <v>2045</v>
      </c>
      <c r="BD17" s="143" t="s">
        <v>93</v>
      </c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Z18" s="143" t="s">
        <v>215</v>
      </c>
      <c r="BA18" s="143" t="s">
        <v>48</v>
      </c>
      <c r="BB18" s="143" t="s">
        <v>48</v>
      </c>
      <c r="BC18" s="143" t="s">
        <v>2054</v>
      </c>
      <c r="BD18" s="143" t="s">
        <v>93</v>
      </c>
    </row>
    <row r="19" s="2" customFormat="1" ht="12" customHeight="1">
      <c r="A19" s="42"/>
      <c r="B19" s="48"/>
      <c r="C19" s="42"/>
      <c r="D19" s="148" t="s">
        <v>40</v>
      </c>
      <c r="E19" s="42"/>
      <c r="F19" s="42"/>
      <c r="G19" s="42"/>
      <c r="H19" s="42"/>
      <c r="I19" s="148" t="s">
        <v>35</v>
      </c>
      <c r="J19" s="36" t="str">
        <f>'Rekapitulace stavby'!AN13</f>
        <v>Vyplň údaj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Z19" s="143" t="s">
        <v>221</v>
      </c>
      <c r="BA19" s="143" t="s">
        <v>48</v>
      </c>
      <c r="BB19" s="143" t="s">
        <v>48</v>
      </c>
      <c r="BC19" s="143" t="s">
        <v>2057</v>
      </c>
      <c r="BD19" s="143" t="s">
        <v>93</v>
      </c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8" t="s">
        <v>38</v>
      </c>
      <c r="J20" s="36" t="str">
        <f>'Rekapitulace stavby'!AN14</f>
        <v>Vyplň údaj</v>
      </c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Z20" s="143" t="s">
        <v>2058</v>
      </c>
      <c r="BA20" s="143" t="s">
        <v>48</v>
      </c>
      <c r="BB20" s="143" t="s">
        <v>48</v>
      </c>
      <c r="BC20" s="143" t="s">
        <v>2059</v>
      </c>
      <c r="BD20" s="143" t="s">
        <v>93</v>
      </c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Z21" s="143" t="s">
        <v>223</v>
      </c>
      <c r="BA21" s="143" t="s">
        <v>48</v>
      </c>
      <c r="BB21" s="143" t="s">
        <v>48</v>
      </c>
      <c r="BC21" s="143" t="s">
        <v>2060</v>
      </c>
      <c r="BD21" s="143" t="s">
        <v>93</v>
      </c>
    </row>
    <row r="22" s="2" customFormat="1" ht="12" customHeight="1">
      <c r="A22" s="42"/>
      <c r="B22" s="48"/>
      <c r="C22" s="42"/>
      <c r="D22" s="148" t="s">
        <v>42</v>
      </c>
      <c r="E22" s="42"/>
      <c r="F22" s="42"/>
      <c r="G22" s="42"/>
      <c r="H22" s="42"/>
      <c r="I22" s="148" t="s">
        <v>35</v>
      </c>
      <c r="J22" s="137" t="s">
        <v>43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44</v>
      </c>
      <c r="F23" s="42"/>
      <c r="G23" s="42"/>
      <c r="H23" s="42"/>
      <c r="I23" s="148" t="s">
        <v>38</v>
      </c>
      <c r="J23" s="137" t="s">
        <v>45</v>
      </c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8" t="s">
        <v>47</v>
      </c>
      <c r="E25" s="42"/>
      <c r="F25" s="42"/>
      <c r="G25" s="42"/>
      <c r="H25" s="42"/>
      <c r="I25" s="148" t="s">
        <v>35</v>
      </c>
      <c r="J25" s="137" t="s">
        <v>48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44</v>
      </c>
      <c r="F26" s="42"/>
      <c r="G26" s="42"/>
      <c r="H26" s="42"/>
      <c r="I26" s="148" t="s">
        <v>38</v>
      </c>
      <c r="J26" s="137" t="s">
        <v>48</v>
      </c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8" t="s">
        <v>49</v>
      </c>
      <c r="E28" s="42"/>
      <c r="F28" s="42"/>
      <c r="G28" s="42"/>
      <c r="H28" s="42"/>
      <c r="I28" s="42"/>
      <c r="J28" s="42"/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47.25" customHeight="1">
      <c r="A29" s="153"/>
      <c r="B29" s="154"/>
      <c r="C29" s="153"/>
      <c r="D29" s="153"/>
      <c r="E29" s="155" t="s">
        <v>225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50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51</v>
      </c>
      <c r="E32" s="42"/>
      <c r="F32" s="42"/>
      <c r="G32" s="42"/>
      <c r="H32" s="42"/>
      <c r="I32" s="42"/>
      <c r="J32" s="159">
        <f>ROUND(J93, 2)</f>
        <v>0</v>
      </c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53</v>
      </c>
      <c r="G34" s="42"/>
      <c r="H34" s="42"/>
      <c r="I34" s="160" t="s">
        <v>52</v>
      </c>
      <c r="J34" s="160" t="s">
        <v>54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55</v>
      </c>
      <c r="E35" s="148" t="s">
        <v>56</v>
      </c>
      <c r="F35" s="162">
        <f>ROUND((SUM(BE93:BE265)),  2)</f>
        <v>0</v>
      </c>
      <c r="G35" s="42"/>
      <c r="H35" s="42"/>
      <c r="I35" s="163">
        <v>0.20999999999999999</v>
      </c>
      <c r="J35" s="162">
        <f>ROUND(((SUM(BE93:BE265))*I35),  2)</f>
        <v>0</v>
      </c>
      <c r="K35" s="42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8" t="s">
        <v>57</v>
      </c>
      <c r="F36" s="162">
        <f>ROUND((SUM(BF93:BF265)),  2)</f>
        <v>0</v>
      </c>
      <c r="G36" s="42"/>
      <c r="H36" s="42"/>
      <c r="I36" s="163">
        <v>0.12</v>
      </c>
      <c r="J36" s="162">
        <f>ROUND(((SUM(BF93:BF265))*I36),  2)</f>
        <v>0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8" t="s">
        <v>58</v>
      </c>
      <c r="F37" s="162">
        <f>ROUND((SUM(BG93:BG265)),  2)</f>
        <v>0</v>
      </c>
      <c r="G37" s="42"/>
      <c r="H37" s="42"/>
      <c r="I37" s="163">
        <v>0.20999999999999999</v>
      </c>
      <c r="J37" s="162">
        <f>0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8" t="s">
        <v>59</v>
      </c>
      <c r="F38" s="162">
        <f>ROUND((SUM(BH93:BH265)),  2)</f>
        <v>0</v>
      </c>
      <c r="G38" s="42"/>
      <c r="H38" s="42"/>
      <c r="I38" s="163">
        <v>0.12</v>
      </c>
      <c r="J38" s="162">
        <f>0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8" t="s">
        <v>60</v>
      </c>
      <c r="F39" s="162">
        <f>ROUND((SUM(BI93:BI265)),  2)</f>
        <v>0</v>
      </c>
      <c r="G39" s="42"/>
      <c r="H39" s="42"/>
      <c r="I39" s="163">
        <v>0</v>
      </c>
      <c r="J39" s="162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61</v>
      </c>
      <c r="E41" s="166"/>
      <c r="F41" s="166"/>
      <c r="G41" s="167" t="s">
        <v>62</v>
      </c>
      <c r="H41" s="168" t="s">
        <v>63</v>
      </c>
      <c r="I41" s="166"/>
      <c r="J41" s="169">
        <f>SUM(J32:J39)</f>
        <v>0</v>
      </c>
      <c r="K41" s="170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50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226</v>
      </c>
      <c r="D47" s="44"/>
      <c r="E47" s="44"/>
      <c r="F47" s="44"/>
      <c r="G47" s="44"/>
      <c r="H47" s="44"/>
      <c r="I47" s="44"/>
      <c r="J47" s="44"/>
      <c r="K47" s="44"/>
      <c r="L47" s="150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5" t="str">
        <f>E7</f>
        <v>DPS - Rekonstrukce oddělovače OK 1B Praha 7</v>
      </c>
      <c r="F50" s="35"/>
      <c r="G50" s="35"/>
      <c r="H50" s="35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182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2051</v>
      </c>
      <c r="F52" s="44"/>
      <c r="G52" s="44"/>
      <c r="H52" s="44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187</v>
      </c>
      <c r="D53" s="44"/>
      <c r="E53" s="44"/>
      <c r="F53" s="44"/>
      <c r="G53" s="44"/>
      <c r="H53" s="44"/>
      <c r="I53" s="44"/>
      <c r="J53" s="44"/>
      <c r="K53" s="44"/>
      <c r="L53" s="150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Kom - Obnova komunikace</v>
      </c>
      <c r="F54" s="44"/>
      <c r="G54" s="44"/>
      <c r="H54" s="44"/>
      <c r="I54" s="44"/>
      <c r="J54" s="44"/>
      <c r="K54" s="44"/>
      <c r="L54" s="150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50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24</v>
      </c>
      <c r="D56" s="44"/>
      <c r="E56" s="44"/>
      <c r="F56" s="30" t="str">
        <f>F14</f>
        <v>Praha 7 - Holešovice</v>
      </c>
      <c r="G56" s="44"/>
      <c r="H56" s="44"/>
      <c r="I56" s="35" t="s">
        <v>26</v>
      </c>
      <c r="J56" s="76" t="str">
        <f>IF(J14="","",J14)</f>
        <v>16. 8. 2024</v>
      </c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34</v>
      </c>
      <c r="D58" s="44"/>
      <c r="E58" s="44"/>
      <c r="F58" s="30" t="str">
        <f>E17</f>
        <v>Pražská vodohospodářská společnost a.s.</v>
      </c>
      <c r="G58" s="44"/>
      <c r="H58" s="44"/>
      <c r="I58" s="35" t="s">
        <v>42</v>
      </c>
      <c r="J58" s="40" t="str">
        <f>E23</f>
        <v>Sweco a.s.</v>
      </c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40</v>
      </c>
      <c r="D59" s="44"/>
      <c r="E59" s="44"/>
      <c r="F59" s="30" t="str">
        <f>IF(E20="","",E20)</f>
        <v>Vyplň údaj</v>
      </c>
      <c r="G59" s="44"/>
      <c r="H59" s="44"/>
      <c r="I59" s="35" t="s">
        <v>47</v>
      </c>
      <c r="J59" s="40" t="str">
        <f>E26</f>
        <v>Sweco a.s.</v>
      </c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227</v>
      </c>
      <c r="D61" s="177"/>
      <c r="E61" s="177"/>
      <c r="F61" s="177"/>
      <c r="G61" s="177"/>
      <c r="H61" s="177"/>
      <c r="I61" s="177"/>
      <c r="J61" s="178" t="s">
        <v>228</v>
      </c>
      <c r="K61" s="177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83</v>
      </c>
      <c r="D63" s="44"/>
      <c r="E63" s="44"/>
      <c r="F63" s="44"/>
      <c r="G63" s="44"/>
      <c r="H63" s="44"/>
      <c r="I63" s="44"/>
      <c r="J63" s="106">
        <f>J93</f>
        <v>0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229</v>
      </c>
    </row>
    <row r="64" s="9" customFormat="1" ht="24.96" customHeight="1">
      <c r="A64" s="9"/>
      <c r="B64" s="180"/>
      <c r="C64" s="181"/>
      <c r="D64" s="182" t="s">
        <v>230</v>
      </c>
      <c r="E64" s="183"/>
      <c r="F64" s="183"/>
      <c r="G64" s="183"/>
      <c r="H64" s="183"/>
      <c r="I64" s="183"/>
      <c r="J64" s="184">
        <f>J94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9"/>
      <c r="D65" s="187" t="s">
        <v>231</v>
      </c>
      <c r="E65" s="188"/>
      <c r="F65" s="188"/>
      <c r="G65" s="188"/>
      <c r="H65" s="188"/>
      <c r="I65" s="188"/>
      <c r="J65" s="189">
        <f>J95</f>
        <v>0</v>
      </c>
      <c r="K65" s="129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9"/>
      <c r="D66" s="187" t="s">
        <v>234</v>
      </c>
      <c r="E66" s="188"/>
      <c r="F66" s="188"/>
      <c r="G66" s="188"/>
      <c r="H66" s="188"/>
      <c r="I66" s="188"/>
      <c r="J66" s="189">
        <f>J170</f>
        <v>0</v>
      </c>
      <c r="K66" s="129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9"/>
      <c r="D67" s="187" t="s">
        <v>235</v>
      </c>
      <c r="E67" s="188"/>
      <c r="F67" s="188"/>
      <c r="G67" s="188"/>
      <c r="H67" s="188"/>
      <c r="I67" s="188"/>
      <c r="J67" s="189">
        <f>J198</f>
        <v>0</v>
      </c>
      <c r="K67" s="129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9"/>
      <c r="D68" s="187" t="s">
        <v>236</v>
      </c>
      <c r="E68" s="188"/>
      <c r="F68" s="188"/>
      <c r="G68" s="188"/>
      <c r="H68" s="188"/>
      <c r="I68" s="188"/>
      <c r="J68" s="189">
        <f>J219</f>
        <v>0</v>
      </c>
      <c r="K68" s="129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9"/>
      <c r="D69" s="187" t="s">
        <v>237</v>
      </c>
      <c r="E69" s="188"/>
      <c r="F69" s="188"/>
      <c r="G69" s="188"/>
      <c r="H69" s="188"/>
      <c r="I69" s="188"/>
      <c r="J69" s="189">
        <f>J246</f>
        <v>0</v>
      </c>
      <c r="K69" s="129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9"/>
      <c r="D70" s="187" t="s">
        <v>238</v>
      </c>
      <c r="E70" s="188"/>
      <c r="F70" s="188"/>
      <c r="G70" s="188"/>
      <c r="H70" s="188"/>
      <c r="I70" s="188"/>
      <c r="J70" s="189">
        <f>J249</f>
        <v>0</v>
      </c>
      <c r="K70" s="129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6"/>
      <c r="C71" s="129"/>
      <c r="D71" s="187" t="s">
        <v>2061</v>
      </c>
      <c r="E71" s="188"/>
      <c r="F71" s="188"/>
      <c r="G71" s="188"/>
      <c r="H71" s="188"/>
      <c r="I71" s="188"/>
      <c r="J71" s="189">
        <f>J263</f>
        <v>0</v>
      </c>
      <c r="K71" s="129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50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50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50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239</v>
      </c>
      <c r="D78" s="44"/>
      <c r="E78" s="44"/>
      <c r="F78" s="44"/>
      <c r="G78" s="44"/>
      <c r="H78" s="44"/>
      <c r="I78" s="44"/>
      <c r="J78" s="44"/>
      <c r="K78" s="44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5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50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75" t="str">
        <f>E7</f>
        <v>DPS - Rekonstrukce oddělovače OK 1B Praha 7</v>
      </c>
      <c r="F81" s="35"/>
      <c r="G81" s="35"/>
      <c r="H81" s="35"/>
      <c r="I81" s="44"/>
      <c r="J81" s="44"/>
      <c r="K81" s="44"/>
      <c r="L81" s="150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1" customFormat="1" ht="12" customHeight="1">
      <c r="B82" s="24"/>
      <c r="C82" s="35" t="s">
        <v>182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2"/>
      <c r="B83" s="43"/>
      <c r="C83" s="44"/>
      <c r="D83" s="44"/>
      <c r="E83" s="175" t="s">
        <v>2051</v>
      </c>
      <c r="F83" s="44"/>
      <c r="G83" s="44"/>
      <c r="H83" s="44"/>
      <c r="I83" s="44"/>
      <c r="J83" s="44"/>
      <c r="K83" s="44"/>
      <c r="L83" s="150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187</v>
      </c>
      <c r="D84" s="44"/>
      <c r="E84" s="44"/>
      <c r="F84" s="44"/>
      <c r="G84" s="44"/>
      <c r="H84" s="44"/>
      <c r="I84" s="44"/>
      <c r="J84" s="44"/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4"/>
      <c r="D85" s="44"/>
      <c r="E85" s="73" t="str">
        <f>E11</f>
        <v>Kom - Obnova komunikace</v>
      </c>
      <c r="F85" s="44"/>
      <c r="G85" s="44"/>
      <c r="H85" s="44"/>
      <c r="I85" s="44"/>
      <c r="J85" s="44"/>
      <c r="K85" s="4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50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5" t="s">
        <v>24</v>
      </c>
      <c r="D87" s="44"/>
      <c r="E87" s="44"/>
      <c r="F87" s="30" t="str">
        <f>F14</f>
        <v>Praha 7 - Holešovice</v>
      </c>
      <c r="G87" s="44"/>
      <c r="H87" s="44"/>
      <c r="I87" s="35" t="s">
        <v>26</v>
      </c>
      <c r="J87" s="76" t="str">
        <f>IF(J14="","",J14)</f>
        <v>16. 8. 2024</v>
      </c>
      <c r="K87" s="44"/>
      <c r="L87" s="150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50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34</v>
      </c>
      <c r="D89" s="44"/>
      <c r="E89" s="44"/>
      <c r="F89" s="30" t="str">
        <f>E17</f>
        <v>Pražská vodohospodářská společnost a.s.</v>
      </c>
      <c r="G89" s="44"/>
      <c r="H89" s="44"/>
      <c r="I89" s="35" t="s">
        <v>42</v>
      </c>
      <c r="J89" s="40" t="str">
        <f>E23</f>
        <v>Sweco a.s.</v>
      </c>
      <c r="K89" s="44"/>
      <c r="L89" s="150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5.15" customHeight="1">
      <c r="A90" s="42"/>
      <c r="B90" s="43"/>
      <c r="C90" s="35" t="s">
        <v>40</v>
      </c>
      <c r="D90" s="44"/>
      <c r="E90" s="44"/>
      <c r="F90" s="30" t="str">
        <f>IF(E20="","",E20)</f>
        <v>Vyplň údaj</v>
      </c>
      <c r="G90" s="44"/>
      <c r="H90" s="44"/>
      <c r="I90" s="35" t="s">
        <v>47</v>
      </c>
      <c r="J90" s="40" t="str">
        <f>E26</f>
        <v>Sweco a.s.</v>
      </c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0.32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50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11" customFormat="1" ht="29.28" customHeight="1">
      <c r="A92" s="191"/>
      <c r="B92" s="192"/>
      <c r="C92" s="193" t="s">
        <v>240</v>
      </c>
      <c r="D92" s="194" t="s">
        <v>70</v>
      </c>
      <c r="E92" s="194" t="s">
        <v>66</v>
      </c>
      <c r="F92" s="194" t="s">
        <v>67</v>
      </c>
      <c r="G92" s="194" t="s">
        <v>241</v>
      </c>
      <c r="H92" s="194" t="s">
        <v>242</v>
      </c>
      <c r="I92" s="194" t="s">
        <v>243</v>
      </c>
      <c r="J92" s="194" t="s">
        <v>228</v>
      </c>
      <c r="K92" s="195" t="s">
        <v>244</v>
      </c>
      <c r="L92" s="196"/>
      <c r="M92" s="96" t="s">
        <v>48</v>
      </c>
      <c r="N92" s="97" t="s">
        <v>55</v>
      </c>
      <c r="O92" s="97" t="s">
        <v>245</v>
      </c>
      <c r="P92" s="97" t="s">
        <v>246</v>
      </c>
      <c r="Q92" s="97" t="s">
        <v>247</v>
      </c>
      <c r="R92" s="97" t="s">
        <v>248</v>
      </c>
      <c r="S92" s="97" t="s">
        <v>249</v>
      </c>
      <c r="T92" s="98" t="s">
        <v>250</v>
      </c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</row>
    <row r="93" s="2" customFormat="1" ht="22.8" customHeight="1">
      <c r="A93" s="42"/>
      <c r="B93" s="43"/>
      <c r="C93" s="103" t="s">
        <v>251</v>
      </c>
      <c r="D93" s="44"/>
      <c r="E93" s="44"/>
      <c r="F93" s="44"/>
      <c r="G93" s="44"/>
      <c r="H93" s="44"/>
      <c r="I93" s="44"/>
      <c r="J93" s="197">
        <f>BK93</f>
        <v>0</v>
      </c>
      <c r="K93" s="44"/>
      <c r="L93" s="48"/>
      <c r="M93" s="99"/>
      <c r="N93" s="198"/>
      <c r="O93" s="100"/>
      <c r="P93" s="199">
        <f>P94</f>
        <v>0</v>
      </c>
      <c r="Q93" s="100"/>
      <c r="R93" s="199">
        <f>R94</f>
        <v>27.942330000000002</v>
      </c>
      <c r="S93" s="100"/>
      <c r="T93" s="200">
        <f>T94</f>
        <v>1738.662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84</v>
      </c>
      <c r="AU93" s="20" t="s">
        <v>229</v>
      </c>
      <c r="BK93" s="201">
        <f>BK94</f>
        <v>0</v>
      </c>
    </row>
    <row r="94" s="12" customFormat="1" ht="25.92" customHeight="1">
      <c r="A94" s="12"/>
      <c r="B94" s="202"/>
      <c r="C94" s="203"/>
      <c r="D94" s="204" t="s">
        <v>84</v>
      </c>
      <c r="E94" s="205" t="s">
        <v>252</v>
      </c>
      <c r="F94" s="205" t="s">
        <v>253</v>
      </c>
      <c r="G94" s="203"/>
      <c r="H94" s="203"/>
      <c r="I94" s="206"/>
      <c r="J94" s="207">
        <f>BK94</f>
        <v>0</v>
      </c>
      <c r="K94" s="203"/>
      <c r="L94" s="208"/>
      <c r="M94" s="209"/>
      <c r="N94" s="210"/>
      <c r="O94" s="210"/>
      <c r="P94" s="211">
        <f>P95+P170+P198+P219+P246+P249</f>
        <v>0</v>
      </c>
      <c r="Q94" s="210"/>
      <c r="R94" s="211">
        <f>R95+R170+R198+R219+R246+R249</f>
        <v>27.942330000000002</v>
      </c>
      <c r="S94" s="210"/>
      <c r="T94" s="212">
        <f>T95+T170+T198+T219+T246+T249</f>
        <v>1738.662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23</v>
      </c>
      <c r="AT94" s="214" t="s">
        <v>84</v>
      </c>
      <c r="AU94" s="214" t="s">
        <v>85</v>
      </c>
      <c r="AY94" s="213" t="s">
        <v>254</v>
      </c>
      <c r="BK94" s="215">
        <f>BK95+BK170+BK198+BK219+BK246+BK249</f>
        <v>0</v>
      </c>
    </row>
    <row r="95" s="12" customFormat="1" ht="22.8" customHeight="1">
      <c r="A95" s="12"/>
      <c r="B95" s="202"/>
      <c r="C95" s="203"/>
      <c r="D95" s="204" t="s">
        <v>84</v>
      </c>
      <c r="E95" s="216" t="s">
        <v>23</v>
      </c>
      <c r="F95" s="216" t="s">
        <v>255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SUM(P96:P169)</f>
        <v>0</v>
      </c>
      <c r="Q95" s="210"/>
      <c r="R95" s="211">
        <f>SUM(R96:R169)</f>
        <v>0.94533</v>
      </c>
      <c r="S95" s="210"/>
      <c r="T95" s="212">
        <f>SUM(T96:T169)</f>
        <v>1738.662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23</v>
      </c>
      <c r="AT95" s="214" t="s">
        <v>84</v>
      </c>
      <c r="AU95" s="214" t="s">
        <v>23</v>
      </c>
      <c r="AY95" s="213" t="s">
        <v>254</v>
      </c>
      <c r="BK95" s="215">
        <f>SUM(BK96:BK169)</f>
        <v>0</v>
      </c>
    </row>
    <row r="96" s="2" customFormat="1" ht="33" customHeight="1">
      <c r="A96" s="42"/>
      <c r="B96" s="43"/>
      <c r="C96" s="218" t="s">
        <v>23</v>
      </c>
      <c r="D96" s="218" t="s">
        <v>256</v>
      </c>
      <c r="E96" s="219" t="s">
        <v>2062</v>
      </c>
      <c r="F96" s="220" t="s">
        <v>2063</v>
      </c>
      <c r="G96" s="221" t="s">
        <v>259</v>
      </c>
      <c r="H96" s="222">
        <v>332</v>
      </c>
      <c r="I96" s="223"/>
      <c r="J96" s="224">
        <f>ROUND(I96*H96,2)</f>
        <v>0</v>
      </c>
      <c r="K96" s="220" t="s">
        <v>260</v>
      </c>
      <c r="L96" s="48"/>
      <c r="M96" s="225" t="s">
        <v>48</v>
      </c>
      <c r="N96" s="226" t="s">
        <v>56</v>
      </c>
      <c r="O96" s="88"/>
      <c r="P96" s="227">
        <f>O96*H96</f>
        <v>0</v>
      </c>
      <c r="Q96" s="227">
        <v>0</v>
      </c>
      <c r="R96" s="227">
        <f>Q96*H96</f>
        <v>0</v>
      </c>
      <c r="S96" s="227">
        <v>0.23999999999999999</v>
      </c>
      <c r="T96" s="228">
        <f>S96*H96</f>
        <v>79.679999999999993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29" t="s">
        <v>261</v>
      </c>
      <c r="AT96" s="229" t="s">
        <v>256</v>
      </c>
      <c r="AU96" s="229" t="s">
        <v>93</v>
      </c>
      <c r="AY96" s="20" t="s">
        <v>254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20" t="s">
        <v>23</v>
      </c>
      <c r="BK96" s="230">
        <f>ROUND(I96*H96,2)</f>
        <v>0</v>
      </c>
      <c r="BL96" s="20" t="s">
        <v>261</v>
      </c>
      <c r="BM96" s="229" t="s">
        <v>262</v>
      </c>
    </row>
    <row r="97" s="2" customFormat="1">
      <c r="A97" s="42"/>
      <c r="B97" s="43"/>
      <c r="C97" s="44"/>
      <c r="D97" s="231" t="s">
        <v>263</v>
      </c>
      <c r="E97" s="44"/>
      <c r="F97" s="232" t="s">
        <v>2064</v>
      </c>
      <c r="G97" s="44"/>
      <c r="H97" s="44"/>
      <c r="I97" s="233"/>
      <c r="J97" s="44"/>
      <c r="K97" s="44"/>
      <c r="L97" s="48"/>
      <c r="M97" s="234"/>
      <c r="N97" s="23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263</v>
      </c>
      <c r="AU97" s="20" t="s">
        <v>93</v>
      </c>
    </row>
    <row r="98" s="13" customFormat="1">
      <c r="A98" s="13"/>
      <c r="B98" s="236"/>
      <c r="C98" s="237"/>
      <c r="D98" s="238" t="s">
        <v>265</v>
      </c>
      <c r="E98" s="239" t="s">
        <v>204</v>
      </c>
      <c r="F98" s="240" t="s">
        <v>2065</v>
      </c>
      <c r="G98" s="237"/>
      <c r="H98" s="241">
        <v>0</v>
      </c>
      <c r="I98" s="242"/>
      <c r="J98" s="237"/>
      <c r="K98" s="237"/>
      <c r="L98" s="243"/>
      <c r="M98" s="244"/>
      <c r="N98" s="245"/>
      <c r="O98" s="245"/>
      <c r="P98" s="245"/>
      <c r="Q98" s="245"/>
      <c r="R98" s="245"/>
      <c r="S98" s="245"/>
      <c r="T98" s="24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7" t="s">
        <v>265</v>
      </c>
      <c r="AU98" s="247" t="s">
        <v>93</v>
      </c>
      <c r="AV98" s="13" t="s">
        <v>93</v>
      </c>
      <c r="AW98" s="13" t="s">
        <v>46</v>
      </c>
      <c r="AX98" s="13" t="s">
        <v>85</v>
      </c>
      <c r="AY98" s="247" t="s">
        <v>254</v>
      </c>
    </row>
    <row r="99" s="13" customFormat="1">
      <c r="A99" s="13"/>
      <c r="B99" s="236"/>
      <c r="C99" s="237"/>
      <c r="D99" s="238" t="s">
        <v>265</v>
      </c>
      <c r="E99" s="239" t="s">
        <v>202</v>
      </c>
      <c r="F99" s="240" t="s">
        <v>2066</v>
      </c>
      <c r="G99" s="237"/>
      <c r="H99" s="241">
        <v>332</v>
      </c>
      <c r="I99" s="242"/>
      <c r="J99" s="237"/>
      <c r="K99" s="237"/>
      <c r="L99" s="243"/>
      <c r="M99" s="244"/>
      <c r="N99" s="245"/>
      <c r="O99" s="245"/>
      <c r="P99" s="245"/>
      <c r="Q99" s="245"/>
      <c r="R99" s="245"/>
      <c r="S99" s="245"/>
      <c r="T99" s="24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7" t="s">
        <v>265</v>
      </c>
      <c r="AU99" s="247" t="s">
        <v>93</v>
      </c>
      <c r="AV99" s="13" t="s">
        <v>93</v>
      </c>
      <c r="AW99" s="13" t="s">
        <v>46</v>
      </c>
      <c r="AX99" s="13" t="s">
        <v>85</v>
      </c>
      <c r="AY99" s="247" t="s">
        <v>254</v>
      </c>
    </row>
    <row r="100" s="14" customFormat="1">
      <c r="A100" s="14"/>
      <c r="B100" s="248"/>
      <c r="C100" s="249"/>
      <c r="D100" s="238" t="s">
        <v>265</v>
      </c>
      <c r="E100" s="250" t="s">
        <v>169</v>
      </c>
      <c r="F100" s="251" t="s">
        <v>268</v>
      </c>
      <c r="G100" s="249"/>
      <c r="H100" s="252">
        <v>332</v>
      </c>
      <c r="I100" s="253"/>
      <c r="J100" s="249"/>
      <c r="K100" s="249"/>
      <c r="L100" s="254"/>
      <c r="M100" s="255"/>
      <c r="N100" s="256"/>
      <c r="O100" s="256"/>
      <c r="P100" s="256"/>
      <c r="Q100" s="256"/>
      <c r="R100" s="256"/>
      <c r="S100" s="256"/>
      <c r="T100" s="25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8" t="s">
        <v>265</v>
      </c>
      <c r="AU100" s="258" t="s">
        <v>93</v>
      </c>
      <c r="AV100" s="14" t="s">
        <v>261</v>
      </c>
      <c r="AW100" s="14" t="s">
        <v>46</v>
      </c>
      <c r="AX100" s="14" t="s">
        <v>23</v>
      </c>
      <c r="AY100" s="258" t="s">
        <v>254</v>
      </c>
    </row>
    <row r="101" s="2" customFormat="1" ht="37.8" customHeight="1">
      <c r="A101" s="42"/>
      <c r="B101" s="43"/>
      <c r="C101" s="218" t="s">
        <v>93</v>
      </c>
      <c r="D101" s="218" t="s">
        <v>256</v>
      </c>
      <c r="E101" s="219" t="s">
        <v>269</v>
      </c>
      <c r="F101" s="220" t="s">
        <v>270</v>
      </c>
      <c r="G101" s="221" t="s">
        <v>259</v>
      </c>
      <c r="H101" s="222">
        <v>1528</v>
      </c>
      <c r="I101" s="223"/>
      <c r="J101" s="224">
        <f>ROUND(I101*H101,2)</f>
        <v>0</v>
      </c>
      <c r="K101" s="220" t="s">
        <v>260</v>
      </c>
      <c r="L101" s="48"/>
      <c r="M101" s="225" t="s">
        <v>48</v>
      </c>
      <c r="N101" s="226" t="s">
        <v>56</v>
      </c>
      <c r="O101" s="88"/>
      <c r="P101" s="227">
        <f>O101*H101</f>
        <v>0</v>
      </c>
      <c r="Q101" s="227">
        <v>0</v>
      </c>
      <c r="R101" s="227">
        <f>Q101*H101</f>
        <v>0</v>
      </c>
      <c r="S101" s="227">
        <v>0.32500000000000001</v>
      </c>
      <c r="T101" s="228">
        <f>S101*H101</f>
        <v>496.60000000000002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9" t="s">
        <v>261</v>
      </c>
      <c r="AT101" s="229" t="s">
        <v>256</v>
      </c>
      <c r="AU101" s="229" t="s">
        <v>93</v>
      </c>
      <c r="AY101" s="20" t="s">
        <v>254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0" t="s">
        <v>23</v>
      </c>
      <c r="BK101" s="230">
        <f>ROUND(I101*H101,2)</f>
        <v>0</v>
      </c>
      <c r="BL101" s="20" t="s">
        <v>261</v>
      </c>
      <c r="BM101" s="229" t="s">
        <v>271</v>
      </c>
    </row>
    <row r="102" s="2" customFormat="1">
      <c r="A102" s="42"/>
      <c r="B102" s="43"/>
      <c r="C102" s="44"/>
      <c r="D102" s="231" t="s">
        <v>263</v>
      </c>
      <c r="E102" s="44"/>
      <c r="F102" s="232" t="s">
        <v>272</v>
      </c>
      <c r="G102" s="44"/>
      <c r="H102" s="44"/>
      <c r="I102" s="233"/>
      <c r="J102" s="44"/>
      <c r="K102" s="44"/>
      <c r="L102" s="48"/>
      <c r="M102" s="234"/>
      <c r="N102" s="23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263</v>
      </c>
      <c r="AU102" s="20" t="s">
        <v>93</v>
      </c>
    </row>
    <row r="103" s="15" customFormat="1">
      <c r="A103" s="15"/>
      <c r="B103" s="259"/>
      <c r="C103" s="260"/>
      <c r="D103" s="238" t="s">
        <v>265</v>
      </c>
      <c r="E103" s="261" t="s">
        <v>48</v>
      </c>
      <c r="F103" s="262" t="s">
        <v>273</v>
      </c>
      <c r="G103" s="260"/>
      <c r="H103" s="261" t="s">
        <v>48</v>
      </c>
      <c r="I103" s="263"/>
      <c r="J103" s="260"/>
      <c r="K103" s="260"/>
      <c r="L103" s="264"/>
      <c r="M103" s="265"/>
      <c r="N103" s="266"/>
      <c r="O103" s="266"/>
      <c r="P103" s="266"/>
      <c r="Q103" s="266"/>
      <c r="R103" s="266"/>
      <c r="S103" s="266"/>
      <c r="T103" s="26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8" t="s">
        <v>265</v>
      </c>
      <c r="AU103" s="268" t="s">
        <v>93</v>
      </c>
      <c r="AV103" s="15" t="s">
        <v>23</v>
      </c>
      <c r="AW103" s="15" t="s">
        <v>46</v>
      </c>
      <c r="AX103" s="15" t="s">
        <v>85</v>
      </c>
      <c r="AY103" s="268" t="s">
        <v>254</v>
      </c>
    </row>
    <row r="104" s="13" customFormat="1">
      <c r="A104" s="13"/>
      <c r="B104" s="236"/>
      <c r="C104" s="237"/>
      <c r="D104" s="238" t="s">
        <v>265</v>
      </c>
      <c r="E104" s="239" t="s">
        <v>48</v>
      </c>
      <c r="F104" s="240" t="s">
        <v>2067</v>
      </c>
      <c r="G104" s="237"/>
      <c r="H104" s="241">
        <v>0</v>
      </c>
      <c r="I104" s="242"/>
      <c r="J104" s="237"/>
      <c r="K104" s="237"/>
      <c r="L104" s="243"/>
      <c r="M104" s="244"/>
      <c r="N104" s="245"/>
      <c r="O104" s="245"/>
      <c r="P104" s="245"/>
      <c r="Q104" s="245"/>
      <c r="R104" s="245"/>
      <c r="S104" s="245"/>
      <c r="T104" s="24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7" t="s">
        <v>265</v>
      </c>
      <c r="AU104" s="247" t="s">
        <v>93</v>
      </c>
      <c r="AV104" s="13" t="s">
        <v>93</v>
      </c>
      <c r="AW104" s="13" t="s">
        <v>46</v>
      </c>
      <c r="AX104" s="13" t="s">
        <v>85</v>
      </c>
      <c r="AY104" s="247" t="s">
        <v>254</v>
      </c>
    </row>
    <row r="105" s="13" customFormat="1">
      <c r="A105" s="13"/>
      <c r="B105" s="236"/>
      <c r="C105" s="237"/>
      <c r="D105" s="238" t="s">
        <v>265</v>
      </c>
      <c r="E105" s="239" t="s">
        <v>48</v>
      </c>
      <c r="F105" s="240" t="s">
        <v>2068</v>
      </c>
      <c r="G105" s="237"/>
      <c r="H105" s="241">
        <v>1528</v>
      </c>
      <c r="I105" s="242"/>
      <c r="J105" s="237"/>
      <c r="K105" s="237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265</v>
      </c>
      <c r="AU105" s="247" t="s">
        <v>93</v>
      </c>
      <c r="AV105" s="13" t="s">
        <v>93</v>
      </c>
      <c r="AW105" s="13" t="s">
        <v>46</v>
      </c>
      <c r="AX105" s="13" t="s">
        <v>85</v>
      </c>
      <c r="AY105" s="247" t="s">
        <v>254</v>
      </c>
    </row>
    <row r="106" s="14" customFormat="1">
      <c r="A106" s="14"/>
      <c r="B106" s="248"/>
      <c r="C106" s="249"/>
      <c r="D106" s="238" t="s">
        <v>265</v>
      </c>
      <c r="E106" s="250" t="s">
        <v>200</v>
      </c>
      <c r="F106" s="251" t="s">
        <v>268</v>
      </c>
      <c r="G106" s="249"/>
      <c r="H106" s="252">
        <v>1528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8" t="s">
        <v>265</v>
      </c>
      <c r="AU106" s="258" t="s">
        <v>93</v>
      </c>
      <c r="AV106" s="14" t="s">
        <v>261</v>
      </c>
      <c r="AW106" s="14" t="s">
        <v>46</v>
      </c>
      <c r="AX106" s="14" t="s">
        <v>23</v>
      </c>
      <c r="AY106" s="258" t="s">
        <v>254</v>
      </c>
    </row>
    <row r="107" s="2" customFormat="1" ht="37.8" customHeight="1">
      <c r="A107" s="42"/>
      <c r="B107" s="43"/>
      <c r="C107" s="218" t="s">
        <v>104</v>
      </c>
      <c r="D107" s="218" t="s">
        <v>256</v>
      </c>
      <c r="E107" s="219" t="s">
        <v>274</v>
      </c>
      <c r="F107" s="220" t="s">
        <v>275</v>
      </c>
      <c r="G107" s="221" t="s">
        <v>259</v>
      </c>
      <c r="H107" s="222">
        <v>1860</v>
      </c>
      <c r="I107" s="223"/>
      <c r="J107" s="224">
        <f>ROUND(I107*H107,2)</f>
        <v>0</v>
      </c>
      <c r="K107" s="220" t="s">
        <v>260</v>
      </c>
      <c r="L107" s="48"/>
      <c r="M107" s="225" t="s">
        <v>48</v>
      </c>
      <c r="N107" s="226" t="s">
        <v>56</v>
      </c>
      <c r="O107" s="88"/>
      <c r="P107" s="227">
        <f>O107*H107</f>
        <v>0</v>
      </c>
      <c r="Q107" s="227">
        <v>0</v>
      </c>
      <c r="R107" s="227">
        <f>Q107*H107</f>
        <v>0</v>
      </c>
      <c r="S107" s="227">
        <v>0.28999999999999998</v>
      </c>
      <c r="T107" s="228">
        <f>S107*H107</f>
        <v>539.39999999999998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9" t="s">
        <v>261</v>
      </c>
      <c r="AT107" s="229" t="s">
        <v>256</v>
      </c>
      <c r="AU107" s="229" t="s">
        <v>93</v>
      </c>
      <c r="AY107" s="20" t="s">
        <v>254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23</v>
      </c>
      <c r="BK107" s="230">
        <f>ROUND(I107*H107,2)</f>
        <v>0</v>
      </c>
      <c r="BL107" s="20" t="s">
        <v>261</v>
      </c>
      <c r="BM107" s="229" t="s">
        <v>276</v>
      </c>
    </row>
    <row r="108" s="2" customFormat="1">
      <c r="A108" s="42"/>
      <c r="B108" s="43"/>
      <c r="C108" s="44"/>
      <c r="D108" s="231" t="s">
        <v>263</v>
      </c>
      <c r="E108" s="44"/>
      <c r="F108" s="232" t="s">
        <v>277</v>
      </c>
      <c r="G108" s="44"/>
      <c r="H108" s="44"/>
      <c r="I108" s="233"/>
      <c r="J108" s="44"/>
      <c r="K108" s="44"/>
      <c r="L108" s="48"/>
      <c r="M108" s="234"/>
      <c r="N108" s="23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263</v>
      </c>
      <c r="AU108" s="20" t="s">
        <v>93</v>
      </c>
    </row>
    <row r="109" s="13" customFormat="1">
      <c r="A109" s="13"/>
      <c r="B109" s="236"/>
      <c r="C109" s="237"/>
      <c r="D109" s="238" t="s">
        <v>265</v>
      </c>
      <c r="E109" s="239" t="s">
        <v>48</v>
      </c>
      <c r="F109" s="240" t="s">
        <v>200</v>
      </c>
      <c r="G109" s="237"/>
      <c r="H109" s="241">
        <v>1528</v>
      </c>
      <c r="I109" s="242"/>
      <c r="J109" s="237"/>
      <c r="K109" s="237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265</v>
      </c>
      <c r="AU109" s="247" t="s">
        <v>93</v>
      </c>
      <c r="AV109" s="13" t="s">
        <v>93</v>
      </c>
      <c r="AW109" s="13" t="s">
        <v>46</v>
      </c>
      <c r="AX109" s="13" t="s">
        <v>85</v>
      </c>
      <c r="AY109" s="247" t="s">
        <v>254</v>
      </c>
    </row>
    <row r="110" s="13" customFormat="1">
      <c r="A110" s="13"/>
      <c r="B110" s="236"/>
      <c r="C110" s="237"/>
      <c r="D110" s="238" t="s">
        <v>265</v>
      </c>
      <c r="E110" s="239" t="s">
        <v>48</v>
      </c>
      <c r="F110" s="240" t="s">
        <v>169</v>
      </c>
      <c r="G110" s="237"/>
      <c r="H110" s="241">
        <v>332</v>
      </c>
      <c r="I110" s="242"/>
      <c r="J110" s="237"/>
      <c r="K110" s="237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265</v>
      </c>
      <c r="AU110" s="247" t="s">
        <v>93</v>
      </c>
      <c r="AV110" s="13" t="s">
        <v>93</v>
      </c>
      <c r="AW110" s="13" t="s">
        <v>46</v>
      </c>
      <c r="AX110" s="13" t="s">
        <v>85</v>
      </c>
      <c r="AY110" s="247" t="s">
        <v>254</v>
      </c>
    </row>
    <row r="111" s="14" customFormat="1">
      <c r="A111" s="14"/>
      <c r="B111" s="248"/>
      <c r="C111" s="249"/>
      <c r="D111" s="238" t="s">
        <v>265</v>
      </c>
      <c r="E111" s="250" t="s">
        <v>198</v>
      </c>
      <c r="F111" s="251" t="s">
        <v>268</v>
      </c>
      <c r="G111" s="249"/>
      <c r="H111" s="252">
        <v>1860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8" t="s">
        <v>265</v>
      </c>
      <c r="AU111" s="258" t="s">
        <v>93</v>
      </c>
      <c r="AV111" s="14" t="s">
        <v>261</v>
      </c>
      <c r="AW111" s="14" t="s">
        <v>46</v>
      </c>
      <c r="AX111" s="14" t="s">
        <v>23</v>
      </c>
      <c r="AY111" s="258" t="s">
        <v>254</v>
      </c>
    </row>
    <row r="112" s="2" customFormat="1">
      <c r="A112" s="42"/>
      <c r="B112" s="43"/>
      <c r="C112" s="44"/>
      <c r="D112" s="238" t="s">
        <v>278</v>
      </c>
      <c r="E112" s="44"/>
      <c r="F112" s="269" t="s">
        <v>280</v>
      </c>
      <c r="G112" s="44"/>
      <c r="H112" s="44"/>
      <c r="I112" s="44"/>
      <c r="J112" s="44"/>
      <c r="K112" s="44"/>
      <c r="L112" s="48"/>
      <c r="M112" s="234"/>
      <c r="N112" s="23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U112" s="20" t="s">
        <v>93</v>
      </c>
    </row>
    <row r="113" s="2" customFormat="1">
      <c r="A113" s="42"/>
      <c r="B113" s="43"/>
      <c r="C113" s="44"/>
      <c r="D113" s="238" t="s">
        <v>278</v>
      </c>
      <c r="E113" s="44"/>
      <c r="F113" s="270" t="s">
        <v>2065</v>
      </c>
      <c r="G113" s="44"/>
      <c r="H113" s="271">
        <v>0</v>
      </c>
      <c r="I113" s="44"/>
      <c r="J113" s="44"/>
      <c r="K113" s="44"/>
      <c r="L113" s="48"/>
      <c r="M113" s="234"/>
      <c r="N113" s="23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U113" s="20" t="s">
        <v>93</v>
      </c>
    </row>
    <row r="114" s="2" customFormat="1">
      <c r="A114" s="42"/>
      <c r="B114" s="43"/>
      <c r="C114" s="44"/>
      <c r="D114" s="238" t="s">
        <v>278</v>
      </c>
      <c r="E114" s="44"/>
      <c r="F114" s="270" t="s">
        <v>2066</v>
      </c>
      <c r="G114" s="44"/>
      <c r="H114" s="271">
        <v>332</v>
      </c>
      <c r="I114" s="44"/>
      <c r="J114" s="44"/>
      <c r="K114" s="44"/>
      <c r="L114" s="48"/>
      <c r="M114" s="234"/>
      <c r="N114" s="23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U114" s="20" t="s">
        <v>93</v>
      </c>
    </row>
    <row r="115" s="2" customFormat="1">
      <c r="A115" s="42"/>
      <c r="B115" s="43"/>
      <c r="C115" s="44"/>
      <c r="D115" s="238" t="s">
        <v>278</v>
      </c>
      <c r="E115" s="44"/>
      <c r="F115" s="270" t="s">
        <v>268</v>
      </c>
      <c r="G115" s="44"/>
      <c r="H115" s="271">
        <v>332</v>
      </c>
      <c r="I115" s="44"/>
      <c r="J115" s="44"/>
      <c r="K115" s="44"/>
      <c r="L115" s="48"/>
      <c r="M115" s="234"/>
      <c r="N115" s="23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U115" s="20" t="s">
        <v>93</v>
      </c>
    </row>
    <row r="116" s="2" customFormat="1" ht="33" customHeight="1">
      <c r="A116" s="42"/>
      <c r="B116" s="43"/>
      <c r="C116" s="218" t="s">
        <v>261</v>
      </c>
      <c r="D116" s="218" t="s">
        <v>256</v>
      </c>
      <c r="E116" s="219" t="s">
        <v>2069</v>
      </c>
      <c r="F116" s="220" t="s">
        <v>2070</v>
      </c>
      <c r="G116" s="221" t="s">
        <v>259</v>
      </c>
      <c r="H116" s="222">
        <v>664</v>
      </c>
      <c r="I116" s="223"/>
      <c r="J116" s="224">
        <f>ROUND(I116*H116,2)</f>
        <v>0</v>
      </c>
      <c r="K116" s="220" t="s">
        <v>260</v>
      </c>
      <c r="L116" s="48"/>
      <c r="M116" s="225" t="s">
        <v>48</v>
      </c>
      <c r="N116" s="226" t="s">
        <v>56</v>
      </c>
      <c r="O116" s="88"/>
      <c r="P116" s="227">
        <f>O116*H116</f>
        <v>0</v>
      </c>
      <c r="Q116" s="227">
        <v>0</v>
      </c>
      <c r="R116" s="227">
        <f>Q116*H116</f>
        <v>0</v>
      </c>
      <c r="S116" s="227">
        <v>0.098000000000000004</v>
      </c>
      <c r="T116" s="228">
        <f>S116*H116</f>
        <v>65.072000000000003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9" t="s">
        <v>261</v>
      </c>
      <c r="AT116" s="229" t="s">
        <v>256</v>
      </c>
      <c r="AU116" s="229" t="s">
        <v>93</v>
      </c>
      <c r="AY116" s="20" t="s">
        <v>254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23</v>
      </c>
      <c r="BK116" s="230">
        <f>ROUND(I116*H116,2)</f>
        <v>0</v>
      </c>
      <c r="BL116" s="20" t="s">
        <v>261</v>
      </c>
      <c r="BM116" s="229" t="s">
        <v>283</v>
      </c>
    </row>
    <row r="117" s="2" customFormat="1">
      <c r="A117" s="42"/>
      <c r="B117" s="43"/>
      <c r="C117" s="44"/>
      <c r="D117" s="231" t="s">
        <v>263</v>
      </c>
      <c r="E117" s="44"/>
      <c r="F117" s="232" t="s">
        <v>2071</v>
      </c>
      <c r="G117" s="44"/>
      <c r="H117" s="44"/>
      <c r="I117" s="233"/>
      <c r="J117" s="44"/>
      <c r="K117" s="44"/>
      <c r="L117" s="48"/>
      <c r="M117" s="234"/>
      <c r="N117" s="23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263</v>
      </c>
      <c r="AU117" s="20" t="s">
        <v>93</v>
      </c>
    </row>
    <row r="118" s="13" customFormat="1">
      <c r="A118" s="13"/>
      <c r="B118" s="236"/>
      <c r="C118" s="237"/>
      <c r="D118" s="238" t="s">
        <v>265</v>
      </c>
      <c r="E118" s="239" t="s">
        <v>48</v>
      </c>
      <c r="F118" s="240" t="s">
        <v>285</v>
      </c>
      <c r="G118" s="237"/>
      <c r="H118" s="241">
        <v>664</v>
      </c>
      <c r="I118" s="242"/>
      <c r="J118" s="237"/>
      <c r="K118" s="237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265</v>
      </c>
      <c r="AU118" s="247" t="s">
        <v>93</v>
      </c>
      <c r="AV118" s="13" t="s">
        <v>93</v>
      </c>
      <c r="AW118" s="13" t="s">
        <v>46</v>
      </c>
      <c r="AX118" s="13" t="s">
        <v>23</v>
      </c>
      <c r="AY118" s="247" t="s">
        <v>254</v>
      </c>
    </row>
    <row r="119" s="2" customFormat="1" ht="24.15" customHeight="1">
      <c r="A119" s="42"/>
      <c r="B119" s="43"/>
      <c r="C119" s="218" t="s">
        <v>287</v>
      </c>
      <c r="D119" s="218" t="s">
        <v>256</v>
      </c>
      <c r="E119" s="219" t="s">
        <v>2072</v>
      </c>
      <c r="F119" s="220" t="s">
        <v>2073</v>
      </c>
      <c r="G119" s="221" t="s">
        <v>259</v>
      </c>
      <c r="H119" s="222">
        <v>1528</v>
      </c>
      <c r="I119" s="223"/>
      <c r="J119" s="224">
        <f>ROUND(I119*H119,2)</f>
        <v>0</v>
      </c>
      <c r="K119" s="220" t="s">
        <v>260</v>
      </c>
      <c r="L119" s="48"/>
      <c r="M119" s="225" t="s">
        <v>48</v>
      </c>
      <c r="N119" s="226" t="s">
        <v>56</v>
      </c>
      <c r="O119" s="88"/>
      <c r="P119" s="227">
        <f>O119*H119</f>
        <v>0</v>
      </c>
      <c r="Q119" s="227">
        <v>0.00012999999999999999</v>
      </c>
      <c r="R119" s="227">
        <f>Q119*H119</f>
        <v>0.19863999999999998</v>
      </c>
      <c r="S119" s="227">
        <v>0.23000000000000001</v>
      </c>
      <c r="T119" s="228">
        <f>S119*H119</f>
        <v>351.44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9" t="s">
        <v>261</v>
      </c>
      <c r="AT119" s="229" t="s">
        <v>256</v>
      </c>
      <c r="AU119" s="229" t="s">
        <v>93</v>
      </c>
      <c r="AY119" s="20" t="s">
        <v>254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0" t="s">
        <v>23</v>
      </c>
      <c r="BK119" s="230">
        <f>ROUND(I119*H119,2)</f>
        <v>0</v>
      </c>
      <c r="BL119" s="20" t="s">
        <v>261</v>
      </c>
      <c r="BM119" s="229" t="s">
        <v>290</v>
      </c>
    </row>
    <row r="120" s="2" customFormat="1">
      <c r="A120" s="42"/>
      <c r="B120" s="43"/>
      <c r="C120" s="44"/>
      <c r="D120" s="231" t="s">
        <v>263</v>
      </c>
      <c r="E120" s="44"/>
      <c r="F120" s="232" t="s">
        <v>2074</v>
      </c>
      <c r="G120" s="44"/>
      <c r="H120" s="44"/>
      <c r="I120" s="233"/>
      <c r="J120" s="44"/>
      <c r="K120" s="44"/>
      <c r="L120" s="48"/>
      <c r="M120" s="234"/>
      <c r="N120" s="23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263</v>
      </c>
      <c r="AU120" s="20" t="s">
        <v>93</v>
      </c>
    </row>
    <row r="121" s="13" customFormat="1">
      <c r="A121" s="13"/>
      <c r="B121" s="236"/>
      <c r="C121" s="237"/>
      <c r="D121" s="238" t="s">
        <v>265</v>
      </c>
      <c r="E121" s="239" t="s">
        <v>48</v>
      </c>
      <c r="F121" s="240" t="s">
        <v>200</v>
      </c>
      <c r="G121" s="237"/>
      <c r="H121" s="241">
        <v>1528</v>
      </c>
      <c r="I121" s="242"/>
      <c r="J121" s="237"/>
      <c r="K121" s="237"/>
      <c r="L121" s="243"/>
      <c r="M121" s="244"/>
      <c r="N121" s="245"/>
      <c r="O121" s="245"/>
      <c r="P121" s="245"/>
      <c r="Q121" s="245"/>
      <c r="R121" s="245"/>
      <c r="S121" s="245"/>
      <c r="T121" s="24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7" t="s">
        <v>265</v>
      </c>
      <c r="AU121" s="247" t="s">
        <v>93</v>
      </c>
      <c r="AV121" s="13" t="s">
        <v>93</v>
      </c>
      <c r="AW121" s="13" t="s">
        <v>46</v>
      </c>
      <c r="AX121" s="13" t="s">
        <v>23</v>
      </c>
      <c r="AY121" s="247" t="s">
        <v>254</v>
      </c>
    </row>
    <row r="122" s="2" customFormat="1" ht="24.15" customHeight="1">
      <c r="A122" s="42"/>
      <c r="B122" s="43"/>
      <c r="C122" s="218" t="s">
        <v>292</v>
      </c>
      <c r="D122" s="218" t="s">
        <v>256</v>
      </c>
      <c r="E122" s="219" t="s">
        <v>2075</v>
      </c>
      <c r="F122" s="220" t="s">
        <v>2076</v>
      </c>
      <c r="G122" s="221" t="s">
        <v>259</v>
      </c>
      <c r="H122" s="222">
        <v>1528</v>
      </c>
      <c r="I122" s="223"/>
      <c r="J122" s="224">
        <f>ROUND(I122*H122,2)</f>
        <v>0</v>
      </c>
      <c r="K122" s="220" t="s">
        <v>260</v>
      </c>
      <c r="L122" s="48"/>
      <c r="M122" s="225" t="s">
        <v>48</v>
      </c>
      <c r="N122" s="226" t="s">
        <v>56</v>
      </c>
      <c r="O122" s="88"/>
      <c r="P122" s="227">
        <f>O122*H122</f>
        <v>0</v>
      </c>
      <c r="Q122" s="227">
        <v>6.9999999999999994E-05</v>
      </c>
      <c r="R122" s="227">
        <f>Q122*H122</f>
        <v>0.10695999999999999</v>
      </c>
      <c r="S122" s="227">
        <v>0.11500000000000001</v>
      </c>
      <c r="T122" s="228">
        <f>S122*H122</f>
        <v>175.72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9" t="s">
        <v>261</v>
      </c>
      <c r="AT122" s="229" t="s">
        <v>256</v>
      </c>
      <c r="AU122" s="229" t="s">
        <v>93</v>
      </c>
      <c r="AY122" s="20" t="s">
        <v>254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23</v>
      </c>
      <c r="BK122" s="230">
        <f>ROUND(I122*H122,2)</f>
        <v>0</v>
      </c>
      <c r="BL122" s="20" t="s">
        <v>261</v>
      </c>
      <c r="BM122" s="229" t="s">
        <v>301</v>
      </c>
    </row>
    <row r="123" s="2" customFormat="1">
      <c r="A123" s="42"/>
      <c r="B123" s="43"/>
      <c r="C123" s="44"/>
      <c r="D123" s="231" t="s">
        <v>263</v>
      </c>
      <c r="E123" s="44"/>
      <c r="F123" s="232" t="s">
        <v>2077</v>
      </c>
      <c r="G123" s="44"/>
      <c r="H123" s="44"/>
      <c r="I123" s="233"/>
      <c r="J123" s="44"/>
      <c r="K123" s="44"/>
      <c r="L123" s="48"/>
      <c r="M123" s="234"/>
      <c r="N123" s="23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263</v>
      </c>
      <c r="AU123" s="20" t="s">
        <v>93</v>
      </c>
    </row>
    <row r="124" s="13" customFormat="1">
      <c r="A124" s="13"/>
      <c r="B124" s="236"/>
      <c r="C124" s="237"/>
      <c r="D124" s="238" t="s">
        <v>265</v>
      </c>
      <c r="E124" s="239" t="s">
        <v>48</v>
      </c>
      <c r="F124" s="240" t="s">
        <v>200</v>
      </c>
      <c r="G124" s="237"/>
      <c r="H124" s="241">
        <v>1528</v>
      </c>
      <c r="I124" s="242"/>
      <c r="J124" s="237"/>
      <c r="K124" s="237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265</v>
      </c>
      <c r="AU124" s="247" t="s">
        <v>93</v>
      </c>
      <c r="AV124" s="13" t="s">
        <v>93</v>
      </c>
      <c r="AW124" s="13" t="s">
        <v>46</v>
      </c>
      <c r="AX124" s="13" t="s">
        <v>23</v>
      </c>
      <c r="AY124" s="247" t="s">
        <v>254</v>
      </c>
    </row>
    <row r="125" s="2" customFormat="1" ht="24.15" customHeight="1">
      <c r="A125" s="42"/>
      <c r="B125" s="43"/>
      <c r="C125" s="218" t="s">
        <v>298</v>
      </c>
      <c r="D125" s="218" t="s">
        <v>256</v>
      </c>
      <c r="E125" s="219" t="s">
        <v>304</v>
      </c>
      <c r="F125" s="220" t="s">
        <v>305</v>
      </c>
      <c r="G125" s="221" t="s">
        <v>192</v>
      </c>
      <c r="H125" s="222">
        <v>150</v>
      </c>
      <c r="I125" s="223"/>
      <c r="J125" s="224">
        <f>ROUND(I125*H125,2)</f>
        <v>0</v>
      </c>
      <c r="K125" s="220" t="s">
        <v>260</v>
      </c>
      <c r="L125" s="48"/>
      <c r="M125" s="225" t="s">
        <v>48</v>
      </c>
      <c r="N125" s="226" t="s">
        <v>56</v>
      </c>
      <c r="O125" s="88"/>
      <c r="P125" s="227">
        <f>O125*H125</f>
        <v>0</v>
      </c>
      <c r="Q125" s="227">
        <v>0</v>
      </c>
      <c r="R125" s="227">
        <f>Q125*H125</f>
        <v>0</v>
      </c>
      <c r="S125" s="227">
        <v>0.20499999999999999</v>
      </c>
      <c r="T125" s="228">
        <f>S125*H125</f>
        <v>30.749999999999996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9" t="s">
        <v>261</v>
      </c>
      <c r="AT125" s="229" t="s">
        <v>256</v>
      </c>
      <c r="AU125" s="229" t="s">
        <v>93</v>
      </c>
      <c r="AY125" s="20" t="s">
        <v>254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0" t="s">
        <v>23</v>
      </c>
      <c r="BK125" s="230">
        <f>ROUND(I125*H125,2)</f>
        <v>0</v>
      </c>
      <c r="BL125" s="20" t="s">
        <v>261</v>
      </c>
      <c r="BM125" s="229" t="s">
        <v>306</v>
      </c>
    </row>
    <row r="126" s="2" customFormat="1">
      <c r="A126" s="42"/>
      <c r="B126" s="43"/>
      <c r="C126" s="44"/>
      <c r="D126" s="231" t="s">
        <v>263</v>
      </c>
      <c r="E126" s="44"/>
      <c r="F126" s="232" t="s">
        <v>307</v>
      </c>
      <c r="G126" s="44"/>
      <c r="H126" s="44"/>
      <c r="I126" s="233"/>
      <c r="J126" s="44"/>
      <c r="K126" s="44"/>
      <c r="L126" s="48"/>
      <c r="M126" s="234"/>
      <c r="N126" s="23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263</v>
      </c>
      <c r="AU126" s="20" t="s">
        <v>93</v>
      </c>
    </row>
    <row r="127" s="15" customFormat="1">
      <c r="A127" s="15"/>
      <c r="B127" s="259"/>
      <c r="C127" s="260"/>
      <c r="D127" s="238" t="s">
        <v>265</v>
      </c>
      <c r="E127" s="261" t="s">
        <v>48</v>
      </c>
      <c r="F127" s="262" t="s">
        <v>308</v>
      </c>
      <c r="G127" s="260"/>
      <c r="H127" s="261" t="s">
        <v>48</v>
      </c>
      <c r="I127" s="263"/>
      <c r="J127" s="260"/>
      <c r="K127" s="260"/>
      <c r="L127" s="264"/>
      <c r="M127" s="265"/>
      <c r="N127" s="266"/>
      <c r="O127" s="266"/>
      <c r="P127" s="266"/>
      <c r="Q127" s="266"/>
      <c r="R127" s="266"/>
      <c r="S127" s="266"/>
      <c r="T127" s="26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8" t="s">
        <v>265</v>
      </c>
      <c r="AU127" s="268" t="s">
        <v>93</v>
      </c>
      <c r="AV127" s="15" t="s">
        <v>23</v>
      </c>
      <c r="AW127" s="15" t="s">
        <v>46</v>
      </c>
      <c r="AX127" s="15" t="s">
        <v>85</v>
      </c>
      <c r="AY127" s="268" t="s">
        <v>254</v>
      </c>
    </row>
    <row r="128" s="13" customFormat="1">
      <c r="A128" s="13"/>
      <c r="B128" s="236"/>
      <c r="C128" s="237"/>
      <c r="D128" s="238" t="s">
        <v>265</v>
      </c>
      <c r="E128" s="239" t="s">
        <v>48</v>
      </c>
      <c r="F128" s="240" t="s">
        <v>2078</v>
      </c>
      <c r="G128" s="237"/>
      <c r="H128" s="241">
        <v>150</v>
      </c>
      <c r="I128" s="242"/>
      <c r="J128" s="237"/>
      <c r="K128" s="237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265</v>
      </c>
      <c r="AU128" s="247" t="s">
        <v>93</v>
      </c>
      <c r="AV128" s="13" t="s">
        <v>93</v>
      </c>
      <c r="AW128" s="13" t="s">
        <v>46</v>
      </c>
      <c r="AX128" s="13" t="s">
        <v>85</v>
      </c>
      <c r="AY128" s="247" t="s">
        <v>254</v>
      </c>
    </row>
    <row r="129" s="16" customFormat="1">
      <c r="A129" s="16"/>
      <c r="B129" s="272"/>
      <c r="C129" s="273"/>
      <c r="D129" s="238" t="s">
        <v>265</v>
      </c>
      <c r="E129" s="274" t="s">
        <v>191</v>
      </c>
      <c r="F129" s="275" t="s">
        <v>310</v>
      </c>
      <c r="G129" s="273"/>
      <c r="H129" s="276">
        <v>150</v>
      </c>
      <c r="I129" s="277"/>
      <c r="J129" s="273"/>
      <c r="K129" s="273"/>
      <c r="L129" s="278"/>
      <c r="M129" s="279"/>
      <c r="N129" s="280"/>
      <c r="O129" s="280"/>
      <c r="P129" s="280"/>
      <c r="Q129" s="280"/>
      <c r="R129" s="280"/>
      <c r="S129" s="280"/>
      <c r="T129" s="281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82" t="s">
        <v>265</v>
      </c>
      <c r="AU129" s="282" t="s">
        <v>93</v>
      </c>
      <c r="AV129" s="16" t="s">
        <v>104</v>
      </c>
      <c r="AW129" s="16" t="s">
        <v>46</v>
      </c>
      <c r="AX129" s="16" t="s">
        <v>23</v>
      </c>
      <c r="AY129" s="282" t="s">
        <v>254</v>
      </c>
    </row>
    <row r="130" s="2" customFormat="1" ht="37.8" customHeight="1">
      <c r="A130" s="42"/>
      <c r="B130" s="43"/>
      <c r="C130" s="218" t="s">
        <v>303</v>
      </c>
      <c r="D130" s="218" t="s">
        <v>256</v>
      </c>
      <c r="E130" s="219" t="s">
        <v>318</v>
      </c>
      <c r="F130" s="220" t="s">
        <v>319</v>
      </c>
      <c r="G130" s="221" t="s">
        <v>314</v>
      </c>
      <c r="H130" s="222">
        <v>444.24000000000001</v>
      </c>
      <c r="I130" s="223"/>
      <c r="J130" s="224">
        <f>ROUND(I130*H130,2)</f>
        <v>0</v>
      </c>
      <c r="K130" s="220" t="s">
        <v>260</v>
      </c>
      <c r="L130" s="48"/>
      <c r="M130" s="225" t="s">
        <v>48</v>
      </c>
      <c r="N130" s="226" t="s">
        <v>56</v>
      </c>
      <c r="O130" s="88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9" t="s">
        <v>261</v>
      </c>
      <c r="AT130" s="229" t="s">
        <v>256</v>
      </c>
      <c r="AU130" s="229" t="s">
        <v>93</v>
      </c>
      <c r="AY130" s="20" t="s">
        <v>254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23</v>
      </c>
      <c r="BK130" s="230">
        <f>ROUND(I130*H130,2)</f>
        <v>0</v>
      </c>
      <c r="BL130" s="20" t="s">
        <v>261</v>
      </c>
      <c r="BM130" s="229" t="s">
        <v>320</v>
      </c>
    </row>
    <row r="131" s="2" customFormat="1">
      <c r="A131" s="42"/>
      <c r="B131" s="43"/>
      <c r="C131" s="44"/>
      <c r="D131" s="231" t="s">
        <v>263</v>
      </c>
      <c r="E131" s="44"/>
      <c r="F131" s="232" t="s">
        <v>321</v>
      </c>
      <c r="G131" s="44"/>
      <c r="H131" s="44"/>
      <c r="I131" s="233"/>
      <c r="J131" s="44"/>
      <c r="K131" s="44"/>
      <c r="L131" s="48"/>
      <c r="M131" s="234"/>
      <c r="N131" s="23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263</v>
      </c>
      <c r="AU131" s="20" t="s">
        <v>93</v>
      </c>
    </row>
    <row r="132" s="13" customFormat="1">
      <c r="A132" s="13"/>
      <c r="B132" s="236"/>
      <c r="C132" s="237"/>
      <c r="D132" s="238" t="s">
        <v>265</v>
      </c>
      <c r="E132" s="239" t="s">
        <v>48</v>
      </c>
      <c r="F132" s="240" t="s">
        <v>2079</v>
      </c>
      <c r="G132" s="237"/>
      <c r="H132" s="241">
        <v>345.44</v>
      </c>
      <c r="I132" s="242"/>
      <c r="J132" s="237"/>
      <c r="K132" s="237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265</v>
      </c>
      <c r="AU132" s="247" t="s">
        <v>93</v>
      </c>
      <c r="AV132" s="13" t="s">
        <v>93</v>
      </c>
      <c r="AW132" s="13" t="s">
        <v>46</v>
      </c>
      <c r="AX132" s="13" t="s">
        <v>85</v>
      </c>
      <c r="AY132" s="247" t="s">
        <v>254</v>
      </c>
    </row>
    <row r="133" s="13" customFormat="1">
      <c r="A133" s="13"/>
      <c r="B133" s="236"/>
      <c r="C133" s="237"/>
      <c r="D133" s="238" t="s">
        <v>265</v>
      </c>
      <c r="E133" s="239" t="s">
        <v>48</v>
      </c>
      <c r="F133" s="240" t="s">
        <v>322</v>
      </c>
      <c r="G133" s="237"/>
      <c r="H133" s="241">
        <v>98.799999999999997</v>
      </c>
      <c r="I133" s="242"/>
      <c r="J133" s="237"/>
      <c r="K133" s="237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265</v>
      </c>
      <c r="AU133" s="247" t="s">
        <v>93</v>
      </c>
      <c r="AV133" s="13" t="s">
        <v>93</v>
      </c>
      <c r="AW133" s="13" t="s">
        <v>46</v>
      </c>
      <c r="AX133" s="13" t="s">
        <v>85</v>
      </c>
      <c r="AY133" s="247" t="s">
        <v>254</v>
      </c>
    </row>
    <row r="134" s="16" customFormat="1">
      <c r="A134" s="16"/>
      <c r="B134" s="272"/>
      <c r="C134" s="273"/>
      <c r="D134" s="238" t="s">
        <v>265</v>
      </c>
      <c r="E134" s="274" t="s">
        <v>185</v>
      </c>
      <c r="F134" s="275" t="s">
        <v>310</v>
      </c>
      <c r="G134" s="273"/>
      <c r="H134" s="276">
        <v>444.24000000000001</v>
      </c>
      <c r="I134" s="277"/>
      <c r="J134" s="273"/>
      <c r="K134" s="273"/>
      <c r="L134" s="278"/>
      <c r="M134" s="279"/>
      <c r="N134" s="280"/>
      <c r="O134" s="280"/>
      <c r="P134" s="280"/>
      <c r="Q134" s="280"/>
      <c r="R134" s="280"/>
      <c r="S134" s="280"/>
      <c r="T134" s="281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82" t="s">
        <v>265</v>
      </c>
      <c r="AU134" s="282" t="s">
        <v>93</v>
      </c>
      <c r="AV134" s="16" t="s">
        <v>104</v>
      </c>
      <c r="AW134" s="16" t="s">
        <v>46</v>
      </c>
      <c r="AX134" s="16" t="s">
        <v>23</v>
      </c>
      <c r="AY134" s="282" t="s">
        <v>254</v>
      </c>
    </row>
    <row r="135" s="2" customFormat="1" ht="24.15" customHeight="1">
      <c r="A135" s="42"/>
      <c r="B135" s="43"/>
      <c r="C135" s="218" t="s">
        <v>311</v>
      </c>
      <c r="D135" s="218" t="s">
        <v>256</v>
      </c>
      <c r="E135" s="219" t="s">
        <v>344</v>
      </c>
      <c r="F135" s="220" t="s">
        <v>345</v>
      </c>
      <c r="G135" s="221" t="s">
        <v>314</v>
      </c>
      <c r="H135" s="222">
        <v>444.24000000000001</v>
      </c>
      <c r="I135" s="223"/>
      <c r="J135" s="224">
        <f>ROUND(I135*H135,2)</f>
        <v>0</v>
      </c>
      <c r="K135" s="220" t="s">
        <v>260</v>
      </c>
      <c r="L135" s="48"/>
      <c r="M135" s="225" t="s">
        <v>48</v>
      </c>
      <c r="N135" s="226" t="s">
        <v>56</v>
      </c>
      <c r="O135" s="88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9" t="s">
        <v>261</v>
      </c>
      <c r="AT135" s="229" t="s">
        <v>256</v>
      </c>
      <c r="AU135" s="229" t="s">
        <v>93</v>
      </c>
      <c r="AY135" s="20" t="s">
        <v>254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0" t="s">
        <v>23</v>
      </c>
      <c r="BK135" s="230">
        <f>ROUND(I135*H135,2)</f>
        <v>0</v>
      </c>
      <c r="BL135" s="20" t="s">
        <v>261</v>
      </c>
      <c r="BM135" s="229" t="s">
        <v>346</v>
      </c>
    </row>
    <row r="136" s="2" customFormat="1">
      <c r="A136" s="42"/>
      <c r="B136" s="43"/>
      <c r="C136" s="44"/>
      <c r="D136" s="231" t="s">
        <v>263</v>
      </c>
      <c r="E136" s="44"/>
      <c r="F136" s="232" t="s">
        <v>347</v>
      </c>
      <c r="G136" s="44"/>
      <c r="H136" s="44"/>
      <c r="I136" s="233"/>
      <c r="J136" s="44"/>
      <c r="K136" s="44"/>
      <c r="L136" s="48"/>
      <c r="M136" s="234"/>
      <c r="N136" s="23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263</v>
      </c>
      <c r="AU136" s="20" t="s">
        <v>93</v>
      </c>
    </row>
    <row r="137" s="13" customFormat="1">
      <c r="A137" s="13"/>
      <c r="B137" s="236"/>
      <c r="C137" s="237"/>
      <c r="D137" s="238" t="s">
        <v>265</v>
      </c>
      <c r="E137" s="239" t="s">
        <v>48</v>
      </c>
      <c r="F137" s="240" t="s">
        <v>185</v>
      </c>
      <c r="G137" s="237"/>
      <c r="H137" s="241">
        <v>444.24000000000001</v>
      </c>
      <c r="I137" s="242"/>
      <c r="J137" s="237"/>
      <c r="K137" s="237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265</v>
      </c>
      <c r="AU137" s="247" t="s">
        <v>93</v>
      </c>
      <c r="AV137" s="13" t="s">
        <v>93</v>
      </c>
      <c r="AW137" s="13" t="s">
        <v>46</v>
      </c>
      <c r="AX137" s="13" t="s">
        <v>23</v>
      </c>
      <c r="AY137" s="247" t="s">
        <v>254</v>
      </c>
    </row>
    <row r="138" s="2" customFormat="1" ht="16.5" customHeight="1">
      <c r="A138" s="42"/>
      <c r="B138" s="43"/>
      <c r="C138" s="218" t="s">
        <v>28</v>
      </c>
      <c r="D138" s="218" t="s">
        <v>256</v>
      </c>
      <c r="E138" s="219" t="s">
        <v>355</v>
      </c>
      <c r="F138" s="220" t="s">
        <v>356</v>
      </c>
      <c r="G138" s="221" t="s">
        <v>259</v>
      </c>
      <c r="H138" s="222">
        <v>494</v>
      </c>
      <c r="I138" s="223"/>
      <c r="J138" s="224">
        <f>ROUND(I138*H138,2)</f>
        <v>0</v>
      </c>
      <c r="K138" s="220" t="s">
        <v>260</v>
      </c>
      <c r="L138" s="48"/>
      <c r="M138" s="225" t="s">
        <v>48</v>
      </c>
      <c r="N138" s="226" t="s">
        <v>56</v>
      </c>
      <c r="O138" s="88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9" t="s">
        <v>261</v>
      </c>
      <c r="AT138" s="229" t="s">
        <v>256</v>
      </c>
      <c r="AU138" s="229" t="s">
        <v>93</v>
      </c>
      <c r="AY138" s="20" t="s">
        <v>254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23</v>
      </c>
      <c r="BK138" s="230">
        <f>ROUND(I138*H138,2)</f>
        <v>0</v>
      </c>
      <c r="BL138" s="20" t="s">
        <v>261</v>
      </c>
      <c r="BM138" s="229" t="s">
        <v>357</v>
      </c>
    </row>
    <row r="139" s="2" customFormat="1">
      <c r="A139" s="42"/>
      <c r="B139" s="43"/>
      <c r="C139" s="44"/>
      <c r="D139" s="231" t="s">
        <v>263</v>
      </c>
      <c r="E139" s="44"/>
      <c r="F139" s="232" t="s">
        <v>358</v>
      </c>
      <c r="G139" s="44"/>
      <c r="H139" s="44"/>
      <c r="I139" s="233"/>
      <c r="J139" s="44"/>
      <c r="K139" s="44"/>
      <c r="L139" s="48"/>
      <c r="M139" s="234"/>
      <c r="N139" s="23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263</v>
      </c>
      <c r="AU139" s="20" t="s">
        <v>93</v>
      </c>
    </row>
    <row r="140" s="13" customFormat="1">
      <c r="A140" s="13"/>
      <c r="B140" s="236"/>
      <c r="C140" s="237"/>
      <c r="D140" s="238" t="s">
        <v>265</v>
      </c>
      <c r="E140" s="239" t="s">
        <v>48</v>
      </c>
      <c r="F140" s="240" t="s">
        <v>2080</v>
      </c>
      <c r="G140" s="237"/>
      <c r="H140" s="241">
        <v>494</v>
      </c>
      <c r="I140" s="242"/>
      <c r="J140" s="237"/>
      <c r="K140" s="237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265</v>
      </c>
      <c r="AU140" s="247" t="s">
        <v>93</v>
      </c>
      <c r="AV140" s="13" t="s">
        <v>93</v>
      </c>
      <c r="AW140" s="13" t="s">
        <v>46</v>
      </c>
      <c r="AX140" s="13" t="s">
        <v>85</v>
      </c>
      <c r="AY140" s="247" t="s">
        <v>254</v>
      </c>
    </row>
    <row r="141" s="13" customFormat="1">
      <c r="A141" s="13"/>
      <c r="B141" s="236"/>
      <c r="C141" s="237"/>
      <c r="D141" s="238" t="s">
        <v>265</v>
      </c>
      <c r="E141" s="239" t="s">
        <v>48</v>
      </c>
      <c r="F141" s="240" t="s">
        <v>2081</v>
      </c>
      <c r="G141" s="237"/>
      <c r="H141" s="241">
        <v>0</v>
      </c>
      <c r="I141" s="242"/>
      <c r="J141" s="237"/>
      <c r="K141" s="237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265</v>
      </c>
      <c r="AU141" s="247" t="s">
        <v>93</v>
      </c>
      <c r="AV141" s="13" t="s">
        <v>93</v>
      </c>
      <c r="AW141" s="13" t="s">
        <v>46</v>
      </c>
      <c r="AX141" s="13" t="s">
        <v>85</v>
      </c>
      <c r="AY141" s="247" t="s">
        <v>254</v>
      </c>
    </row>
    <row r="142" s="14" customFormat="1">
      <c r="A142" s="14"/>
      <c r="B142" s="248"/>
      <c r="C142" s="249"/>
      <c r="D142" s="238" t="s">
        <v>265</v>
      </c>
      <c r="E142" s="250" t="s">
        <v>206</v>
      </c>
      <c r="F142" s="251" t="s">
        <v>268</v>
      </c>
      <c r="G142" s="249"/>
      <c r="H142" s="252">
        <v>494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8" t="s">
        <v>265</v>
      </c>
      <c r="AU142" s="258" t="s">
        <v>93</v>
      </c>
      <c r="AV142" s="14" t="s">
        <v>261</v>
      </c>
      <c r="AW142" s="14" t="s">
        <v>46</v>
      </c>
      <c r="AX142" s="14" t="s">
        <v>23</v>
      </c>
      <c r="AY142" s="258" t="s">
        <v>254</v>
      </c>
    </row>
    <row r="143" s="2" customFormat="1" ht="24.15" customHeight="1">
      <c r="A143" s="42"/>
      <c r="B143" s="43"/>
      <c r="C143" s="218" t="s">
        <v>338</v>
      </c>
      <c r="D143" s="218" t="s">
        <v>256</v>
      </c>
      <c r="E143" s="219" t="s">
        <v>360</v>
      </c>
      <c r="F143" s="220" t="s">
        <v>361</v>
      </c>
      <c r="G143" s="221" t="s">
        <v>259</v>
      </c>
      <c r="H143" s="222">
        <v>494</v>
      </c>
      <c r="I143" s="223"/>
      <c r="J143" s="224">
        <f>ROUND(I143*H143,2)</f>
        <v>0</v>
      </c>
      <c r="K143" s="220" t="s">
        <v>260</v>
      </c>
      <c r="L143" s="48"/>
      <c r="M143" s="225" t="s">
        <v>48</v>
      </c>
      <c r="N143" s="226" t="s">
        <v>56</v>
      </c>
      <c r="O143" s="88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9" t="s">
        <v>261</v>
      </c>
      <c r="AT143" s="229" t="s">
        <v>256</v>
      </c>
      <c r="AU143" s="229" t="s">
        <v>93</v>
      </c>
      <c r="AY143" s="20" t="s">
        <v>254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0" t="s">
        <v>23</v>
      </c>
      <c r="BK143" s="230">
        <f>ROUND(I143*H143,2)</f>
        <v>0</v>
      </c>
      <c r="BL143" s="20" t="s">
        <v>261</v>
      </c>
      <c r="BM143" s="229" t="s">
        <v>362</v>
      </c>
    </row>
    <row r="144" s="2" customFormat="1">
      <c r="A144" s="42"/>
      <c r="B144" s="43"/>
      <c r="C144" s="44"/>
      <c r="D144" s="231" t="s">
        <v>263</v>
      </c>
      <c r="E144" s="44"/>
      <c r="F144" s="232" t="s">
        <v>363</v>
      </c>
      <c r="G144" s="44"/>
      <c r="H144" s="44"/>
      <c r="I144" s="233"/>
      <c r="J144" s="44"/>
      <c r="K144" s="44"/>
      <c r="L144" s="48"/>
      <c r="M144" s="234"/>
      <c r="N144" s="23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263</v>
      </c>
      <c r="AU144" s="20" t="s">
        <v>93</v>
      </c>
    </row>
    <row r="145" s="13" customFormat="1">
      <c r="A145" s="13"/>
      <c r="B145" s="236"/>
      <c r="C145" s="237"/>
      <c r="D145" s="238" t="s">
        <v>265</v>
      </c>
      <c r="E145" s="239" t="s">
        <v>48</v>
      </c>
      <c r="F145" s="240" t="s">
        <v>206</v>
      </c>
      <c r="G145" s="237"/>
      <c r="H145" s="241">
        <v>494</v>
      </c>
      <c r="I145" s="242"/>
      <c r="J145" s="237"/>
      <c r="K145" s="237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265</v>
      </c>
      <c r="AU145" s="247" t="s">
        <v>93</v>
      </c>
      <c r="AV145" s="13" t="s">
        <v>93</v>
      </c>
      <c r="AW145" s="13" t="s">
        <v>46</v>
      </c>
      <c r="AX145" s="13" t="s">
        <v>23</v>
      </c>
      <c r="AY145" s="247" t="s">
        <v>254</v>
      </c>
    </row>
    <row r="146" s="2" customFormat="1" ht="21.75" customHeight="1">
      <c r="A146" s="42"/>
      <c r="B146" s="43"/>
      <c r="C146" s="218" t="s">
        <v>8</v>
      </c>
      <c r="D146" s="218" t="s">
        <v>256</v>
      </c>
      <c r="E146" s="219" t="s">
        <v>365</v>
      </c>
      <c r="F146" s="220" t="s">
        <v>366</v>
      </c>
      <c r="G146" s="221" t="s">
        <v>259</v>
      </c>
      <c r="H146" s="222">
        <v>2354</v>
      </c>
      <c r="I146" s="223"/>
      <c r="J146" s="224">
        <f>ROUND(I146*H146,2)</f>
        <v>0</v>
      </c>
      <c r="K146" s="220" t="s">
        <v>260</v>
      </c>
      <c r="L146" s="48"/>
      <c r="M146" s="225" t="s">
        <v>48</v>
      </c>
      <c r="N146" s="226" t="s">
        <v>56</v>
      </c>
      <c r="O146" s="88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9" t="s">
        <v>261</v>
      </c>
      <c r="AT146" s="229" t="s">
        <v>256</v>
      </c>
      <c r="AU146" s="229" t="s">
        <v>93</v>
      </c>
      <c r="AY146" s="20" t="s">
        <v>254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23</v>
      </c>
      <c r="BK146" s="230">
        <f>ROUND(I146*H146,2)</f>
        <v>0</v>
      </c>
      <c r="BL146" s="20" t="s">
        <v>261</v>
      </c>
      <c r="BM146" s="229" t="s">
        <v>2082</v>
      </c>
    </row>
    <row r="147" s="2" customFormat="1">
      <c r="A147" s="42"/>
      <c r="B147" s="43"/>
      <c r="C147" s="44"/>
      <c r="D147" s="231" t="s">
        <v>263</v>
      </c>
      <c r="E147" s="44"/>
      <c r="F147" s="232" t="s">
        <v>368</v>
      </c>
      <c r="G147" s="44"/>
      <c r="H147" s="44"/>
      <c r="I147" s="233"/>
      <c r="J147" s="44"/>
      <c r="K147" s="44"/>
      <c r="L147" s="48"/>
      <c r="M147" s="234"/>
      <c r="N147" s="23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263</v>
      </c>
      <c r="AU147" s="20" t="s">
        <v>93</v>
      </c>
    </row>
    <row r="148" s="13" customFormat="1">
      <c r="A148" s="13"/>
      <c r="B148" s="236"/>
      <c r="C148" s="237"/>
      <c r="D148" s="238" t="s">
        <v>265</v>
      </c>
      <c r="E148" s="239" t="s">
        <v>48</v>
      </c>
      <c r="F148" s="240" t="s">
        <v>198</v>
      </c>
      <c r="G148" s="237"/>
      <c r="H148" s="241">
        <v>1860</v>
      </c>
      <c r="I148" s="242"/>
      <c r="J148" s="237"/>
      <c r="K148" s="237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265</v>
      </c>
      <c r="AU148" s="247" t="s">
        <v>93</v>
      </c>
      <c r="AV148" s="13" t="s">
        <v>93</v>
      </c>
      <c r="AW148" s="13" t="s">
        <v>46</v>
      </c>
      <c r="AX148" s="13" t="s">
        <v>85</v>
      </c>
      <c r="AY148" s="247" t="s">
        <v>254</v>
      </c>
    </row>
    <row r="149" s="13" customFormat="1">
      <c r="A149" s="13"/>
      <c r="B149" s="236"/>
      <c r="C149" s="237"/>
      <c r="D149" s="238" t="s">
        <v>265</v>
      </c>
      <c r="E149" s="239" t="s">
        <v>48</v>
      </c>
      <c r="F149" s="240" t="s">
        <v>206</v>
      </c>
      <c r="G149" s="237"/>
      <c r="H149" s="241">
        <v>494</v>
      </c>
      <c r="I149" s="242"/>
      <c r="J149" s="237"/>
      <c r="K149" s="237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265</v>
      </c>
      <c r="AU149" s="247" t="s">
        <v>93</v>
      </c>
      <c r="AV149" s="13" t="s">
        <v>93</v>
      </c>
      <c r="AW149" s="13" t="s">
        <v>46</v>
      </c>
      <c r="AX149" s="13" t="s">
        <v>85</v>
      </c>
      <c r="AY149" s="247" t="s">
        <v>254</v>
      </c>
    </row>
    <row r="150" s="14" customFormat="1">
      <c r="A150" s="14"/>
      <c r="B150" s="248"/>
      <c r="C150" s="249"/>
      <c r="D150" s="238" t="s">
        <v>265</v>
      </c>
      <c r="E150" s="250" t="s">
        <v>48</v>
      </c>
      <c r="F150" s="251" t="s">
        <v>268</v>
      </c>
      <c r="G150" s="249"/>
      <c r="H150" s="252">
        <v>2354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8" t="s">
        <v>265</v>
      </c>
      <c r="AU150" s="258" t="s">
        <v>93</v>
      </c>
      <c r="AV150" s="14" t="s">
        <v>261</v>
      </c>
      <c r="AW150" s="14" t="s">
        <v>46</v>
      </c>
      <c r="AX150" s="14" t="s">
        <v>23</v>
      </c>
      <c r="AY150" s="258" t="s">
        <v>254</v>
      </c>
    </row>
    <row r="151" s="2" customFormat="1" ht="16.5" customHeight="1">
      <c r="A151" s="42"/>
      <c r="B151" s="43"/>
      <c r="C151" s="218" t="s">
        <v>349</v>
      </c>
      <c r="D151" s="218" t="s">
        <v>256</v>
      </c>
      <c r="E151" s="219" t="s">
        <v>371</v>
      </c>
      <c r="F151" s="220" t="s">
        <v>372</v>
      </c>
      <c r="G151" s="221" t="s">
        <v>259</v>
      </c>
      <c r="H151" s="222">
        <v>494</v>
      </c>
      <c r="I151" s="223"/>
      <c r="J151" s="224">
        <f>ROUND(I151*H151,2)</f>
        <v>0</v>
      </c>
      <c r="K151" s="220" t="s">
        <v>260</v>
      </c>
      <c r="L151" s="48"/>
      <c r="M151" s="225" t="s">
        <v>48</v>
      </c>
      <c r="N151" s="226" t="s">
        <v>56</v>
      </c>
      <c r="O151" s="88"/>
      <c r="P151" s="227">
        <f>O151*H151</f>
        <v>0</v>
      </c>
      <c r="Q151" s="227">
        <v>0.0012700000000000001</v>
      </c>
      <c r="R151" s="227">
        <f>Q151*H151</f>
        <v>0.62738000000000005</v>
      </c>
      <c r="S151" s="227">
        <v>0</v>
      </c>
      <c r="T151" s="22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9" t="s">
        <v>261</v>
      </c>
      <c r="AT151" s="229" t="s">
        <v>256</v>
      </c>
      <c r="AU151" s="229" t="s">
        <v>93</v>
      </c>
      <c r="AY151" s="20" t="s">
        <v>254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23</v>
      </c>
      <c r="BK151" s="230">
        <f>ROUND(I151*H151,2)</f>
        <v>0</v>
      </c>
      <c r="BL151" s="20" t="s">
        <v>261</v>
      </c>
      <c r="BM151" s="229" t="s">
        <v>373</v>
      </c>
    </row>
    <row r="152" s="2" customFormat="1">
      <c r="A152" s="42"/>
      <c r="B152" s="43"/>
      <c r="C152" s="44"/>
      <c r="D152" s="231" t="s">
        <v>263</v>
      </c>
      <c r="E152" s="44"/>
      <c r="F152" s="232" t="s">
        <v>374</v>
      </c>
      <c r="G152" s="44"/>
      <c r="H152" s="44"/>
      <c r="I152" s="233"/>
      <c r="J152" s="44"/>
      <c r="K152" s="44"/>
      <c r="L152" s="48"/>
      <c r="M152" s="234"/>
      <c r="N152" s="23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263</v>
      </c>
      <c r="AU152" s="20" t="s">
        <v>93</v>
      </c>
    </row>
    <row r="153" s="13" customFormat="1">
      <c r="A153" s="13"/>
      <c r="B153" s="236"/>
      <c r="C153" s="237"/>
      <c r="D153" s="238" t="s">
        <v>265</v>
      </c>
      <c r="E153" s="239" t="s">
        <v>48</v>
      </c>
      <c r="F153" s="240" t="s">
        <v>206</v>
      </c>
      <c r="G153" s="237"/>
      <c r="H153" s="241">
        <v>494</v>
      </c>
      <c r="I153" s="242"/>
      <c r="J153" s="237"/>
      <c r="K153" s="237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265</v>
      </c>
      <c r="AU153" s="247" t="s">
        <v>93</v>
      </c>
      <c r="AV153" s="13" t="s">
        <v>93</v>
      </c>
      <c r="AW153" s="13" t="s">
        <v>46</v>
      </c>
      <c r="AX153" s="13" t="s">
        <v>23</v>
      </c>
      <c r="AY153" s="247" t="s">
        <v>254</v>
      </c>
    </row>
    <row r="154" s="2" customFormat="1" ht="16.5" customHeight="1">
      <c r="A154" s="42"/>
      <c r="B154" s="43"/>
      <c r="C154" s="285" t="s">
        <v>354</v>
      </c>
      <c r="D154" s="285" t="s">
        <v>376</v>
      </c>
      <c r="E154" s="286" t="s">
        <v>377</v>
      </c>
      <c r="F154" s="287" t="s">
        <v>378</v>
      </c>
      <c r="G154" s="288" t="s">
        <v>379</v>
      </c>
      <c r="H154" s="289">
        <v>12.35</v>
      </c>
      <c r="I154" s="290"/>
      <c r="J154" s="291">
        <f>ROUND(I154*H154,2)</f>
        <v>0</v>
      </c>
      <c r="K154" s="287" t="s">
        <v>260</v>
      </c>
      <c r="L154" s="292"/>
      <c r="M154" s="293" t="s">
        <v>48</v>
      </c>
      <c r="N154" s="294" t="s">
        <v>56</v>
      </c>
      <c r="O154" s="88"/>
      <c r="P154" s="227">
        <f>O154*H154</f>
        <v>0</v>
      </c>
      <c r="Q154" s="227">
        <v>0.001</v>
      </c>
      <c r="R154" s="227">
        <f>Q154*H154</f>
        <v>0.01235</v>
      </c>
      <c r="S154" s="227">
        <v>0</v>
      </c>
      <c r="T154" s="22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9" t="s">
        <v>303</v>
      </c>
      <c r="AT154" s="229" t="s">
        <v>376</v>
      </c>
      <c r="AU154" s="229" t="s">
        <v>93</v>
      </c>
      <c r="AY154" s="20" t="s">
        <v>254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0" t="s">
        <v>23</v>
      </c>
      <c r="BK154" s="230">
        <f>ROUND(I154*H154,2)</f>
        <v>0</v>
      </c>
      <c r="BL154" s="20" t="s">
        <v>261</v>
      </c>
      <c r="BM154" s="229" t="s">
        <v>380</v>
      </c>
    </row>
    <row r="155" s="13" customFormat="1">
      <c r="A155" s="13"/>
      <c r="B155" s="236"/>
      <c r="C155" s="237"/>
      <c r="D155" s="238" t="s">
        <v>265</v>
      </c>
      <c r="E155" s="239" t="s">
        <v>48</v>
      </c>
      <c r="F155" s="240" t="s">
        <v>381</v>
      </c>
      <c r="G155" s="237"/>
      <c r="H155" s="241">
        <v>12.35</v>
      </c>
      <c r="I155" s="242"/>
      <c r="J155" s="237"/>
      <c r="K155" s="237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265</v>
      </c>
      <c r="AU155" s="247" t="s">
        <v>93</v>
      </c>
      <c r="AV155" s="13" t="s">
        <v>93</v>
      </c>
      <c r="AW155" s="13" t="s">
        <v>46</v>
      </c>
      <c r="AX155" s="13" t="s">
        <v>23</v>
      </c>
      <c r="AY155" s="247" t="s">
        <v>254</v>
      </c>
    </row>
    <row r="156" s="2" customFormat="1" ht="16.5" customHeight="1">
      <c r="A156" s="42"/>
      <c r="B156" s="43"/>
      <c r="C156" s="218" t="s">
        <v>359</v>
      </c>
      <c r="D156" s="218" t="s">
        <v>256</v>
      </c>
      <c r="E156" s="219" t="s">
        <v>383</v>
      </c>
      <c r="F156" s="220" t="s">
        <v>384</v>
      </c>
      <c r="G156" s="221" t="s">
        <v>259</v>
      </c>
      <c r="H156" s="222">
        <v>494</v>
      </c>
      <c r="I156" s="223"/>
      <c r="J156" s="224">
        <f>ROUND(I156*H156,2)</f>
        <v>0</v>
      </c>
      <c r="K156" s="220" t="s">
        <v>260</v>
      </c>
      <c r="L156" s="48"/>
      <c r="M156" s="225" t="s">
        <v>48</v>
      </c>
      <c r="N156" s="226" t="s">
        <v>56</v>
      </c>
      <c r="O156" s="88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9" t="s">
        <v>261</v>
      </c>
      <c r="AT156" s="229" t="s">
        <v>256</v>
      </c>
      <c r="AU156" s="229" t="s">
        <v>93</v>
      </c>
      <c r="AY156" s="20" t="s">
        <v>254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23</v>
      </c>
      <c r="BK156" s="230">
        <f>ROUND(I156*H156,2)</f>
        <v>0</v>
      </c>
      <c r="BL156" s="20" t="s">
        <v>261</v>
      </c>
      <c r="BM156" s="229" t="s">
        <v>385</v>
      </c>
    </row>
    <row r="157" s="2" customFormat="1">
      <c r="A157" s="42"/>
      <c r="B157" s="43"/>
      <c r="C157" s="44"/>
      <c r="D157" s="231" t="s">
        <v>263</v>
      </c>
      <c r="E157" s="44"/>
      <c r="F157" s="232" t="s">
        <v>386</v>
      </c>
      <c r="G157" s="44"/>
      <c r="H157" s="44"/>
      <c r="I157" s="233"/>
      <c r="J157" s="44"/>
      <c r="K157" s="44"/>
      <c r="L157" s="48"/>
      <c r="M157" s="234"/>
      <c r="N157" s="23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263</v>
      </c>
      <c r="AU157" s="20" t="s">
        <v>93</v>
      </c>
    </row>
    <row r="158" s="13" customFormat="1">
      <c r="A158" s="13"/>
      <c r="B158" s="236"/>
      <c r="C158" s="237"/>
      <c r="D158" s="238" t="s">
        <v>265</v>
      </c>
      <c r="E158" s="239" t="s">
        <v>48</v>
      </c>
      <c r="F158" s="240" t="s">
        <v>206</v>
      </c>
      <c r="G158" s="237"/>
      <c r="H158" s="241">
        <v>494</v>
      </c>
      <c r="I158" s="242"/>
      <c r="J158" s="237"/>
      <c r="K158" s="237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265</v>
      </c>
      <c r="AU158" s="247" t="s">
        <v>93</v>
      </c>
      <c r="AV158" s="13" t="s">
        <v>93</v>
      </c>
      <c r="AW158" s="13" t="s">
        <v>46</v>
      </c>
      <c r="AX158" s="13" t="s">
        <v>23</v>
      </c>
      <c r="AY158" s="247" t="s">
        <v>254</v>
      </c>
    </row>
    <row r="159" s="2" customFormat="1" ht="16.5" customHeight="1">
      <c r="A159" s="42"/>
      <c r="B159" s="43"/>
      <c r="C159" s="218" t="s">
        <v>364</v>
      </c>
      <c r="D159" s="218" t="s">
        <v>256</v>
      </c>
      <c r="E159" s="219" t="s">
        <v>388</v>
      </c>
      <c r="F159" s="220" t="s">
        <v>389</v>
      </c>
      <c r="G159" s="221" t="s">
        <v>259</v>
      </c>
      <c r="H159" s="222">
        <v>494</v>
      </c>
      <c r="I159" s="223"/>
      <c r="J159" s="224">
        <f>ROUND(I159*H159,2)</f>
        <v>0</v>
      </c>
      <c r="K159" s="220" t="s">
        <v>260</v>
      </c>
      <c r="L159" s="48"/>
      <c r="M159" s="225" t="s">
        <v>48</v>
      </c>
      <c r="N159" s="226" t="s">
        <v>56</v>
      </c>
      <c r="O159" s="88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9" t="s">
        <v>261</v>
      </c>
      <c r="AT159" s="229" t="s">
        <v>256</v>
      </c>
      <c r="AU159" s="229" t="s">
        <v>93</v>
      </c>
      <c r="AY159" s="20" t="s">
        <v>254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0" t="s">
        <v>23</v>
      </c>
      <c r="BK159" s="230">
        <f>ROUND(I159*H159,2)</f>
        <v>0</v>
      </c>
      <c r="BL159" s="20" t="s">
        <v>261</v>
      </c>
      <c r="BM159" s="229" t="s">
        <v>390</v>
      </c>
    </row>
    <row r="160" s="2" customFormat="1">
      <c r="A160" s="42"/>
      <c r="B160" s="43"/>
      <c r="C160" s="44"/>
      <c r="D160" s="231" t="s">
        <v>263</v>
      </c>
      <c r="E160" s="44"/>
      <c r="F160" s="232" t="s">
        <v>391</v>
      </c>
      <c r="G160" s="44"/>
      <c r="H160" s="44"/>
      <c r="I160" s="233"/>
      <c r="J160" s="44"/>
      <c r="K160" s="44"/>
      <c r="L160" s="48"/>
      <c r="M160" s="234"/>
      <c r="N160" s="23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263</v>
      </c>
      <c r="AU160" s="20" t="s">
        <v>93</v>
      </c>
    </row>
    <row r="161" s="13" customFormat="1">
      <c r="A161" s="13"/>
      <c r="B161" s="236"/>
      <c r="C161" s="237"/>
      <c r="D161" s="238" t="s">
        <v>265</v>
      </c>
      <c r="E161" s="239" t="s">
        <v>48</v>
      </c>
      <c r="F161" s="240" t="s">
        <v>206</v>
      </c>
      <c r="G161" s="237"/>
      <c r="H161" s="241">
        <v>494</v>
      </c>
      <c r="I161" s="242"/>
      <c r="J161" s="237"/>
      <c r="K161" s="237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265</v>
      </c>
      <c r="AU161" s="247" t="s">
        <v>93</v>
      </c>
      <c r="AV161" s="13" t="s">
        <v>93</v>
      </c>
      <c r="AW161" s="13" t="s">
        <v>46</v>
      </c>
      <c r="AX161" s="13" t="s">
        <v>23</v>
      </c>
      <c r="AY161" s="247" t="s">
        <v>254</v>
      </c>
    </row>
    <row r="162" s="2" customFormat="1" ht="16.5" customHeight="1">
      <c r="A162" s="42"/>
      <c r="B162" s="43"/>
      <c r="C162" s="218" t="s">
        <v>370</v>
      </c>
      <c r="D162" s="218" t="s">
        <v>256</v>
      </c>
      <c r="E162" s="219" t="s">
        <v>392</v>
      </c>
      <c r="F162" s="220" t="s">
        <v>393</v>
      </c>
      <c r="G162" s="221" t="s">
        <v>314</v>
      </c>
      <c r="H162" s="222">
        <v>6.9160000000000004</v>
      </c>
      <c r="I162" s="223"/>
      <c r="J162" s="224">
        <f>ROUND(I162*H162,2)</f>
        <v>0</v>
      </c>
      <c r="K162" s="220" t="s">
        <v>260</v>
      </c>
      <c r="L162" s="48"/>
      <c r="M162" s="225" t="s">
        <v>48</v>
      </c>
      <c r="N162" s="226" t="s">
        <v>56</v>
      </c>
      <c r="O162" s="88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9" t="s">
        <v>261</v>
      </c>
      <c r="AT162" s="229" t="s">
        <v>256</v>
      </c>
      <c r="AU162" s="229" t="s">
        <v>93</v>
      </c>
      <c r="AY162" s="20" t="s">
        <v>254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0" t="s">
        <v>23</v>
      </c>
      <c r="BK162" s="230">
        <f>ROUND(I162*H162,2)</f>
        <v>0</v>
      </c>
      <c r="BL162" s="20" t="s">
        <v>261</v>
      </c>
      <c r="BM162" s="229" t="s">
        <v>394</v>
      </c>
    </row>
    <row r="163" s="2" customFormat="1">
      <c r="A163" s="42"/>
      <c r="B163" s="43"/>
      <c r="C163" s="44"/>
      <c r="D163" s="231" t="s">
        <v>263</v>
      </c>
      <c r="E163" s="44"/>
      <c r="F163" s="232" t="s">
        <v>395</v>
      </c>
      <c r="G163" s="44"/>
      <c r="H163" s="44"/>
      <c r="I163" s="233"/>
      <c r="J163" s="44"/>
      <c r="K163" s="44"/>
      <c r="L163" s="48"/>
      <c r="M163" s="234"/>
      <c r="N163" s="23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263</v>
      </c>
      <c r="AU163" s="20" t="s">
        <v>93</v>
      </c>
    </row>
    <row r="164" s="13" customFormat="1">
      <c r="A164" s="13"/>
      <c r="B164" s="236"/>
      <c r="C164" s="237"/>
      <c r="D164" s="238" t="s">
        <v>265</v>
      </c>
      <c r="E164" s="239" t="s">
        <v>221</v>
      </c>
      <c r="F164" s="240" t="s">
        <v>396</v>
      </c>
      <c r="G164" s="237"/>
      <c r="H164" s="241">
        <v>98.799999999999997</v>
      </c>
      <c r="I164" s="242"/>
      <c r="J164" s="237"/>
      <c r="K164" s="237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265</v>
      </c>
      <c r="AU164" s="247" t="s">
        <v>93</v>
      </c>
      <c r="AV164" s="13" t="s">
        <v>93</v>
      </c>
      <c r="AW164" s="13" t="s">
        <v>46</v>
      </c>
      <c r="AX164" s="13" t="s">
        <v>85</v>
      </c>
      <c r="AY164" s="247" t="s">
        <v>254</v>
      </c>
    </row>
    <row r="165" s="14" customFormat="1">
      <c r="A165" s="14"/>
      <c r="B165" s="248"/>
      <c r="C165" s="249"/>
      <c r="D165" s="238" t="s">
        <v>265</v>
      </c>
      <c r="E165" s="250" t="s">
        <v>48</v>
      </c>
      <c r="F165" s="251" t="s">
        <v>268</v>
      </c>
      <c r="G165" s="249"/>
      <c r="H165" s="252">
        <v>98.799999999999997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8" t="s">
        <v>265</v>
      </c>
      <c r="AU165" s="258" t="s">
        <v>93</v>
      </c>
      <c r="AV165" s="14" t="s">
        <v>261</v>
      </c>
      <c r="AW165" s="14" t="s">
        <v>46</v>
      </c>
      <c r="AX165" s="14" t="s">
        <v>85</v>
      </c>
      <c r="AY165" s="258" t="s">
        <v>254</v>
      </c>
    </row>
    <row r="166" s="13" customFormat="1">
      <c r="A166" s="13"/>
      <c r="B166" s="236"/>
      <c r="C166" s="237"/>
      <c r="D166" s="238" t="s">
        <v>265</v>
      </c>
      <c r="E166" s="239" t="s">
        <v>48</v>
      </c>
      <c r="F166" s="240" t="s">
        <v>397</v>
      </c>
      <c r="G166" s="237"/>
      <c r="H166" s="241">
        <v>6.9160000000000004</v>
      </c>
      <c r="I166" s="242"/>
      <c r="J166" s="237"/>
      <c r="K166" s="237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265</v>
      </c>
      <c r="AU166" s="247" t="s">
        <v>93</v>
      </c>
      <c r="AV166" s="13" t="s">
        <v>93</v>
      </c>
      <c r="AW166" s="13" t="s">
        <v>46</v>
      </c>
      <c r="AX166" s="13" t="s">
        <v>23</v>
      </c>
      <c r="AY166" s="247" t="s">
        <v>254</v>
      </c>
    </row>
    <row r="167" s="2" customFormat="1" ht="16.5" customHeight="1">
      <c r="A167" s="42"/>
      <c r="B167" s="43"/>
      <c r="C167" s="218" t="s">
        <v>375</v>
      </c>
      <c r="D167" s="218" t="s">
        <v>256</v>
      </c>
      <c r="E167" s="219" t="s">
        <v>400</v>
      </c>
      <c r="F167" s="220" t="s">
        <v>401</v>
      </c>
      <c r="G167" s="221" t="s">
        <v>259</v>
      </c>
      <c r="H167" s="222">
        <v>494</v>
      </c>
      <c r="I167" s="223"/>
      <c r="J167" s="224">
        <f>ROUND(I167*H167,2)</f>
        <v>0</v>
      </c>
      <c r="K167" s="220" t="s">
        <v>260</v>
      </c>
      <c r="L167" s="48"/>
      <c r="M167" s="225" t="s">
        <v>48</v>
      </c>
      <c r="N167" s="226" t="s">
        <v>56</v>
      </c>
      <c r="O167" s="88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9" t="s">
        <v>261</v>
      </c>
      <c r="AT167" s="229" t="s">
        <v>256</v>
      </c>
      <c r="AU167" s="229" t="s">
        <v>93</v>
      </c>
      <c r="AY167" s="20" t="s">
        <v>254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0" t="s">
        <v>23</v>
      </c>
      <c r="BK167" s="230">
        <f>ROUND(I167*H167,2)</f>
        <v>0</v>
      </c>
      <c r="BL167" s="20" t="s">
        <v>261</v>
      </c>
      <c r="BM167" s="229" t="s">
        <v>402</v>
      </c>
    </row>
    <row r="168" s="2" customFormat="1">
      <c r="A168" s="42"/>
      <c r="B168" s="43"/>
      <c r="C168" s="44"/>
      <c r="D168" s="231" t="s">
        <v>263</v>
      </c>
      <c r="E168" s="44"/>
      <c r="F168" s="232" t="s">
        <v>403</v>
      </c>
      <c r="G168" s="44"/>
      <c r="H168" s="44"/>
      <c r="I168" s="233"/>
      <c r="J168" s="44"/>
      <c r="K168" s="44"/>
      <c r="L168" s="48"/>
      <c r="M168" s="234"/>
      <c r="N168" s="23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263</v>
      </c>
      <c r="AU168" s="20" t="s">
        <v>93</v>
      </c>
    </row>
    <row r="169" s="13" customFormat="1">
      <c r="A169" s="13"/>
      <c r="B169" s="236"/>
      <c r="C169" s="237"/>
      <c r="D169" s="238" t="s">
        <v>265</v>
      </c>
      <c r="E169" s="239" t="s">
        <v>48</v>
      </c>
      <c r="F169" s="240" t="s">
        <v>206</v>
      </c>
      <c r="G169" s="237"/>
      <c r="H169" s="241">
        <v>494</v>
      </c>
      <c r="I169" s="242"/>
      <c r="J169" s="237"/>
      <c r="K169" s="237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265</v>
      </c>
      <c r="AU169" s="247" t="s">
        <v>93</v>
      </c>
      <c r="AV169" s="13" t="s">
        <v>93</v>
      </c>
      <c r="AW169" s="13" t="s">
        <v>46</v>
      </c>
      <c r="AX169" s="13" t="s">
        <v>23</v>
      </c>
      <c r="AY169" s="247" t="s">
        <v>254</v>
      </c>
    </row>
    <row r="170" s="12" customFormat="1" ht="22.8" customHeight="1">
      <c r="A170" s="12"/>
      <c r="B170" s="202"/>
      <c r="C170" s="203"/>
      <c r="D170" s="204" t="s">
        <v>84</v>
      </c>
      <c r="E170" s="216" t="s">
        <v>287</v>
      </c>
      <c r="F170" s="216" t="s">
        <v>421</v>
      </c>
      <c r="G170" s="203"/>
      <c r="H170" s="203"/>
      <c r="I170" s="206"/>
      <c r="J170" s="217">
        <f>BK170</f>
        <v>0</v>
      </c>
      <c r="K170" s="203"/>
      <c r="L170" s="208"/>
      <c r="M170" s="209"/>
      <c r="N170" s="210"/>
      <c r="O170" s="210"/>
      <c r="P170" s="211">
        <f>SUM(P171:P197)</f>
        <v>0</v>
      </c>
      <c r="Q170" s="210"/>
      <c r="R170" s="211">
        <f>SUM(R171:R197)</f>
        <v>0</v>
      </c>
      <c r="S170" s="210"/>
      <c r="T170" s="212">
        <f>SUM(T171:T197)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23</v>
      </c>
      <c r="AT170" s="214" t="s">
        <v>84</v>
      </c>
      <c r="AU170" s="214" t="s">
        <v>23</v>
      </c>
      <c r="AY170" s="213" t="s">
        <v>254</v>
      </c>
      <c r="BK170" s="215">
        <f>SUM(BK171:BK197)</f>
        <v>0</v>
      </c>
    </row>
    <row r="171" s="2" customFormat="1" ht="21.75" customHeight="1">
      <c r="A171" s="42"/>
      <c r="B171" s="43"/>
      <c r="C171" s="218" t="s">
        <v>382</v>
      </c>
      <c r="D171" s="218" t="s">
        <v>256</v>
      </c>
      <c r="E171" s="219" t="s">
        <v>2083</v>
      </c>
      <c r="F171" s="220" t="s">
        <v>2084</v>
      </c>
      <c r="G171" s="221" t="s">
        <v>259</v>
      </c>
      <c r="H171" s="222">
        <v>332</v>
      </c>
      <c r="I171" s="223"/>
      <c r="J171" s="224">
        <f>ROUND(I171*H171,2)</f>
        <v>0</v>
      </c>
      <c r="K171" s="220" t="s">
        <v>260</v>
      </c>
      <c r="L171" s="48"/>
      <c r="M171" s="225" t="s">
        <v>48</v>
      </c>
      <c r="N171" s="226" t="s">
        <v>56</v>
      </c>
      <c r="O171" s="88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9" t="s">
        <v>261</v>
      </c>
      <c r="AT171" s="229" t="s">
        <v>256</v>
      </c>
      <c r="AU171" s="229" t="s">
        <v>93</v>
      </c>
      <c r="AY171" s="20" t="s">
        <v>254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0" t="s">
        <v>23</v>
      </c>
      <c r="BK171" s="230">
        <f>ROUND(I171*H171,2)</f>
        <v>0</v>
      </c>
      <c r="BL171" s="20" t="s">
        <v>261</v>
      </c>
      <c r="BM171" s="229" t="s">
        <v>430</v>
      </c>
    </row>
    <row r="172" s="2" customFormat="1">
      <c r="A172" s="42"/>
      <c r="B172" s="43"/>
      <c r="C172" s="44"/>
      <c r="D172" s="231" t="s">
        <v>263</v>
      </c>
      <c r="E172" s="44"/>
      <c r="F172" s="232" t="s">
        <v>2085</v>
      </c>
      <c r="G172" s="44"/>
      <c r="H172" s="44"/>
      <c r="I172" s="233"/>
      <c r="J172" s="44"/>
      <c r="K172" s="44"/>
      <c r="L172" s="48"/>
      <c r="M172" s="234"/>
      <c r="N172" s="23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263</v>
      </c>
      <c r="AU172" s="20" t="s">
        <v>93</v>
      </c>
    </row>
    <row r="173" s="13" customFormat="1">
      <c r="A173" s="13"/>
      <c r="B173" s="236"/>
      <c r="C173" s="237"/>
      <c r="D173" s="238" t="s">
        <v>265</v>
      </c>
      <c r="E173" s="239" t="s">
        <v>212</v>
      </c>
      <c r="F173" s="240" t="s">
        <v>202</v>
      </c>
      <c r="G173" s="237"/>
      <c r="H173" s="241">
        <v>332</v>
      </c>
      <c r="I173" s="242"/>
      <c r="J173" s="237"/>
      <c r="K173" s="237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265</v>
      </c>
      <c r="AU173" s="247" t="s">
        <v>93</v>
      </c>
      <c r="AV173" s="13" t="s">
        <v>93</v>
      </c>
      <c r="AW173" s="13" t="s">
        <v>46</v>
      </c>
      <c r="AX173" s="13" t="s">
        <v>23</v>
      </c>
      <c r="AY173" s="247" t="s">
        <v>254</v>
      </c>
    </row>
    <row r="174" s="2" customFormat="1" ht="21.75" customHeight="1">
      <c r="A174" s="42"/>
      <c r="B174" s="43"/>
      <c r="C174" s="218" t="s">
        <v>387</v>
      </c>
      <c r="D174" s="218" t="s">
        <v>256</v>
      </c>
      <c r="E174" s="219" t="s">
        <v>433</v>
      </c>
      <c r="F174" s="220" t="s">
        <v>434</v>
      </c>
      <c r="G174" s="221" t="s">
        <v>259</v>
      </c>
      <c r="H174" s="222">
        <v>1528</v>
      </c>
      <c r="I174" s="223"/>
      <c r="J174" s="224">
        <f>ROUND(I174*H174,2)</f>
        <v>0</v>
      </c>
      <c r="K174" s="220" t="s">
        <v>260</v>
      </c>
      <c r="L174" s="48"/>
      <c r="M174" s="225" t="s">
        <v>48</v>
      </c>
      <c r="N174" s="226" t="s">
        <v>56</v>
      </c>
      <c r="O174" s="88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9" t="s">
        <v>261</v>
      </c>
      <c r="AT174" s="229" t="s">
        <v>256</v>
      </c>
      <c r="AU174" s="229" t="s">
        <v>93</v>
      </c>
      <c r="AY174" s="20" t="s">
        <v>254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0" t="s">
        <v>23</v>
      </c>
      <c r="BK174" s="230">
        <f>ROUND(I174*H174,2)</f>
        <v>0</v>
      </c>
      <c r="BL174" s="20" t="s">
        <v>261</v>
      </c>
      <c r="BM174" s="229" t="s">
        <v>435</v>
      </c>
    </row>
    <row r="175" s="2" customFormat="1">
      <c r="A175" s="42"/>
      <c r="B175" s="43"/>
      <c r="C175" s="44"/>
      <c r="D175" s="231" t="s">
        <v>263</v>
      </c>
      <c r="E175" s="44"/>
      <c r="F175" s="232" t="s">
        <v>436</v>
      </c>
      <c r="G175" s="44"/>
      <c r="H175" s="44"/>
      <c r="I175" s="233"/>
      <c r="J175" s="44"/>
      <c r="K175" s="44"/>
      <c r="L175" s="48"/>
      <c r="M175" s="234"/>
      <c r="N175" s="23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263</v>
      </c>
      <c r="AU175" s="20" t="s">
        <v>93</v>
      </c>
    </row>
    <row r="176" s="13" customFormat="1">
      <c r="A176" s="13"/>
      <c r="B176" s="236"/>
      <c r="C176" s="237"/>
      <c r="D176" s="238" t="s">
        <v>265</v>
      </c>
      <c r="E176" s="239" t="s">
        <v>215</v>
      </c>
      <c r="F176" s="240" t="s">
        <v>328</v>
      </c>
      <c r="G176" s="237"/>
      <c r="H176" s="241">
        <v>1528</v>
      </c>
      <c r="I176" s="242"/>
      <c r="J176" s="237"/>
      <c r="K176" s="237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265</v>
      </c>
      <c r="AU176" s="247" t="s">
        <v>93</v>
      </c>
      <c r="AV176" s="13" t="s">
        <v>93</v>
      </c>
      <c r="AW176" s="13" t="s">
        <v>46</v>
      </c>
      <c r="AX176" s="13" t="s">
        <v>23</v>
      </c>
      <c r="AY176" s="247" t="s">
        <v>254</v>
      </c>
    </row>
    <row r="177" s="2" customFormat="1" ht="24.15" customHeight="1">
      <c r="A177" s="42"/>
      <c r="B177" s="43"/>
      <c r="C177" s="218" t="s">
        <v>7</v>
      </c>
      <c r="D177" s="218" t="s">
        <v>256</v>
      </c>
      <c r="E177" s="219" t="s">
        <v>2086</v>
      </c>
      <c r="F177" s="220" t="s">
        <v>2087</v>
      </c>
      <c r="G177" s="221" t="s">
        <v>259</v>
      </c>
      <c r="H177" s="222">
        <v>332</v>
      </c>
      <c r="I177" s="223"/>
      <c r="J177" s="224">
        <f>ROUND(I177*H177,2)</f>
        <v>0</v>
      </c>
      <c r="K177" s="220" t="s">
        <v>260</v>
      </c>
      <c r="L177" s="48"/>
      <c r="M177" s="225" t="s">
        <v>48</v>
      </c>
      <c r="N177" s="226" t="s">
        <v>56</v>
      </c>
      <c r="O177" s="88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9" t="s">
        <v>261</v>
      </c>
      <c r="AT177" s="229" t="s">
        <v>256</v>
      </c>
      <c r="AU177" s="229" t="s">
        <v>93</v>
      </c>
      <c r="AY177" s="20" t="s">
        <v>254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0" t="s">
        <v>23</v>
      </c>
      <c r="BK177" s="230">
        <f>ROUND(I177*H177,2)</f>
        <v>0</v>
      </c>
      <c r="BL177" s="20" t="s">
        <v>261</v>
      </c>
      <c r="BM177" s="229" t="s">
        <v>450</v>
      </c>
    </row>
    <row r="178" s="2" customFormat="1">
      <c r="A178" s="42"/>
      <c r="B178" s="43"/>
      <c r="C178" s="44"/>
      <c r="D178" s="231" t="s">
        <v>263</v>
      </c>
      <c r="E178" s="44"/>
      <c r="F178" s="232" t="s">
        <v>2088</v>
      </c>
      <c r="G178" s="44"/>
      <c r="H178" s="44"/>
      <c r="I178" s="233"/>
      <c r="J178" s="44"/>
      <c r="K178" s="44"/>
      <c r="L178" s="48"/>
      <c r="M178" s="234"/>
      <c r="N178" s="23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263</v>
      </c>
      <c r="AU178" s="20" t="s">
        <v>93</v>
      </c>
    </row>
    <row r="179" s="13" customFormat="1">
      <c r="A179" s="13"/>
      <c r="B179" s="236"/>
      <c r="C179" s="237"/>
      <c r="D179" s="238" t="s">
        <v>265</v>
      </c>
      <c r="E179" s="239" t="s">
        <v>48</v>
      </c>
      <c r="F179" s="240" t="s">
        <v>452</v>
      </c>
      <c r="G179" s="237"/>
      <c r="H179" s="241">
        <v>332</v>
      </c>
      <c r="I179" s="242"/>
      <c r="J179" s="237"/>
      <c r="K179" s="237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265</v>
      </c>
      <c r="AU179" s="247" t="s">
        <v>93</v>
      </c>
      <c r="AV179" s="13" t="s">
        <v>93</v>
      </c>
      <c r="AW179" s="13" t="s">
        <v>46</v>
      </c>
      <c r="AX179" s="13" t="s">
        <v>23</v>
      </c>
      <c r="AY179" s="247" t="s">
        <v>254</v>
      </c>
    </row>
    <row r="180" s="2" customFormat="1" ht="24.15" customHeight="1">
      <c r="A180" s="42"/>
      <c r="B180" s="43"/>
      <c r="C180" s="218" t="s">
        <v>399</v>
      </c>
      <c r="D180" s="218" t="s">
        <v>256</v>
      </c>
      <c r="E180" s="219" t="s">
        <v>2089</v>
      </c>
      <c r="F180" s="220" t="s">
        <v>2090</v>
      </c>
      <c r="G180" s="221" t="s">
        <v>259</v>
      </c>
      <c r="H180" s="222">
        <v>1528</v>
      </c>
      <c r="I180" s="223"/>
      <c r="J180" s="224">
        <f>ROUND(I180*H180,2)</f>
        <v>0</v>
      </c>
      <c r="K180" s="220" t="s">
        <v>260</v>
      </c>
      <c r="L180" s="48"/>
      <c r="M180" s="225" t="s">
        <v>48</v>
      </c>
      <c r="N180" s="226" t="s">
        <v>56</v>
      </c>
      <c r="O180" s="88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29" t="s">
        <v>261</v>
      </c>
      <c r="AT180" s="229" t="s">
        <v>256</v>
      </c>
      <c r="AU180" s="229" t="s">
        <v>93</v>
      </c>
      <c r="AY180" s="20" t="s">
        <v>254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20" t="s">
        <v>23</v>
      </c>
      <c r="BK180" s="230">
        <f>ROUND(I180*H180,2)</f>
        <v>0</v>
      </c>
      <c r="BL180" s="20" t="s">
        <v>261</v>
      </c>
      <c r="BM180" s="229" t="s">
        <v>456</v>
      </c>
    </row>
    <row r="181" s="2" customFormat="1">
      <c r="A181" s="42"/>
      <c r="B181" s="43"/>
      <c r="C181" s="44"/>
      <c r="D181" s="231" t="s">
        <v>263</v>
      </c>
      <c r="E181" s="44"/>
      <c r="F181" s="232" t="s">
        <v>2091</v>
      </c>
      <c r="G181" s="44"/>
      <c r="H181" s="44"/>
      <c r="I181" s="233"/>
      <c r="J181" s="44"/>
      <c r="K181" s="44"/>
      <c r="L181" s="48"/>
      <c r="M181" s="234"/>
      <c r="N181" s="23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263</v>
      </c>
      <c r="AU181" s="20" t="s">
        <v>93</v>
      </c>
    </row>
    <row r="182" s="13" customFormat="1">
      <c r="A182" s="13"/>
      <c r="B182" s="236"/>
      <c r="C182" s="237"/>
      <c r="D182" s="238" t="s">
        <v>265</v>
      </c>
      <c r="E182" s="239" t="s">
        <v>48</v>
      </c>
      <c r="F182" s="240" t="s">
        <v>200</v>
      </c>
      <c r="G182" s="237"/>
      <c r="H182" s="241">
        <v>1528</v>
      </c>
      <c r="I182" s="242"/>
      <c r="J182" s="237"/>
      <c r="K182" s="237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265</v>
      </c>
      <c r="AU182" s="247" t="s">
        <v>93</v>
      </c>
      <c r="AV182" s="13" t="s">
        <v>93</v>
      </c>
      <c r="AW182" s="13" t="s">
        <v>46</v>
      </c>
      <c r="AX182" s="13" t="s">
        <v>23</v>
      </c>
      <c r="AY182" s="247" t="s">
        <v>254</v>
      </c>
    </row>
    <row r="183" s="2" customFormat="1" ht="16.5" customHeight="1">
      <c r="A183" s="42"/>
      <c r="B183" s="43"/>
      <c r="C183" s="218" t="s">
        <v>405</v>
      </c>
      <c r="D183" s="218" t="s">
        <v>256</v>
      </c>
      <c r="E183" s="219" t="s">
        <v>459</v>
      </c>
      <c r="F183" s="220" t="s">
        <v>460</v>
      </c>
      <c r="G183" s="221" t="s">
        <v>259</v>
      </c>
      <c r="H183" s="222">
        <v>1860</v>
      </c>
      <c r="I183" s="223"/>
      <c r="J183" s="224">
        <f>ROUND(I183*H183,2)</f>
        <v>0</v>
      </c>
      <c r="K183" s="220" t="s">
        <v>260</v>
      </c>
      <c r="L183" s="48"/>
      <c r="M183" s="225" t="s">
        <v>48</v>
      </c>
      <c r="N183" s="226" t="s">
        <v>56</v>
      </c>
      <c r="O183" s="88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9" t="s">
        <v>261</v>
      </c>
      <c r="AT183" s="229" t="s">
        <v>256</v>
      </c>
      <c r="AU183" s="229" t="s">
        <v>93</v>
      </c>
      <c r="AY183" s="20" t="s">
        <v>254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0" t="s">
        <v>23</v>
      </c>
      <c r="BK183" s="230">
        <f>ROUND(I183*H183,2)</f>
        <v>0</v>
      </c>
      <c r="BL183" s="20" t="s">
        <v>261</v>
      </c>
      <c r="BM183" s="229" t="s">
        <v>461</v>
      </c>
    </row>
    <row r="184" s="2" customFormat="1">
      <c r="A184" s="42"/>
      <c r="B184" s="43"/>
      <c r="C184" s="44"/>
      <c r="D184" s="231" t="s">
        <v>263</v>
      </c>
      <c r="E184" s="44"/>
      <c r="F184" s="232" t="s">
        <v>462</v>
      </c>
      <c r="G184" s="44"/>
      <c r="H184" s="44"/>
      <c r="I184" s="233"/>
      <c r="J184" s="44"/>
      <c r="K184" s="44"/>
      <c r="L184" s="48"/>
      <c r="M184" s="234"/>
      <c r="N184" s="23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263</v>
      </c>
      <c r="AU184" s="20" t="s">
        <v>93</v>
      </c>
    </row>
    <row r="185" s="13" customFormat="1">
      <c r="A185" s="13"/>
      <c r="B185" s="236"/>
      <c r="C185" s="237"/>
      <c r="D185" s="238" t="s">
        <v>265</v>
      </c>
      <c r="E185" s="239" t="s">
        <v>48</v>
      </c>
      <c r="F185" s="240" t="s">
        <v>463</v>
      </c>
      <c r="G185" s="237"/>
      <c r="H185" s="241">
        <v>1860</v>
      </c>
      <c r="I185" s="242"/>
      <c r="J185" s="237"/>
      <c r="K185" s="237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265</v>
      </c>
      <c r="AU185" s="247" t="s">
        <v>93</v>
      </c>
      <c r="AV185" s="13" t="s">
        <v>93</v>
      </c>
      <c r="AW185" s="13" t="s">
        <v>46</v>
      </c>
      <c r="AX185" s="13" t="s">
        <v>23</v>
      </c>
      <c r="AY185" s="247" t="s">
        <v>254</v>
      </c>
    </row>
    <row r="186" s="2" customFormat="1" ht="16.5" customHeight="1">
      <c r="A186" s="42"/>
      <c r="B186" s="43"/>
      <c r="C186" s="218" t="s">
        <v>410</v>
      </c>
      <c r="D186" s="218" t="s">
        <v>256</v>
      </c>
      <c r="E186" s="219" t="s">
        <v>465</v>
      </c>
      <c r="F186" s="220" t="s">
        <v>466</v>
      </c>
      <c r="G186" s="221" t="s">
        <v>259</v>
      </c>
      <c r="H186" s="222">
        <v>1860</v>
      </c>
      <c r="I186" s="223"/>
      <c r="J186" s="224">
        <f>ROUND(I186*H186,2)</f>
        <v>0</v>
      </c>
      <c r="K186" s="220" t="s">
        <v>260</v>
      </c>
      <c r="L186" s="48"/>
      <c r="M186" s="225" t="s">
        <v>48</v>
      </c>
      <c r="N186" s="226" t="s">
        <v>56</v>
      </c>
      <c r="O186" s="88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9" t="s">
        <v>261</v>
      </c>
      <c r="AT186" s="229" t="s">
        <v>256</v>
      </c>
      <c r="AU186" s="229" t="s">
        <v>93</v>
      </c>
      <c r="AY186" s="20" t="s">
        <v>254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0" t="s">
        <v>23</v>
      </c>
      <c r="BK186" s="230">
        <f>ROUND(I186*H186,2)</f>
        <v>0</v>
      </c>
      <c r="BL186" s="20" t="s">
        <v>261</v>
      </c>
      <c r="BM186" s="229" t="s">
        <v>467</v>
      </c>
    </row>
    <row r="187" s="2" customFormat="1">
      <c r="A187" s="42"/>
      <c r="B187" s="43"/>
      <c r="C187" s="44"/>
      <c r="D187" s="231" t="s">
        <v>263</v>
      </c>
      <c r="E187" s="44"/>
      <c r="F187" s="232" t="s">
        <v>468</v>
      </c>
      <c r="G187" s="44"/>
      <c r="H187" s="44"/>
      <c r="I187" s="233"/>
      <c r="J187" s="44"/>
      <c r="K187" s="44"/>
      <c r="L187" s="48"/>
      <c r="M187" s="234"/>
      <c r="N187" s="23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263</v>
      </c>
      <c r="AU187" s="20" t="s">
        <v>93</v>
      </c>
    </row>
    <row r="188" s="13" customFormat="1">
      <c r="A188" s="13"/>
      <c r="B188" s="236"/>
      <c r="C188" s="237"/>
      <c r="D188" s="238" t="s">
        <v>265</v>
      </c>
      <c r="E188" s="239" t="s">
        <v>48</v>
      </c>
      <c r="F188" s="240" t="s">
        <v>463</v>
      </c>
      <c r="G188" s="237"/>
      <c r="H188" s="241">
        <v>1860</v>
      </c>
      <c r="I188" s="242"/>
      <c r="J188" s="237"/>
      <c r="K188" s="237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265</v>
      </c>
      <c r="AU188" s="247" t="s">
        <v>93</v>
      </c>
      <c r="AV188" s="13" t="s">
        <v>93</v>
      </c>
      <c r="AW188" s="13" t="s">
        <v>46</v>
      </c>
      <c r="AX188" s="13" t="s">
        <v>23</v>
      </c>
      <c r="AY188" s="247" t="s">
        <v>254</v>
      </c>
    </row>
    <row r="189" s="2" customFormat="1" ht="24.15" customHeight="1">
      <c r="A189" s="42"/>
      <c r="B189" s="43"/>
      <c r="C189" s="218" t="s">
        <v>193</v>
      </c>
      <c r="D189" s="218" t="s">
        <v>256</v>
      </c>
      <c r="E189" s="219" t="s">
        <v>470</v>
      </c>
      <c r="F189" s="220" t="s">
        <v>471</v>
      </c>
      <c r="G189" s="221" t="s">
        <v>259</v>
      </c>
      <c r="H189" s="222">
        <v>332</v>
      </c>
      <c r="I189" s="223"/>
      <c r="J189" s="224">
        <f>ROUND(I189*H189,2)</f>
        <v>0</v>
      </c>
      <c r="K189" s="220" t="s">
        <v>260</v>
      </c>
      <c r="L189" s="48"/>
      <c r="M189" s="225" t="s">
        <v>48</v>
      </c>
      <c r="N189" s="226" t="s">
        <v>56</v>
      </c>
      <c r="O189" s="88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9" t="s">
        <v>261</v>
      </c>
      <c r="AT189" s="229" t="s">
        <v>256</v>
      </c>
      <c r="AU189" s="229" t="s">
        <v>93</v>
      </c>
      <c r="AY189" s="20" t="s">
        <v>254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0" t="s">
        <v>23</v>
      </c>
      <c r="BK189" s="230">
        <f>ROUND(I189*H189,2)</f>
        <v>0</v>
      </c>
      <c r="BL189" s="20" t="s">
        <v>261</v>
      </c>
      <c r="BM189" s="229" t="s">
        <v>472</v>
      </c>
    </row>
    <row r="190" s="2" customFormat="1">
      <c r="A190" s="42"/>
      <c r="B190" s="43"/>
      <c r="C190" s="44"/>
      <c r="D190" s="231" t="s">
        <v>263</v>
      </c>
      <c r="E190" s="44"/>
      <c r="F190" s="232" t="s">
        <v>473</v>
      </c>
      <c r="G190" s="44"/>
      <c r="H190" s="44"/>
      <c r="I190" s="233"/>
      <c r="J190" s="44"/>
      <c r="K190" s="44"/>
      <c r="L190" s="48"/>
      <c r="M190" s="234"/>
      <c r="N190" s="23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263</v>
      </c>
      <c r="AU190" s="20" t="s">
        <v>93</v>
      </c>
    </row>
    <row r="191" s="13" customFormat="1">
      <c r="A191" s="13"/>
      <c r="B191" s="236"/>
      <c r="C191" s="237"/>
      <c r="D191" s="238" t="s">
        <v>265</v>
      </c>
      <c r="E191" s="239" t="s">
        <v>48</v>
      </c>
      <c r="F191" s="240" t="s">
        <v>202</v>
      </c>
      <c r="G191" s="237"/>
      <c r="H191" s="241">
        <v>332</v>
      </c>
      <c r="I191" s="242"/>
      <c r="J191" s="237"/>
      <c r="K191" s="237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265</v>
      </c>
      <c r="AU191" s="247" t="s">
        <v>93</v>
      </c>
      <c r="AV191" s="13" t="s">
        <v>93</v>
      </c>
      <c r="AW191" s="13" t="s">
        <v>46</v>
      </c>
      <c r="AX191" s="13" t="s">
        <v>23</v>
      </c>
      <c r="AY191" s="247" t="s">
        <v>254</v>
      </c>
    </row>
    <row r="192" s="2" customFormat="1" ht="24.15" customHeight="1">
      <c r="A192" s="42"/>
      <c r="B192" s="43"/>
      <c r="C192" s="218" t="s">
        <v>422</v>
      </c>
      <c r="D192" s="218" t="s">
        <v>256</v>
      </c>
      <c r="E192" s="219" t="s">
        <v>475</v>
      </c>
      <c r="F192" s="220" t="s">
        <v>476</v>
      </c>
      <c r="G192" s="221" t="s">
        <v>259</v>
      </c>
      <c r="H192" s="222">
        <v>1528</v>
      </c>
      <c r="I192" s="223"/>
      <c r="J192" s="224">
        <f>ROUND(I192*H192,2)</f>
        <v>0</v>
      </c>
      <c r="K192" s="220" t="s">
        <v>260</v>
      </c>
      <c r="L192" s="48"/>
      <c r="M192" s="225" t="s">
        <v>48</v>
      </c>
      <c r="N192" s="226" t="s">
        <v>56</v>
      </c>
      <c r="O192" s="88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9" t="s">
        <v>261</v>
      </c>
      <c r="AT192" s="229" t="s">
        <v>256</v>
      </c>
      <c r="AU192" s="229" t="s">
        <v>93</v>
      </c>
      <c r="AY192" s="20" t="s">
        <v>254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0" t="s">
        <v>23</v>
      </c>
      <c r="BK192" s="230">
        <f>ROUND(I192*H192,2)</f>
        <v>0</v>
      </c>
      <c r="BL192" s="20" t="s">
        <v>261</v>
      </c>
      <c r="BM192" s="229" t="s">
        <v>477</v>
      </c>
    </row>
    <row r="193" s="2" customFormat="1">
      <c r="A193" s="42"/>
      <c r="B193" s="43"/>
      <c r="C193" s="44"/>
      <c r="D193" s="231" t="s">
        <v>263</v>
      </c>
      <c r="E193" s="44"/>
      <c r="F193" s="232" t="s">
        <v>478</v>
      </c>
      <c r="G193" s="44"/>
      <c r="H193" s="44"/>
      <c r="I193" s="233"/>
      <c r="J193" s="44"/>
      <c r="K193" s="44"/>
      <c r="L193" s="48"/>
      <c r="M193" s="234"/>
      <c r="N193" s="23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263</v>
      </c>
      <c r="AU193" s="20" t="s">
        <v>93</v>
      </c>
    </row>
    <row r="194" s="13" customFormat="1">
      <c r="A194" s="13"/>
      <c r="B194" s="236"/>
      <c r="C194" s="237"/>
      <c r="D194" s="238" t="s">
        <v>265</v>
      </c>
      <c r="E194" s="239" t="s">
        <v>48</v>
      </c>
      <c r="F194" s="240" t="s">
        <v>200</v>
      </c>
      <c r="G194" s="237"/>
      <c r="H194" s="241">
        <v>1528</v>
      </c>
      <c r="I194" s="242"/>
      <c r="J194" s="237"/>
      <c r="K194" s="237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265</v>
      </c>
      <c r="AU194" s="247" t="s">
        <v>93</v>
      </c>
      <c r="AV194" s="13" t="s">
        <v>93</v>
      </c>
      <c r="AW194" s="13" t="s">
        <v>46</v>
      </c>
      <c r="AX194" s="13" t="s">
        <v>23</v>
      </c>
      <c r="AY194" s="247" t="s">
        <v>254</v>
      </c>
    </row>
    <row r="195" s="2" customFormat="1" ht="24.15" customHeight="1">
      <c r="A195" s="42"/>
      <c r="B195" s="43"/>
      <c r="C195" s="218" t="s">
        <v>427</v>
      </c>
      <c r="D195" s="218" t="s">
        <v>256</v>
      </c>
      <c r="E195" s="219" t="s">
        <v>480</v>
      </c>
      <c r="F195" s="220" t="s">
        <v>481</v>
      </c>
      <c r="G195" s="221" t="s">
        <v>259</v>
      </c>
      <c r="H195" s="222">
        <v>1528</v>
      </c>
      <c r="I195" s="223"/>
      <c r="J195" s="224">
        <f>ROUND(I195*H195,2)</f>
        <v>0</v>
      </c>
      <c r="K195" s="220" t="s">
        <v>260</v>
      </c>
      <c r="L195" s="48"/>
      <c r="M195" s="225" t="s">
        <v>48</v>
      </c>
      <c r="N195" s="226" t="s">
        <v>56</v>
      </c>
      <c r="O195" s="88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9" t="s">
        <v>261</v>
      </c>
      <c r="AT195" s="229" t="s">
        <v>256</v>
      </c>
      <c r="AU195" s="229" t="s">
        <v>93</v>
      </c>
      <c r="AY195" s="20" t="s">
        <v>254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0" t="s">
        <v>23</v>
      </c>
      <c r="BK195" s="230">
        <f>ROUND(I195*H195,2)</f>
        <v>0</v>
      </c>
      <c r="BL195" s="20" t="s">
        <v>261</v>
      </c>
      <c r="BM195" s="229" t="s">
        <v>482</v>
      </c>
    </row>
    <row r="196" s="2" customFormat="1">
      <c r="A196" s="42"/>
      <c r="B196" s="43"/>
      <c r="C196" s="44"/>
      <c r="D196" s="231" t="s">
        <v>263</v>
      </c>
      <c r="E196" s="44"/>
      <c r="F196" s="232" t="s">
        <v>483</v>
      </c>
      <c r="G196" s="44"/>
      <c r="H196" s="44"/>
      <c r="I196" s="233"/>
      <c r="J196" s="44"/>
      <c r="K196" s="44"/>
      <c r="L196" s="48"/>
      <c r="M196" s="234"/>
      <c r="N196" s="23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263</v>
      </c>
      <c r="AU196" s="20" t="s">
        <v>93</v>
      </c>
    </row>
    <row r="197" s="13" customFormat="1">
      <c r="A197" s="13"/>
      <c r="B197" s="236"/>
      <c r="C197" s="237"/>
      <c r="D197" s="238" t="s">
        <v>265</v>
      </c>
      <c r="E197" s="239" t="s">
        <v>48</v>
      </c>
      <c r="F197" s="240" t="s">
        <v>200</v>
      </c>
      <c r="G197" s="237"/>
      <c r="H197" s="241">
        <v>1528</v>
      </c>
      <c r="I197" s="242"/>
      <c r="J197" s="237"/>
      <c r="K197" s="237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265</v>
      </c>
      <c r="AU197" s="247" t="s">
        <v>93</v>
      </c>
      <c r="AV197" s="13" t="s">
        <v>93</v>
      </c>
      <c r="AW197" s="13" t="s">
        <v>46</v>
      </c>
      <c r="AX197" s="13" t="s">
        <v>23</v>
      </c>
      <c r="AY197" s="247" t="s">
        <v>254</v>
      </c>
    </row>
    <row r="198" s="12" customFormat="1" ht="22.8" customHeight="1">
      <c r="A198" s="12"/>
      <c r="B198" s="202"/>
      <c r="C198" s="203"/>
      <c r="D198" s="204" t="s">
        <v>84</v>
      </c>
      <c r="E198" s="216" t="s">
        <v>311</v>
      </c>
      <c r="F198" s="216" t="s">
        <v>484</v>
      </c>
      <c r="G198" s="203"/>
      <c r="H198" s="203"/>
      <c r="I198" s="206"/>
      <c r="J198" s="217">
        <f>BK198</f>
        <v>0</v>
      </c>
      <c r="K198" s="203"/>
      <c r="L198" s="208"/>
      <c r="M198" s="209"/>
      <c r="N198" s="210"/>
      <c r="O198" s="210"/>
      <c r="P198" s="211">
        <f>SUM(P199:P218)</f>
        <v>0</v>
      </c>
      <c r="Q198" s="210"/>
      <c r="R198" s="211">
        <f>SUM(R199:R218)</f>
        <v>26.997000000000003</v>
      </c>
      <c r="S198" s="210"/>
      <c r="T198" s="212">
        <f>SUM(T199:T218)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3" t="s">
        <v>23</v>
      </c>
      <c r="AT198" s="214" t="s">
        <v>84</v>
      </c>
      <c r="AU198" s="214" t="s">
        <v>23</v>
      </c>
      <c r="AY198" s="213" t="s">
        <v>254</v>
      </c>
      <c r="BK198" s="215">
        <f>SUM(BK199:BK218)</f>
        <v>0</v>
      </c>
    </row>
    <row r="199" s="2" customFormat="1" ht="24.15" customHeight="1">
      <c r="A199" s="42"/>
      <c r="B199" s="43"/>
      <c r="C199" s="218" t="s">
        <v>432</v>
      </c>
      <c r="D199" s="218" t="s">
        <v>256</v>
      </c>
      <c r="E199" s="219" t="s">
        <v>491</v>
      </c>
      <c r="F199" s="220" t="s">
        <v>492</v>
      </c>
      <c r="G199" s="221" t="s">
        <v>192</v>
      </c>
      <c r="H199" s="222">
        <v>150</v>
      </c>
      <c r="I199" s="223"/>
      <c r="J199" s="224">
        <f>ROUND(I199*H199,2)</f>
        <v>0</v>
      </c>
      <c r="K199" s="220" t="s">
        <v>260</v>
      </c>
      <c r="L199" s="48"/>
      <c r="M199" s="225" t="s">
        <v>48</v>
      </c>
      <c r="N199" s="226" t="s">
        <v>56</v>
      </c>
      <c r="O199" s="88"/>
      <c r="P199" s="227">
        <f>O199*H199</f>
        <v>0</v>
      </c>
      <c r="Q199" s="227">
        <v>0.15540000000000001</v>
      </c>
      <c r="R199" s="227">
        <f>Q199*H199</f>
        <v>23.310000000000002</v>
      </c>
      <c r="S199" s="227">
        <v>0</v>
      </c>
      <c r="T199" s="22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9" t="s">
        <v>261</v>
      </c>
      <c r="AT199" s="229" t="s">
        <v>256</v>
      </c>
      <c r="AU199" s="229" t="s">
        <v>93</v>
      </c>
      <c r="AY199" s="20" t="s">
        <v>254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20" t="s">
        <v>23</v>
      </c>
      <c r="BK199" s="230">
        <f>ROUND(I199*H199,2)</f>
        <v>0</v>
      </c>
      <c r="BL199" s="20" t="s">
        <v>261</v>
      </c>
      <c r="BM199" s="229" t="s">
        <v>493</v>
      </c>
    </row>
    <row r="200" s="2" customFormat="1">
      <c r="A200" s="42"/>
      <c r="B200" s="43"/>
      <c r="C200" s="44"/>
      <c r="D200" s="231" t="s">
        <v>263</v>
      </c>
      <c r="E200" s="44"/>
      <c r="F200" s="232" t="s">
        <v>494</v>
      </c>
      <c r="G200" s="44"/>
      <c r="H200" s="44"/>
      <c r="I200" s="233"/>
      <c r="J200" s="44"/>
      <c r="K200" s="44"/>
      <c r="L200" s="48"/>
      <c r="M200" s="234"/>
      <c r="N200" s="23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263</v>
      </c>
      <c r="AU200" s="20" t="s">
        <v>93</v>
      </c>
    </row>
    <row r="201" s="13" customFormat="1">
      <c r="A201" s="13"/>
      <c r="B201" s="236"/>
      <c r="C201" s="237"/>
      <c r="D201" s="238" t="s">
        <v>265</v>
      </c>
      <c r="E201" s="239" t="s">
        <v>48</v>
      </c>
      <c r="F201" s="240" t="s">
        <v>191</v>
      </c>
      <c r="G201" s="237"/>
      <c r="H201" s="241">
        <v>150</v>
      </c>
      <c r="I201" s="242"/>
      <c r="J201" s="237"/>
      <c r="K201" s="237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265</v>
      </c>
      <c r="AU201" s="247" t="s">
        <v>93</v>
      </c>
      <c r="AV201" s="13" t="s">
        <v>93</v>
      </c>
      <c r="AW201" s="13" t="s">
        <v>46</v>
      </c>
      <c r="AX201" s="13" t="s">
        <v>23</v>
      </c>
      <c r="AY201" s="247" t="s">
        <v>254</v>
      </c>
    </row>
    <row r="202" s="2" customFormat="1" ht="16.5" customHeight="1">
      <c r="A202" s="42"/>
      <c r="B202" s="43"/>
      <c r="C202" s="285" t="s">
        <v>437</v>
      </c>
      <c r="D202" s="285" t="s">
        <v>376</v>
      </c>
      <c r="E202" s="286" t="s">
        <v>497</v>
      </c>
      <c r="F202" s="287" t="s">
        <v>498</v>
      </c>
      <c r="G202" s="288" t="s">
        <v>192</v>
      </c>
      <c r="H202" s="289">
        <v>45.450000000000003</v>
      </c>
      <c r="I202" s="290"/>
      <c r="J202" s="291">
        <f>ROUND(I202*H202,2)</f>
        <v>0</v>
      </c>
      <c r="K202" s="287" t="s">
        <v>260</v>
      </c>
      <c r="L202" s="292"/>
      <c r="M202" s="293" t="s">
        <v>48</v>
      </c>
      <c r="N202" s="294" t="s">
        <v>56</v>
      </c>
      <c r="O202" s="88"/>
      <c r="P202" s="227">
        <f>O202*H202</f>
        <v>0</v>
      </c>
      <c r="Q202" s="227">
        <v>0.080000000000000002</v>
      </c>
      <c r="R202" s="227">
        <f>Q202*H202</f>
        <v>3.6360000000000001</v>
      </c>
      <c r="S202" s="227">
        <v>0</v>
      </c>
      <c r="T202" s="22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9" t="s">
        <v>499</v>
      </c>
      <c r="AT202" s="229" t="s">
        <v>376</v>
      </c>
      <c r="AU202" s="229" t="s">
        <v>93</v>
      </c>
      <c r="AY202" s="20" t="s">
        <v>254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0" t="s">
        <v>23</v>
      </c>
      <c r="BK202" s="230">
        <f>ROUND(I202*H202,2)</f>
        <v>0</v>
      </c>
      <c r="BL202" s="20" t="s">
        <v>499</v>
      </c>
      <c r="BM202" s="229" t="s">
        <v>500</v>
      </c>
    </row>
    <row r="203" s="15" customFormat="1">
      <c r="A203" s="15"/>
      <c r="B203" s="259"/>
      <c r="C203" s="260"/>
      <c r="D203" s="238" t="s">
        <v>265</v>
      </c>
      <c r="E203" s="261" t="s">
        <v>48</v>
      </c>
      <c r="F203" s="262" t="s">
        <v>501</v>
      </c>
      <c r="G203" s="260"/>
      <c r="H203" s="261" t="s">
        <v>48</v>
      </c>
      <c r="I203" s="263"/>
      <c r="J203" s="260"/>
      <c r="K203" s="260"/>
      <c r="L203" s="264"/>
      <c r="M203" s="265"/>
      <c r="N203" s="266"/>
      <c r="O203" s="266"/>
      <c r="P203" s="266"/>
      <c r="Q203" s="266"/>
      <c r="R203" s="266"/>
      <c r="S203" s="266"/>
      <c r="T203" s="26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8" t="s">
        <v>265</v>
      </c>
      <c r="AU203" s="268" t="s">
        <v>93</v>
      </c>
      <c r="AV203" s="15" t="s">
        <v>23</v>
      </c>
      <c r="AW203" s="15" t="s">
        <v>46</v>
      </c>
      <c r="AX203" s="15" t="s">
        <v>85</v>
      </c>
      <c r="AY203" s="268" t="s">
        <v>254</v>
      </c>
    </row>
    <row r="204" s="13" customFormat="1">
      <c r="A204" s="13"/>
      <c r="B204" s="236"/>
      <c r="C204" s="237"/>
      <c r="D204" s="238" t="s">
        <v>265</v>
      </c>
      <c r="E204" s="239" t="s">
        <v>188</v>
      </c>
      <c r="F204" s="240" t="s">
        <v>502</v>
      </c>
      <c r="G204" s="237"/>
      <c r="H204" s="241">
        <v>45</v>
      </c>
      <c r="I204" s="242"/>
      <c r="J204" s="237"/>
      <c r="K204" s="237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265</v>
      </c>
      <c r="AU204" s="247" t="s">
        <v>93</v>
      </c>
      <c r="AV204" s="13" t="s">
        <v>93</v>
      </c>
      <c r="AW204" s="13" t="s">
        <v>46</v>
      </c>
      <c r="AX204" s="13" t="s">
        <v>85</v>
      </c>
      <c r="AY204" s="247" t="s">
        <v>254</v>
      </c>
    </row>
    <row r="205" s="14" customFormat="1">
      <c r="A205" s="14"/>
      <c r="B205" s="248"/>
      <c r="C205" s="249"/>
      <c r="D205" s="238" t="s">
        <v>265</v>
      </c>
      <c r="E205" s="250" t="s">
        <v>48</v>
      </c>
      <c r="F205" s="251" t="s">
        <v>268</v>
      </c>
      <c r="G205" s="249"/>
      <c r="H205" s="252">
        <v>45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8" t="s">
        <v>265</v>
      </c>
      <c r="AU205" s="258" t="s">
        <v>93</v>
      </c>
      <c r="AV205" s="14" t="s">
        <v>261</v>
      </c>
      <c r="AW205" s="14" t="s">
        <v>46</v>
      </c>
      <c r="AX205" s="14" t="s">
        <v>85</v>
      </c>
      <c r="AY205" s="258" t="s">
        <v>254</v>
      </c>
    </row>
    <row r="206" s="13" customFormat="1">
      <c r="A206" s="13"/>
      <c r="B206" s="236"/>
      <c r="C206" s="237"/>
      <c r="D206" s="238" t="s">
        <v>265</v>
      </c>
      <c r="E206" s="239" t="s">
        <v>48</v>
      </c>
      <c r="F206" s="240" t="s">
        <v>503</v>
      </c>
      <c r="G206" s="237"/>
      <c r="H206" s="241">
        <v>45.450000000000003</v>
      </c>
      <c r="I206" s="242"/>
      <c r="J206" s="237"/>
      <c r="K206" s="237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265</v>
      </c>
      <c r="AU206" s="247" t="s">
        <v>93</v>
      </c>
      <c r="AV206" s="13" t="s">
        <v>93</v>
      </c>
      <c r="AW206" s="13" t="s">
        <v>46</v>
      </c>
      <c r="AX206" s="13" t="s">
        <v>23</v>
      </c>
      <c r="AY206" s="247" t="s">
        <v>254</v>
      </c>
    </row>
    <row r="207" s="2" customFormat="1" ht="24.15" customHeight="1">
      <c r="A207" s="42"/>
      <c r="B207" s="43"/>
      <c r="C207" s="218" t="s">
        <v>442</v>
      </c>
      <c r="D207" s="218" t="s">
        <v>256</v>
      </c>
      <c r="E207" s="219" t="s">
        <v>506</v>
      </c>
      <c r="F207" s="220" t="s">
        <v>507</v>
      </c>
      <c r="G207" s="221" t="s">
        <v>192</v>
      </c>
      <c r="H207" s="222">
        <v>300</v>
      </c>
      <c r="I207" s="223"/>
      <c r="J207" s="224">
        <f>ROUND(I207*H207,2)</f>
        <v>0</v>
      </c>
      <c r="K207" s="220" t="s">
        <v>260</v>
      </c>
      <c r="L207" s="48"/>
      <c r="M207" s="225" t="s">
        <v>48</v>
      </c>
      <c r="N207" s="226" t="s">
        <v>56</v>
      </c>
      <c r="O207" s="88"/>
      <c r="P207" s="227">
        <f>O207*H207</f>
        <v>0</v>
      </c>
      <c r="Q207" s="227">
        <v>0.00017000000000000001</v>
      </c>
      <c r="R207" s="227">
        <f>Q207*H207</f>
        <v>0.051000000000000004</v>
      </c>
      <c r="S207" s="227">
        <v>0</v>
      </c>
      <c r="T207" s="22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29" t="s">
        <v>261</v>
      </c>
      <c r="AT207" s="229" t="s">
        <v>256</v>
      </c>
      <c r="AU207" s="229" t="s">
        <v>93</v>
      </c>
      <c r="AY207" s="20" t="s">
        <v>254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20" t="s">
        <v>23</v>
      </c>
      <c r="BK207" s="230">
        <f>ROUND(I207*H207,2)</f>
        <v>0</v>
      </c>
      <c r="BL207" s="20" t="s">
        <v>261</v>
      </c>
      <c r="BM207" s="229" t="s">
        <v>508</v>
      </c>
    </row>
    <row r="208" s="2" customFormat="1">
      <c r="A208" s="42"/>
      <c r="B208" s="43"/>
      <c r="C208" s="44"/>
      <c r="D208" s="231" t="s">
        <v>263</v>
      </c>
      <c r="E208" s="44"/>
      <c r="F208" s="232" t="s">
        <v>509</v>
      </c>
      <c r="G208" s="44"/>
      <c r="H208" s="44"/>
      <c r="I208" s="233"/>
      <c r="J208" s="44"/>
      <c r="K208" s="44"/>
      <c r="L208" s="48"/>
      <c r="M208" s="234"/>
      <c r="N208" s="23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263</v>
      </c>
      <c r="AU208" s="20" t="s">
        <v>93</v>
      </c>
    </row>
    <row r="209" s="15" customFormat="1">
      <c r="A209" s="15"/>
      <c r="B209" s="259"/>
      <c r="C209" s="260"/>
      <c r="D209" s="238" t="s">
        <v>265</v>
      </c>
      <c r="E209" s="261" t="s">
        <v>48</v>
      </c>
      <c r="F209" s="262" t="s">
        <v>510</v>
      </c>
      <c r="G209" s="260"/>
      <c r="H209" s="261" t="s">
        <v>48</v>
      </c>
      <c r="I209" s="263"/>
      <c r="J209" s="260"/>
      <c r="K209" s="260"/>
      <c r="L209" s="264"/>
      <c r="M209" s="265"/>
      <c r="N209" s="266"/>
      <c r="O209" s="266"/>
      <c r="P209" s="266"/>
      <c r="Q209" s="266"/>
      <c r="R209" s="266"/>
      <c r="S209" s="266"/>
      <c r="T209" s="26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8" t="s">
        <v>265</v>
      </c>
      <c r="AU209" s="268" t="s">
        <v>93</v>
      </c>
      <c r="AV209" s="15" t="s">
        <v>23</v>
      </c>
      <c r="AW209" s="15" t="s">
        <v>46</v>
      </c>
      <c r="AX209" s="15" t="s">
        <v>85</v>
      </c>
      <c r="AY209" s="268" t="s">
        <v>254</v>
      </c>
    </row>
    <row r="210" s="13" customFormat="1">
      <c r="A210" s="13"/>
      <c r="B210" s="236"/>
      <c r="C210" s="237"/>
      <c r="D210" s="238" t="s">
        <v>265</v>
      </c>
      <c r="E210" s="239" t="s">
        <v>48</v>
      </c>
      <c r="F210" s="240" t="s">
        <v>511</v>
      </c>
      <c r="G210" s="237"/>
      <c r="H210" s="241">
        <v>300</v>
      </c>
      <c r="I210" s="242"/>
      <c r="J210" s="237"/>
      <c r="K210" s="237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265</v>
      </c>
      <c r="AU210" s="247" t="s">
        <v>93</v>
      </c>
      <c r="AV210" s="13" t="s">
        <v>93</v>
      </c>
      <c r="AW210" s="13" t="s">
        <v>46</v>
      </c>
      <c r="AX210" s="13" t="s">
        <v>85</v>
      </c>
      <c r="AY210" s="247" t="s">
        <v>254</v>
      </c>
    </row>
    <row r="211" s="14" customFormat="1">
      <c r="A211" s="14"/>
      <c r="B211" s="248"/>
      <c r="C211" s="249"/>
      <c r="D211" s="238" t="s">
        <v>265</v>
      </c>
      <c r="E211" s="250" t="s">
        <v>208</v>
      </c>
      <c r="F211" s="251" t="s">
        <v>268</v>
      </c>
      <c r="G211" s="249"/>
      <c r="H211" s="252">
        <v>300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8" t="s">
        <v>265</v>
      </c>
      <c r="AU211" s="258" t="s">
        <v>93</v>
      </c>
      <c r="AV211" s="14" t="s">
        <v>261</v>
      </c>
      <c r="AW211" s="14" t="s">
        <v>46</v>
      </c>
      <c r="AX211" s="14" t="s">
        <v>23</v>
      </c>
      <c r="AY211" s="258" t="s">
        <v>254</v>
      </c>
    </row>
    <row r="212" s="2" customFormat="1" ht="16.5" customHeight="1">
      <c r="A212" s="42"/>
      <c r="B212" s="43"/>
      <c r="C212" s="218" t="s">
        <v>447</v>
      </c>
      <c r="D212" s="218" t="s">
        <v>256</v>
      </c>
      <c r="E212" s="219" t="s">
        <v>512</v>
      </c>
      <c r="F212" s="220" t="s">
        <v>513</v>
      </c>
      <c r="G212" s="221" t="s">
        <v>192</v>
      </c>
      <c r="H212" s="222">
        <v>600</v>
      </c>
      <c r="I212" s="223"/>
      <c r="J212" s="224">
        <f>ROUND(I212*H212,2)</f>
        <v>0</v>
      </c>
      <c r="K212" s="220" t="s">
        <v>260</v>
      </c>
      <c r="L212" s="48"/>
      <c r="M212" s="225" t="s">
        <v>48</v>
      </c>
      <c r="N212" s="226" t="s">
        <v>56</v>
      </c>
      <c r="O212" s="88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9" t="s">
        <v>261</v>
      </c>
      <c r="AT212" s="229" t="s">
        <v>256</v>
      </c>
      <c r="AU212" s="229" t="s">
        <v>93</v>
      </c>
      <c r="AY212" s="20" t="s">
        <v>254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0" t="s">
        <v>23</v>
      </c>
      <c r="BK212" s="230">
        <f>ROUND(I212*H212,2)</f>
        <v>0</v>
      </c>
      <c r="BL212" s="20" t="s">
        <v>261</v>
      </c>
      <c r="BM212" s="229" t="s">
        <v>514</v>
      </c>
    </row>
    <row r="213" s="2" customFormat="1">
      <c r="A213" s="42"/>
      <c r="B213" s="43"/>
      <c r="C213" s="44"/>
      <c r="D213" s="231" t="s">
        <v>263</v>
      </c>
      <c r="E213" s="44"/>
      <c r="F213" s="232" t="s">
        <v>515</v>
      </c>
      <c r="G213" s="44"/>
      <c r="H213" s="44"/>
      <c r="I213" s="233"/>
      <c r="J213" s="44"/>
      <c r="K213" s="44"/>
      <c r="L213" s="48"/>
      <c r="M213" s="234"/>
      <c r="N213" s="23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263</v>
      </c>
      <c r="AU213" s="20" t="s">
        <v>93</v>
      </c>
    </row>
    <row r="214" s="15" customFormat="1">
      <c r="A214" s="15"/>
      <c r="B214" s="259"/>
      <c r="C214" s="260"/>
      <c r="D214" s="238" t="s">
        <v>265</v>
      </c>
      <c r="E214" s="261" t="s">
        <v>48</v>
      </c>
      <c r="F214" s="262" t="s">
        <v>516</v>
      </c>
      <c r="G214" s="260"/>
      <c r="H214" s="261" t="s">
        <v>48</v>
      </c>
      <c r="I214" s="263"/>
      <c r="J214" s="260"/>
      <c r="K214" s="260"/>
      <c r="L214" s="264"/>
      <c r="M214" s="265"/>
      <c r="N214" s="266"/>
      <c r="O214" s="266"/>
      <c r="P214" s="266"/>
      <c r="Q214" s="266"/>
      <c r="R214" s="266"/>
      <c r="S214" s="266"/>
      <c r="T214" s="26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8" t="s">
        <v>265</v>
      </c>
      <c r="AU214" s="268" t="s">
        <v>93</v>
      </c>
      <c r="AV214" s="15" t="s">
        <v>23</v>
      </c>
      <c r="AW214" s="15" t="s">
        <v>46</v>
      </c>
      <c r="AX214" s="15" t="s">
        <v>85</v>
      </c>
      <c r="AY214" s="268" t="s">
        <v>254</v>
      </c>
    </row>
    <row r="215" s="13" customFormat="1">
      <c r="A215" s="13"/>
      <c r="B215" s="236"/>
      <c r="C215" s="237"/>
      <c r="D215" s="238" t="s">
        <v>265</v>
      </c>
      <c r="E215" s="239" t="s">
        <v>48</v>
      </c>
      <c r="F215" s="240" t="s">
        <v>517</v>
      </c>
      <c r="G215" s="237"/>
      <c r="H215" s="241">
        <v>600</v>
      </c>
      <c r="I215" s="242"/>
      <c r="J215" s="237"/>
      <c r="K215" s="237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265</v>
      </c>
      <c r="AU215" s="247" t="s">
        <v>93</v>
      </c>
      <c r="AV215" s="13" t="s">
        <v>93</v>
      </c>
      <c r="AW215" s="13" t="s">
        <v>46</v>
      </c>
      <c r="AX215" s="13" t="s">
        <v>23</v>
      </c>
      <c r="AY215" s="247" t="s">
        <v>254</v>
      </c>
    </row>
    <row r="216" s="2" customFormat="1" ht="37.8" customHeight="1">
      <c r="A216" s="42"/>
      <c r="B216" s="43"/>
      <c r="C216" s="218" t="s">
        <v>453</v>
      </c>
      <c r="D216" s="218" t="s">
        <v>256</v>
      </c>
      <c r="E216" s="219" t="s">
        <v>519</v>
      </c>
      <c r="F216" s="220" t="s">
        <v>520</v>
      </c>
      <c r="G216" s="221" t="s">
        <v>192</v>
      </c>
      <c r="H216" s="222">
        <v>150</v>
      </c>
      <c r="I216" s="223"/>
      <c r="J216" s="224">
        <f>ROUND(I216*H216,2)</f>
        <v>0</v>
      </c>
      <c r="K216" s="220" t="s">
        <v>260</v>
      </c>
      <c r="L216" s="48"/>
      <c r="M216" s="225" t="s">
        <v>48</v>
      </c>
      <c r="N216" s="226" t="s">
        <v>56</v>
      </c>
      <c r="O216" s="88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9" t="s">
        <v>261</v>
      </c>
      <c r="AT216" s="229" t="s">
        <v>256</v>
      </c>
      <c r="AU216" s="229" t="s">
        <v>93</v>
      </c>
      <c r="AY216" s="20" t="s">
        <v>254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20" t="s">
        <v>23</v>
      </c>
      <c r="BK216" s="230">
        <f>ROUND(I216*H216,2)</f>
        <v>0</v>
      </c>
      <c r="BL216" s="20" t="s">
        <v>261</v>
      </c>
      <c r="BM216" s="229" t="s">
        <v>521</v>
      </c>
    </row>
    <row r="217" s="2" customFormat="1">
      <c r="A217" s="42"/>
      <c r="B217" s="43"/>
      <c r="C217" s="44"/>
      <c r="D217" s="231" t="s">
        <v>263</v>
      </c>
      <c r="E217" s="44"/>
      <c r="F217" s="232" t="s">
        <v>522</v>
      </c>
      <c r="G217" s="44"/>
      <c r="H217" s="44"/>
      <c r="I217" s="233"/>
      <c r="J217" s="44"/>
      <c r="K217" s="44"/>
      <c r="L217" s="48"/>
      <c r="M217" s="234"/>
      <c r="N217" s="23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263</v>
      </c>
      <c r="AU217" s="20" t="s">
        <v>93</v>
      </c>
    </row>
    <row r="218" s="13" customFormat="1">
      <c r="A218" s="13"/>
      <c r="B218" s="236"/>
      <c r="C218" s="237"/>
      <c r="D218" s="238" t="s">
        <v>265</v>
      </c>
      <c r="E218" s="239" t="s">
        <v>48</v>
      </c>
      <c r="F218" s="240" t="s">
        <v>191</v>
      </c>
      <c r="G218" s="237"/>
      <c r="H218" s="241">
        <v>150</v>
      </c>
      <c r="I218" s="242"/>
      <c r="J218" s="237"/>
      <c r="K218" s="237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265</v>
      </c>
      <c r="AU218" s="247" t="s">
        <v>93</v>
      </c>
      <c r="AV218" s="13" t="s">
        <v>93</v>
      </c>
      <c r="AW218" s="13" t="s">
        <v>46</v>
      </c>
      <c r="AX218" s="13" t="s">
        <v>23</v>
      </c>
      <c r="AY218" s="247" t="s">
        <v>254</v>
      </c>
    </row>
    <row r="219" s="12" customFormat="1" ht="22.8" customHeight="1">
      <c r="A219" s="12"/>
      <c r="B219" s="202"/>
      <c r="C219" s="203"/>
      <c r="D219" s="204" t="s">
        <v>84</v>
      </c>
      <c r="E219" s="216" t="s">
        <v>523</v>
      </c>
      <c r="F219" s="216" t="s">
        <v>524</v>
      </c>
      <c r="G219" s="203"/>
      <c r="H219" s="203"/>
      <c r="I219" s="206"/>
      <c r="J219" s="217">
        <f>BK219</f>
        <v>0</v>
      </c>
      <c r="K219" s="203"/>
      <c r="L219" s="208"/>
      <c r="M219" s="209"/>
      <c r="N219" s="210"/>
      <c r="O219" s="210"/>
      <c r="P219" s="211">
        <f>SUM(P220:P245)</f>
        <v>0</v>
      </c>
      <c r="Q219" s="210"/>
      <c r="R219" s="211">
        <f>SUM(R220:R245)</f>
        <v>0</v>
      </c>
      <c r="S219" s="210"/>
      <c r="T219" s="212">
        <f>SUM(T220:T245)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3" t="s">
        <v>23</v>
      </c>
      <c r="AT219" s="214" t="s">
        <v>84</v>
      </c>
      <c r="AU219" s="214" t="s">
        <v>23</v>
      </c>
      <c r="AY219" s="213" t="s">
        <v>254</v>
      </c>
      <c r="BK219" s="215">
        <f>SUM(BK220:BK245)</f>
        <v>0</v>
      </c>
    </row>
    <row r="220" s="2" customFormat="1" ht="24.15" customHeight="1">
      <c r="A220" s="42"/>
      <c r="B220" s="43"/>
      <c r="C220" s="218" t="s">
        <v>458</v>
      </c>
      <c r="D220" s="218" t="s">
        <v>256</v>
      </c>
      <c r="E220" s="219" t="s">
        <v>526</v>
      </c>
      <c r="F220" s="220" t="s">
        <v>527</v>
      </c>
      <c r="G220" s="221" t="s">
        <v>528</v>
      </c>
      <c r="H220" s="222">
        <v>1066.56</v>
      </c>
      <c r="I220" s="223"/>
      <c r="J220" s="224">
        <f>ROUND(I220*H220,2)</f>
        <v>0</v>
      </c>
      <c r="K220" s="220" t="s">
        <v>260</v>
      </c>
      <c r="L220" s="48"/>
      <c r="M220" s="225" t="s">
        <v>48</v>
      </c>
      <c r="N220" s="226" t="s">
        <v>56</v>
      </c>
      <c r="O220" s="88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9" t="s">
        <v>261</v>
      </c>
      <c r="AT220" s="229" t="s">
        <v>256</v>
      </c>
      <c r="AU220" s="229" t="s">
        <v>93</v>
      </c>
      <c r="AY220" s="20" t="s">
        <v>254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20" t="s">
        <v>23</v>
      </c>
      <c r="BK220" s="230">
        <f>ROUND(I220*H220,2)</f>
        <v>0</v>
      </c>
      <c r="BL220" s="20" t="s">
        <v>261</v>
      </c>
      <c r="BM220" s="229" t="s">
        <v>529</v>
      </c>
    </row>
    <row r="221" s="2" customFormat="1">
      <c r="A221" s="42"/>
      <c r="B221" s="43"/>
      <c r="C221" s="44"/>
      <c r="D221" s="231" t="s">
        <v>263</v>
      </c>
      <c r="E221" s="44"/>
      <c r="F221" s="232" t="s">
        <v>530</v>
      </c>
      <c r="G221" s="44"/>
      <c r="H221" s="44"/>
      <c r="I221" s="233"/>
      <c r="J221" s="44"/>
      <c r="K221" s="44"/>
      <c r="L221" s="48"/>
      <c r="M221" s="234"/>
      <c r="N221" s="23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263</v>
      </c>
      <c r="AU221" s="20" t="s">
        <v>93</v>
      </c>
    </row>
    <row r="222" s="13" customFormat="1">
      <c r="A222" s="13"/>
      <c r="B222" s="236"/>
      <c r="C222" s="237"/>
      <c r="D222" s="238" t="s">
        <v>265</v>
      </c>
      <c r="E222" s="239" t="s">
        <v>178</v>
      </c>
      <c r="F222" s="240" t="s">
        <v>2092</v>
      </c>
      <c r="G222" s="237"/>
      <c r="H222" s="241">
        <v>539.39999999999998</v>
      </c>
      <c r="I222" s="242"/>
      <c r="J222" s="237"/>
      <c r="K222" s="237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265</v>
      </c>
      <c r="AU222" s="247" t="s">
        <v>93</v>
      </c>
      <c r="AV222" s="13" t="s">
        <v>93</v>
      </c>
      <c r="AW222" s="13" t="s">
        <v>46</v>
      </c>
      <c r="AX222" s="13" t="s">
        <v>85</v>
      </c>
      <c r="AY222" s="247" t="s">
        <v>254</v>
      </c>
    </row>
    <row r="223" s="13" customFormat="1">
      <c r="A223" s="13"/>
      <c r="B223" s="236"/>
      <c r="C223" s="237"/>
      <c r="D223" s="238" t="s">
        <v>265</v>
      </c>
      <c r="E223" s="239" t="s">
        <v>223</v>
      </c>
      <c r="F223" s="240" t="s">
        <v>2093</v>
      </c>
      <c r="G223" s="237"/>
      <c r="H223" s="241">
        <v>527.15999999999997</v>
      </c>
      <c r="I223" s="242"/>
      <c r="J223" s="237"/>
      <c r="K223" s="237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265</v>
      </c>
      <c r="AU223" s="247" t="s">
        <v>93</v>
      </c>
      <c r="AV223" s="13" t="s">
        <v>93</v>
      </c>
      <c r="AW223" s="13" t="s">
        <v>46</v>
      </c>
      <c r="AX223" s="13" t="s">
        <v>85</v>
      </c>
      <c r="AY223" s="247" t="s">
        <v>254</v>
      </c>
    </row>
    <row r="224" s="14" customFormat="1">
      <c r="A224" s="14"/>
      <c r="B224" s="248"/>
      <c r="C224" s="249"/>
      <c r="D224" s="238" t="s">
        <v>265</v>
      </c>
      <c r="E224" s="250" t="s">
        <v>210</v>
      </c>
      <c r="F224" s="251" t="s">
        <v>268</v>
      </c>
      <c r="G224" s="249"/>
      <c r="H224" s="252">
        <v>1066.56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8" t="s">
        <v>265</v>
      </c>
      <c r="AU224" s="258" t="s">
        <v>93</v>
      </c>
      <c r="AV224" s="14" t="s">
        <v>261</v>
      </c>
      <c r="AW224" s="14" t="s">
        <v>46</v>
      </c>
      <c r="AX224" s="14" t="s">
        <v>23</v>
      </c>
      <c r="AY224" s="258" t="s">
        <v>254</v>
      </c>
    </row>
    <row r="225" s="2" customFormat="1" ht="24.15" customHeight="1">
      <c r="A225" s="42"/>
      <c r="B225" s="43"/>
      <c r="C225" s="218" t="s">
        <v>464</v>
      </c>
      <c r="D225" s="218" t="s">
        <v>256</v>
      </c>
      <c r="E225" s="219" t="s">
        <v>534</v>
      </c>
      <c r="F225" s="220" t="s">
        <v>535</v>
      </c>
      <c r="G225" s="221" t="s">
        <v>528</v>
      </c>
      <c r="H225" s="222">
        <v>9599.0400000000009</v>
      </c>
      <c r="I225" s="223"/>
      <c r="J225" s="224">
        <f>ROUND(I225*H225,2)</f>
        <v>0</v>
      </c>
      <c r="K225" s="220" t="s">
        <v>260</v>
      </c>
      <c r="L225" s="48"/>
      <c r="M225" s="225" t="s">
        <v>48</v>
      </c>
      <c r="N225" s="226" t="s">
        <v>56</v>
      </c>
      <c r="O225" s="88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9" t="s">
        <v>261</v>
      </c>
      <c r="AT225" s="229" t="s">
        <v>256</v>
      </c>
      <c r="AU225" s="229" t="s">
        <v>93</v>
      </c>
      <c r="AY225" s="20" t="s">
        <v>254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20" t="s">
        <v>23</v>
      </c>
      <c r="BK225" s="230">
        <f>ROUND(I225*H225,2)</f>
        <v>0</v>
      </c>
      <c r="BL225" s="20" t="s">
        <v>261</v>
      </c>
      <c r="BM225" s="229" t="s">
        <v>536</v>
      </c>
    </row>
    <row r="226" s="2" customFormat="1">
      <c r="A226" s="42"/>
      <c r="B226" s="43"/>
      <c r="C226" s="44"/>
      <c r="D226" s="231" t="s">
        <v>263</v>
      </c>
      <c r="E226" s="44"/>
      <c r="F226" s="232" t="s">
        <v>537</v>
      </c>
      <c r="G226" s="44"/>
      <c r="H226" s="44"/>
      <c r="I226" s="233"/>
      <c r="J226" s="44"/>
      <c r="K226" s="44"/>
      <c r="L226" s="48"/>
      <c r="M226" s="234"/>
      <c r="N226" s="23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263</v>
      </c>
      <c r="AU226" s="20" t="s">
        <v>93</v>
      </c>
    </row>
    <row r="227" s="13" customFormat="1">
      <c r="A227" s="13"/>
      <c r="B227" s="236"/>
      <c r="C227" s="237"/>
      <c r="D227" s="238" t="s">
        <v>265</v>
      </c>
      <c r="E227" s="239" t="s">
        <v>48</v>
      </c>
      <c r="F227" s="240" t="s">
        <v>538</v>
      </c>
      <c r="G227" s="237"/>
      <c r="H227" s="241">
        <v>9599.0400000000009</v>
      </c>
      <c r="I227" s="242"/>
      <c r="J227" s="237"/>
      <c r="K227" s="237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265</v>
      </c>
      <c r="AU227" s="247" t="s">
        <v>93</v>
      </c>
      <c r="AV227" s="13" t="s">
        <v>93</v>
      </c>
      <c r="AW227" s="13" t="s">
        <v>46</v>
      </c>
      <c r="AX227" s="13" t="s">
        <v>23</v>
      </c>
      <c r="AY227" s="247" t="s">
        <v>254</v>
      </c>
    </row>
    <row r="228" s="2" customFormat="1" ht="24.15" customHeight="1">
      <c r="A228" s="42"/>
      <c r="B228" s="43"/>
      <c r="C228" s="218" t="s">
        <v>469</v>
      </c>
      <c r="D228" s="218" t="s">
        <v>256</v>
      </c>
      <c r="E228" s="219" t="s">
        <v>541</v>
      </c>
      <c r="F228" s="220" t="s">
        <v>542</v>
      </c>
      <c r="G228" s="221" t="s">
        <v>528</v>
      </c>
      <c r="H228" s="222">
        <v>641.35199999999998</v>
      </c>
      <c r="I228" s="223"/>
      <c r="J228" s="224">
        <f>ROUND(I228*H228,2)</f>
        <v>0</v>
      </c>
      <c r="K228" s="220" t="s">
        <v>260</v>
      </c>
      <c r="L228" s="48"/>
      <c r="M228" s="225" t="s">
        <v>48</v>
      </c>
      <c r="N228" s="226" t="s">
        <v>56</v>
      </c>
      <c r="O228" s="88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29" t="s">
        <v>261</v>
      </c>
      <c r="AT228" s="229" t="s">
        <v>256</v>
      </c>
      <c r="AU228" s="229" t="s">
        <v>93</v>
      </c>
      <c r="AY228" s="20" t="s">
        <v>254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20" t="s">
        <v>23</v>
      </c>
      <c r="BK228" s="230">
        <f>ROUND(I228*H228,2)</f>
        <v>0</v>
      </c>
      <c r="BL228" s="20" t="s">
        <v>261</v>
      </c>
      <c r="BM228" s="229" t="s">
        <v>543</v>
      </c>
    </row>
    <row r="229" s="2" customFormat="1">
      <c r="A229" s="42"/>
      <c r="B229" s="43"/>
      <c r="C229" s="44"/>
      <c r="D229" s="231" t="s">
        <v>263</v>
      </c>
      <c r="E229" s="44"/>
      <c r="F229" s="232" t="s">
        <v>544</v>
      </c>
      <c r="G229" s="44"/>
      <c r="H229" s="44"/>
      <c r="I229" s="233"/>
      <c r="J229" s="44"/>
      <c r="K229" s="44"/>
      <c r="L229" s="48"/>
      <c r="M229" s="234"/>
      <c r="N229" s="23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263</v>
      </c>
      <c r="AU229" s="20" t="s">
        <v>93</v>
      </c>
    </row>
    <row r="230" s="13" customFormat="1">
      <c r="A230" s="13"/>
      <c r="B230" s="236"/>
      <c r="C230" s="237"/>
      <c r="D230" s="238" t="s">
        <v>265</v>
      </c>
      <c r="E230" s="239" t="s">
        <v>171</v>
      </c>
      <c r="F230" s="240" t="s">
        <v>2094</v>
      </c>
      <c r="G230" s="237"/>
      <c r="H230" s="241">
        <v>576.27999999999997</v>
      </c>
      <c r="I230" s="242"/>
      <c r="J230" s="237"/>
      <c r="K230" s="237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265</v>
      </c>
      <c r="AU230" s="247" t="s">
        <v>93</v>
      </c>
      <c r="AV230" s="13" t="s">
        <v>93</v>
      </c>
      <c r="AW230" s="13" t="s">
        <v>46</v>
      </c>
      <c r="AX230" s="13" t="s">
        <v>85</v>
      </c>
      <c r="AY230" s="247" t="s">
        <v>254</v>
      </c>
    </row>
    <row r="231" s="13" customFormat="1">
      <c r="A231" s="13"/>
      <c r="B231" s="236"/>
      <c r="C231" s="237"/>
      <c r="D231" s="238" t="s">
        <v>265</v>
      </c>
      <c r="E231" s="239" t="s">
        <v>2058</v>
      </c>
      <c r="F231" s="240" t="s">
        <v>2095</v>
      </c>
      <c r="G231" s="237"/>
      <c r="H231" s="241">
        <v>65.072000000000003</v>
      </c>
      <c r="I231" s="242"/>
      <c r="J231" s="237"/>
      <c r="K231" s="237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265</v>
      </c>
      <c r="AU231" s="247" t="s">
        <v>93</v>
      </c>
      <c r="AV231" s="13" t="s">
        <v>93</v>
      </c>
      <c r="AW231" s="13" t="s">
        <v>46</v>
      </c>
      <c r="AX231" s="13" t="s">
        <v>85</v>
      </c>
      <c r="AY231" s="247" t="s">
        <v>254</v>
      </c>
    </row>
    <row r="232" s="14" customFormat="1">
      <c r="A232" s="14"/>
      <c r="B232" s="248"/>
      <c r="C232" s="249"/>
      <c r="D232" s="238" t="s">
        <v>265</v>
      </c>
      <c r="E232" s="250" t="s">
        <v>183</v>
      </c>
      <c r="F232" s="251" t="s">
        <v>268</v>
      </c>
      <c r="G232" s="249"/>
      <c r="H232" s="252">
        <v>641.35199999999998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8" t="s">
        <v>265</v>
      </c>
      <c r="AU232" s="258" t="s">
        <v>93</v>
      </c>
      <c r="AV232" s="14" t="s">
        <v>261</v>
      </c>
      <c r="AW232" s="14" t="s">
        <v>46</v>
      </c>
      <c r="AX232" s="14" t="s">
        <v>23</v>
      </c>
      <c r="AY232" s="258" t="s">
        <v>254</v>
      </c>
    </row>
    <row r="233" s="13" customFormat="1">
      <c r="A233" s="13"/>
      <c r="B233" s="236"/>
      <c r="C233" s="237"/>
      <c r="D233" s="238" t="s">
        <v>265</v>
      </c>
      <c r="E233" s="239" t="s">
        <v>194</v>
      </c>
      <c r="F233" s="240" t="s">
        <v>2096</v>
      </c>
      <c r="G233" s="237"/>
      <c r="H233" s="241">
        <v>30.75</v>
      </c>
      <c r="I233" s="242"/>
      <c r="J233" s="237"/>
      <c r="K233" s="237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265</v>
      </c>
      <c r="AU233" s="247" t="s">
        <v>93</v>
      </c>
      <c r="AV233" s="13" t="s">
        <v>93</v>
      </c>
      <c r="AW233" s="13" t="s">
        <v>46</v>
      </c>
      <c r="AX233" s="13" t="s">
        <v>85</v>
      </c>
      <c r="AY233" s="247" t="s">
        <v>254</v>
      </c>
    </row>
    <row r="234" s="2" customFormat="1" ht="24.15" customHeight="1">
      <c r="A234" s="42"/>
      <c r="B234" s="43"/>
      <c r="C234" s="218" t="s">
        <v>474</v>
      </c>
      <c r="D234" s="218" t="s">
        <v>256</v>
      </c>
      <c r="E234" s="219" t="s">
        <v>549</v>
      </c>
      <c r="F234" s="220" t="s">
        <v>535</v>
      </c>
      <c r="G234" s="221" t="s">
        <v>528</v>
      </c>
      <c r="H234" s="222">
        <v>5772.1679999999997</v>
      </c>
      <c r="I234" s="223"/>
      <c r="J234" s="224">
        <f>ROUND(I234*H234,2)</f>
        <v>0</v>
      </c>
      <c r="K234" s="220" t="s">
        <v>260</v>
      </c>
      <c r="L234" s="48"/>
      <c r="M234" s="225" t="s">
        <v>48</v>
      </c>
      <c r="N234" s="226" t="s">
        <v>56</v>
      </c>
      <c r="O234" s="88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29" t="s">
        <v>261</v>
      </c>
      <c r="AT234" s="229" t="s">
        <v>256</v>
      </c>
      <c r="AU234" s="229" t="s">
        <v>93</v>
      </c>
      <c r="AY234" s="20" t="s">
        <v>254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20" t="s">
        <v>23</v>
      </c>
      <c r="BK234" s="230">
        <f>ROUND(I234*H234,2)</f>
        <v>0</v>
      </c>
      <c r="BL234" s="20" t="s">
        <v>261</v>
      </c>
      <c r="BM234" s="229" t="s">
        <v>550</v>
      </c>
    </row>
    <row r="235" s="2" customFormat="1">
      <c r="A235" s="42"/>
      <c r="B235" s="43"/>
      <c r="C235" s="44"/>
      <c r="D235" s="231" t="s">
        <v>263</v>
      </c>
      <c r="E235" s="44"/>
      <c r="F235" s="232" t="s">
        <v>551</v>
      </c>
      <c r="G235" s="44"/>
      <c r="H235" s="44"/>
      <c r="I235" s="233"/>
      <c r="J235" s="44"/>
      <c r="K235" s="44"/>
      <c r="L235" s="48"/>
      <c r="M235" s="234"/>
      <c r="N235" s="23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263</v>
      </c>
      <c r="AU235" s="20" t="s">
        <v>93</v>
      </c>
    </row>
    <row r="236" s="13" customFormat="1">
      <c r="A236" s="13"/>
      <c r="B236" s="236"/>
      <c r="C236" s="237"/>
      <c r="D236" s="238" t="s">
        <v>265</v>
      </c>
      <c r="E236" s="239" t="s">
        <v>48</v>
      </c>
      <c r="F236" s="240" t="s">
        <v>552</v>
      </c>
      <c r="G236" s="237"/>
      <c r="H236" s="241">
        <v>5772.1679999999997</v>
      </c>
      <c r="I236" s="242"/>
      <c r="J236" s="237"/>
      <c r="K236" s="237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265</v>
      </c>
      <c r="AU236" s="247" t="s">
        <v>93</v>
      </c>
      <c r="AV236" s="13" t="s">
        <v>93</v>
      </c>
      <c r="AW236" s="13" t="s">
        <v>46</v>
      </c>
      <c r="AX236" s="13" t="s">
        <v>23</v>
      </c>
      <c r="AY236" s="247" t="s">
        <v>254</v>
      </c>
    </row>
    <row r="237" s="2" customFormat="1" ht="24.15" customHeight="1">
      <c r="A237" s="42"/>
      <c r="B237" s="43"/>
      <c r="C237" s="218" t="s">
        <v>479</v>
      </c>
      <c r="D237" s="218" t="s">
        <v>256</v>
      </c>
      <c r="E237" s="219" t="s">
        <v>555</v>
      </c>
      <c r="F237" s="220" t="s">
        <v>556</v>
      </c>
      <c r="G237" s="221" t="s">
        <v>528</v>
      </c>
      <c r="H237" s="222">
        <v>30.75</v>
      </c>
      <c r="I237" s="223"/>
      <c r="J237" s="224">
        <f>ROUND(I237*H237,2)</f>
        <v>0</v>
      </c>
      <c r="K237" s="220" t="s">
        <v>260</v>
      </c>
      <c r="L237" s="48"/>
      <c r="M237" s="225" t="s">
        <v>48</v>
      </c>
      <c r="N237" s="226" t="s">
        <v>56</v>
      </c>
      <c r="O237" s="88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29" t="s">
        <v>261</v>
      </c>
      <c r="AT237" s="229" t="s">
        <v>256</v>
      </c>
      <c r="AU237" s="229" t="s">
        <v>93</v>
      </c>
      <c r="AY237" s="20" t="s">
        <v>254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20" t="s">
        <v>23</v>
      </c>
      <c r="BK237" s="230">
        <f>ROUND(I237*H237,2)</f>
        <v>0</v>
      </c>
      <c r="BL237" s="20" t="s">
        <v>261</v>
      </c>
      <c r="BM237" s="229" t="s">
        <v>2097</v>
      </c>
    </row>
    <row r="238" s="2" customFormat="1">
      <c r="A238" s="42"/>
      <c r="B238" s="43"/>
      <c r="C238" s="44"/>
      <c r="D238" s="231" t="s">
        <v>263</v>
      </c>
      <c r="E238" s="44"/>
      <c r="F238" s="232" t="s">
        <v>558</v>
      </c>
      <c r="G238" s="44"/>
      <c r="H238" s="44"/>
      <c r="I238" s="233"/>
      <c r="J238" s="44"/>
      <c r="K238" s="44"/>
      <c r="L238" s="48"/>
      <c r="M238" s="234"/>
      <c r="N238" s="23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263</v>
      </c>
      <c r="AU238" s="20" t="s">
        <v>93</v>
      </c>
    </row>
    <row r="239" s="13" customFormat="1">
      <c r="A239" s="13"/>
      <c r="B239" s="236"/>
      <c r="C239" s="237"/>
      <c r="D239" s="238" t="s">
        <v>265</v>
      </c>
      <c r="E239" s="239" t="s">
        <v>48</v>
      </c>
      <c r="F239" s="240" t="s">
        <v>194</v>
      </c>
      <c r="G239" s="237"/>
      <c r="H239" s="241">
        <v>30.75</v>
      </c>
      <c r="I239" s="242"/>
      <c r="J239" s="237"/>
      <c r="K239" s="237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265</v>
      </c>
      <c r="AU239" s="247" t="s">
        <v>93</v>
      </c>
      <c r="AV239" s="13" t="s">
        <v>93</v>
      </c>
      <c r="AW239" s="13" t="s">
        <v>46</v>
      </c>
      <c r="AX239" s="13" t="s">
        <v>23</v>
      </c>
      <c r="AY239" s="247" t="s">
        <v>254</v>
      </c>
    </row>
    <row r="240" s="2" customFormat="1" ht="24.15" customHeight="1">
      <c r="A240" s="42"/>
      <c r="B240" s="43"/>
      <c r="C240" s="218" t="s">
        <v>485</v>
      </c>
      <c r="D240" s="218" t="s">
        <v>256</v>
      </c>
      <c r="E240" s="219" t="s">
        <v>562</v>
      </c>
      <c r="F240" s="220" t="s">
        <v>563</v>
      </c>
      <c r="G240" s="221" t="s">
        <v>528</v>
      </c>
      <c r="H240" s="222">
        <v>276.75</v>
      </c>
      <c r="I240" s="223"/>
      <c r="J240" s="224">
        <f>ROUND(I240*H240,2)</f>
        <v>0</v>
      </c>
      <c r="K240" s="220" t="s">
        <v>260</v>
      </c>
      <c r="L240" s="48"/>
      <c r="M240" s="225" t="s">
        <v>48</v>
      </c>
      <c r="N240" s="226" t="s">
        <v>56</v>
      </c>
      <c r="O240" s="88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29" t="s">
        <v>261</v>
      </c>
      <c r="AT240" s="229" t="s">
        <v>256</v>
      </c>
      <c r="AU240" s="229" t="s">
        <v>93</v>
      </c>
      <c r="AY240" s="20" t="s">
        <v>254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20" t="s">
        <v>23</v>
      </c>
      <c r="BK240" s="230">
        <f>ROUND(I240*H240,2)</f>
        <v>0</v>
      </c>
      <c r="BL240" s="20" t="s">
        <v>261</v>
      </c>
      <c r="BM240" s="229" t="s">
        <v>2098</v>
      </c>
    </row>
    <row r="241" s="2" customFormat="1">
      <c r="A241" s="42"/>
      <c r="B241" s="43"/>
      <c r="C241" s="44"/>
      <c r="D241" s="231" t="s">
        <v>263</v>
      </c>
      <c r="E241" s="44"/>
      <c r="F241" s="232" t="s">
        <v>565</v>
      </c>
      <c r="G241" s="44"/>
      <c r="H241" s="44"/>
      <c r="I241" s="233"/>
      <c r="J241" s="44"/>
      <c r="K241" s="44"/>
      <c r="L241" s="48"/>
      <c r="M241" s="234"/>
      <c r="N241" s="23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263</v>
      </c>
      <c r="AU241" s="20" t="s">
        <v>93</v>
      </c>
    </row>
    <row r="242" s="13" customFormat="1">
      <c r="A242" s="13"/>
      <c r="B242" s="236"/>
      <c r="C242" s="237"/>
      <c r="D242" s="238" t="s">
        <v>265</v>
      </c>
      <c r="E242" s="239" t="s">
        <v>48</v>
      </c>
      <c r="F242" s="240" t="s">
        <v>2099</v>
      </c>
      <c r="G242" s="237"/>
      <c r="H242" s="241">
        <v>276.75</v>
      </c>
      <c r="I242" s="242"/>
      <c r="J242" s="237"/>
      <c r="K242" s="237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265</v>
      </c>
      <c r="AU242" s="247" t="s">
        <v>93</v>
      </c>
      <c r="AV242" s="13" t="s">
        <v>93</v>
      </c>
      <c r="AW242" s="13" t="s">
        <v>46</v>
      </c>
      <c r="AX242" s="13" t="s">
        <v>23</v>
      </c>
      <c r="AY242" s="247" t="s">
        <v>254</v>
      </c>
    </row>
    <row r="243" s="2" customFormat="1" ht="16.5" customHeight="1">
      <c r="A243" s="42"/>
      <c r="B243" s="43"/>
      <c r="C243" s="218" t="s">
        <v>490</v>
      </c>
      <c r="D243" s="218" t="s">
        <v>256</v>
      </c>
      <c r="E243" s="219" t="s">
        <v>568</v>
      </c>
      <c r="F243" s="220" t="s">
        <v>569</v>
      </c>
      <c r="G243" s="221" t="s">
        <v>528</v>
      </c>
      <c r="H243" s="222">
        <v>30.75</v>
      </c>
      <c r="I243" s="223"/>
      <c r="J243" s="224">
        <f>ROUND(I243*H243,2)</f>
        <v>0</v>
      </c>
      <c r="K243" s="220" t="s">
        <v>260</v>
      </c>
      <c r="L243" s="48"/>
      <c r="M243" s="225" t="s">
        <v>48</v>
      </c>
      <c r="N243" s="226" t="s">
        <v>56</v>
      </c>
      <c r="O243" s="88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29" t="s">
        <v>261</v>
      </c>
      <c r="AT243" s="229" t="s">
        <v>256</v>
      </c>
      <c r="AU243" s="229" t="s">
        <v>93</v>
      </c>
      <c r="AY243" s="20" t="s">
        <v>254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20" t="s">
        <v>23</v>
      </c>
      <c r="BK243" s="230">
        <f>ROUND(I243*H243,2)</f>
        <v>0</v>
      </c>
      <c r="BL243" s="20" t="s">
        <v>261</v>
      </c>
      <c r="BM243" s="229" t="s">
        <v>2100</v>
      </c>
    </row>
    <row r="244" s="2" customFormat="1">
      <c r="A244" s="42"/>
      <c r="B244" s="43"/>
      <c r="C244" s="44"/>
      <c r="D244" s="231" t="s">
        <v>263</v>
      </c>
      <c r="E244" s="44"/>
      <c r="F244" s="232" t="s">
        <v>571</v>
      </c>
      <c r="G244" s="44"/>
      <c r="H244" s="44"/>
      <c r="I244" s="233"/>
      <c r="J244" s="44"/>
      <c r="K244" s="44"/>
      <c r="L244" s="48"/>
      <c r="M244" s="234"/>
      <c r="N244" s="23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263</v>
      </c>
      <c r="AU244" s="20" t="s">
        <v>93</v>
      </c>
    </row>
    <row r="245" s="13" customFormat="1">
      <c r="A245" s="13"/>
      <c r="B245" s="236"/>
      <c r="C245" s="237"/>
      <c r="D245" s="238" t="s">
        <v>265</v>
      </c>
      <c r="E245" s="239" t="s">
        <v>48</v>
      </c>
      <c r="F245" s="240" t="s">
        <v>194</v>
      </c>
      <c r="G245" s="237"/>
      <c r="H245" s="241">
        <v>30.75</v>
      </c>
      <c r="I245" s="242"/>
      <c r="J245" s="237"/>
      <c r="K245" s="237"/>
      <c r="L245" s="243"/>
      <c r="M245" s="244"/>
      <c r="N245" s="245"/>
      <c r="O245" s="245"/>
      <c r="P245" s="245"/>
      <c r="Q245" s="245"/>
      <c r="R245" s="245"/>
      <c r="S245" s="245"/>
      <c r="T245" s="24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7" t="s">
        <v>265</v>
      </c>
      <c r="AU245" s="247" t="s">
        <v>93</v>
      </c>
      <c r="AV245" s="13" t="s">
        <v>93</v>
      </c>
      <c r="AW245" s="13" t="s">
        <v>46</v>
      </c>
      <c r="AX245" s="13" t="s">
        <v>23</v>
      </c>
      <c r="AY245" s="247" t="s">
        <v>254</v>
      </c>
    </row>
    <row r="246" s="12" customFormat="1" ht="22.8" customHeight="1">
      <c r="A246" s="12"/>
      <c r="B246" s="202"/>
      <c r="C246" s="203"/>
      <c r="D246" s="204" t="s">
        <v>84</v>
      </c>
      <c r="E246" s="216" t="s">
        <v>572</v>
      </c>
      <c r="F246" s="216" t="s">
        <v>573</v>
      </c>
      <c r="G246" s="203"/>
      <c r="H246" s="203"/>
      <c r="I246" s="206"/>
      <c r="J246" s="217">
        <f>BK246</f>
        <v>0</v>
      </c>
      <c r="K246" s="203"/>
      <c r="L246" s="208"/>
      <c r="M246" s="209"/>
      <c r="N246" s="210"/>
      <c r="O246" s="210"/>
      <c r="P246" s="211">
        <f>SUM(P247:P248)</f>
        <v>0</v>
      </c>
      <c r="Q246" s="210"/>
      <c r="R246" s="211">
        <f>SUM(R247:R248)</f>
        <v>0</v>
      </c>
      <c r="S246" s="210"/>
      <c r="T246" s="212">
        <f>SUM(T247:T248)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3" t="s">
        <v>23</v>
      </c>
      <c r="AT246" s="214" t="s">
        <v>84</v>
      </c>
      <c r="AU246" s="214" t="s">
        <v>23</v>
      </c>
      <c r="AY246" s="213" t="s">
        <v>254</v>
      </c>
      <c r="BK246" s="215">
        <f>SUM(BK247:BK248)</f>
        <v>0</v>
      </c>
    </row>
    <row r="247" s="2" customFormat="1" ht="24.15" customHeight="1">
      <c r="A247" s="42"/>
      <c r="B247" s="43"/>
      <c r="C247" s="218" t="s">
        <v>496</v>
      </c>
      <c r="D247" s="218" t="s">
        <v>256</v>
      </c>
      <c r="E247" s="219" t="s">
        <v>575</v>
      </c>
      <c r="F247" s="220" t="s">
        <v>576</v>
      </c>
      <c r="G247" s="221" t="s">
        <v>528</v>
      </c>
      <c r="H247" s="222">
        <v>27.942</v>
      </c>
      <c r="I247" s="223"/>
      <c r="J247" s="224">
        <f>ROUND(I247*H247,2)</f>
        <v>0</v>
      </c>
      <c r="K247" s="220" t="s">
        <v>260</v>
      </c>
      <c r="L247" s="48"/>
      <c r="M247" s="225" t="s">
        <v>48</v>
      </c>
      <c r="N247" s="226" t="s">
        <v>56</v>
      </c>
      <c r="O247" s="88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9" t="s">
        <v>261</v>
      </c>
      <c r="AT247" s="229" t="s">
        <v>256</v>
      </c>
      <c r="AU247" s="229" t="s">
        <v>93</v>
      </c>
      <c r="AY247" s="20" t="s">
        <v>254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20" t="s">
        <v>23</v>
      </c>
      <c r="BK247" s="230">
        <f>ROUND(I247*H247,2)</f>
        <v>0</v>
      </c>
      <c r="BL247" s="20" t="s">
        <v>261</v>
      </c>
      <c r="BM247" s="229" t="s">
        <v>577</v>
      </c>
    </row>
    <row r="248" s="2" customFormat="1">
      <c r="A248" s="42"/>
      <c r="B248" s="43"/>
      <c r="C248" s="44"/>
      <c r="D248" s="231" t="s">
        <v>263</v>
      </c>
      <c r="E248" s="44"/>
      <c r="F248" s="232" t="s">
        <v>578</v>
      </c>
      <c r="G248" s="44"/>
      <c r="H248" s="44"/>
      <c r="I248" s="233"/>
      <c r="J248" s="44"/>
      <c r="K248" s="44"/>
      <c r="L248" s="48"/>
      <c r="M248" s="234"/>
      <c r="N248" s="23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263</v>
      </c>
      <c r="AU248" s="20" t="s">
        <v>93</v>
      </c>
    </row>
    <row r="249" s="12" customFormat="1" ht="22.8" customHeight="1">
      <c r="A249" s="12"/>
      <c r="B249" s="202"/>
      <c r="C249" s="203"/>
      <c r="D249" s="204" t="s">
        <v>84</v>
      </c>
      <c r="E249" s="216" t="s">
        <v>579</v>
      </c>
      <c r="F249" s="216" t="s">
        <v>580</v>
      </c>
      <c r="G249" s="203"/>
      <c r="H249" s="203"/>
      <c r="I249" s="206"/>
      <c r="J249" s="217">
        <f>BK249</f>
        <v>0</v>
      </c>
      <c r="K249" s="203"/>
      <c r="L249" s="208"/>
      <c r="M249" s="209"/>
      <c r="N249" s="210"/>
      <c r="O249" s="210"/>
      <c r="P249" s="211">
        <f>P250+SUM(P251:P263)</f>
        <v>0</v>
      </c>
      <c r="Q249" s="210"/>
      <c r="R249" s="211">
        <f>R250+SUM(R251:R263)</f>
        <v>0</v>
      </c>
      <c r="S249" s="210"/>
      <c r="T249" s="212">
        <f>T250+SUM(T251:T263)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3" t="s">
        <v>261</v>
      </c>
      <c r="AT249" s="214" t="s">
        <v>84</v>
      </c>
      <c r="AU249" s="214" t="s">
        <v>23</v>
      </c>
      <c r="AY249" s="213" t="s">
        <v>254</v>
      </c>
      <c r="BK249" s="215">
        <f>BK250+SUM(BK251:BK263)</f>
        <v>0</v>
      </c>
    </row>
    <row r="250" s="2" customFormat="1" ht="24.15" customHeight="1">
      <c r="A250" s="42"/>
      <c r="B250" s="43"/>
      <c r="C250" s="218" t="s">
        <v>505</v>
      </c>
      <c r="D250" s="218" t="s">
        <v>256</v>
      </c>
      <c r="E250" s="219" t="s">
        <v>588</v>
      </c>
      <c r="F250" s="220" t="s">
        <v>589</v>
      </c>
      <c r="G250" s="221" t="s">
        <v>528</v>
      </c>
      <c r="H250" s="222">
        <v>585.505</v>
      </c>
      <c r="I250" s="223"/>
      <c r="J250" s="224">
        <f>ROUND(I250*H250,2)</f>
        <v>0</v>
      </c>
      <c r="K250" s="220" t="s">
        <v>260</v>
      </c>
      <c r="L250" s="48"/>
      <c r="M250" s="225" t="s">
        <v>48</v>
      </c>
      <c r="N250" s="226" t="s">
        <v>56</v>
      </c>
      <c r="O250" s="88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9" t="s">
        <v>261</v>
      </c>
      <c r="AT250" s="229" t="s">
        <v>256</v>
      </c>
      <c r="AU250" s="229" t="s">
        <v>93</v>
      </c>
      <c r="AY250" s="20" t="s">
        <v>254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20" t="s">
        <v>23</v>
      </c>
      <c r="BK250" s="230">
        <f>ROUND(I250*H250,2)</f>
        <v>0</v>
      </c>
      <c r="BL250" s="20" t="s">
        <v>261</v>
      </c>
      <c r="BM250" s="229" t="s">
        <v>590</v>
      </c>
    </row>
    <row r="251" s="2" customFormat="1">
      <c r="A251" s="42"/>
      <c r="B251" s="43"/>
      <c r="C251" s="44"/>
      <c r="D251" s="231" t="s">
        <v>263</v>
      </c>
      <c r="E251" s="44"/>
      <c r="F251" s="232" t="s">
        <v>591</v>
      </c>
      <c r="G251" s="44"/>
      <c r="H251" s="44"/>
      <c r="I251" s="233"/>
      <c r="J251" s="44"/>
      <c r="K251" s="44"/>
      <c r="L251" s="48"/>
      <c r="M251" s="234"/>
      <c r="N251" s="23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263</v>
      </c>
      <c r="AU251" s="20" t="s">
        <v>93</v>
      </c>
    </row>
    <row r="252" s="13" customFormat="1">
      <c r="A252" s="13"/>
      <c r="B252" s="236"/>
      <c r="C252" s="237"/>
      <c r="D252" s="238" t="s">
        <v>265</v>
      </c>
      <c r="E252" s="239" t="s">
        <v>48</v>
      </c>
      <c r="F252" s="240" t="s">
        <v>592</v>
      </c>
      <c r="G252" s="237"/>
      <c r="H252" s="241">
        <v>9.2249999999999996</v>
      </c>
      <c r="I252" s="242"/>
      <c r="J252" s="237"/>
      <c r="K252" s="237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265</v>
      </c>
      <c r="AU252" s="247" t="s">
        <v>93</v>
      </c>
      <c r="AV252" s="13" t="s">
        <v>93</v>
      </c>
      <c r="AW252" s="13" t="s">
        <v>46</v>
      </c>
      <c r="AX252" s="13" t="s">
        <v>85</v>
      </c>
      <c r="AY252" s="247" t="s">
        <v>254</v>
      </c>
    </row>
    <row r="253" s="13" customFormat="1">
      <c r="A253" s="13"/>
      <c r="B253" s="236"/>
      <c r="C253" s="237"/>
      <c r="D253" s="238" t="s">
        <v>265</v>
      </c>
      <c r="E253" s="239" t="s">
        <v>48</v>
      </c>
      <c r="F253" s="240" t="s">
        <v>171</v>
      </c>
      <c r="G253" s="237"/>
      <c r="H253" s="241">
        <v>576.27999999999997</v>
      </c>
      <c r="I253" s="242"/>
      <c r="J253" s="237"/>
      <c r="K253" s="237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265</v>
      </c>
      <c r="AU253" s="247" t="s">
        <v>93</v>
      </c>
      <c r="AV253" s="13" t="s">
        <v>93</v>
      </c>
      <c r="AW253" s="13" t="s">
        <v>46</v>
      </c>
      <c r="AX253" s="13" t="s">
        <v>85</v>
      </c>
      <c r="AY253" s="247" t="s">
        <v>254</v>
      </c>
    </row>
    <row r="254" s="14" customFormat="1">
      <c r="A254" s="14"/>
      <c r="B254" s="248"/>
      <c r="C254" s="249"/>
      <c r="D254" s="238" t="s">
        <v>265</v>
      </c>
      <c r="E254" s="250" t="s">
        <v>48</v>
      </c>
      <c r="F254" s="251" t="s">
        <v>268</v>
      </c>
      <c r="G254" s="249"/>
      <c r="H254" s="252">
        <v>585.505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8" t="s">
        <v>265</v>
      </c>
      <c r="AU254" s="258" t="s">
        <v>93</v>
      </c>
      <c r="AV254" s="14" t="s">
        <v>261</v>
      </c>
      <c r="AW254" s="14" t="s">
        <v>46</v>
      </c>
      <c r="AX254" s="14" t="s">
        <v>23</v>
      </c>
      <c r="AY254" s="258" t="s">
        <v>254</v>
      </c>
    </row>
    <row r="255" s="2" customFormat="1">
      <c r="A255" s="42"/>
      <c r="B255" s="43"/>
      <c r="C255" s="44"/>
      <c r="D255" s="238" t="s">
        <v>278</v>
      </c>
      <c r="E255" s="44"/>
      <c r="F255" s="269" t="s">
        <v>593</v>
      </c>
      <c r="G255" s="44"/>
      <c r="H255" s="44"/>
      <c r="I255" s="44"/>
      <c r="J255" s="44"/>
      <c r="K255" s="44"/>
      <c r="L255" s="48"/>
      <c r="M255" s="234"/>
      <c r="N255" s="23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U255" s="20" t="s">
        <v>93</v>
      </c>
    </row>
    <row r="256" s="2" customFormat="1">
      <c r="A256" s="42"/>
      <c r="B256" s="43"/>
      <c r="C256" s="44"/>
      <c r="D256" s="238" t="s">
        <v>278</v>
      </c>
      <c r="E256" s="44"/>
      <c r="F256" s="270" t="s">
        <v>2094</v>
      </c>
      <c r="G256" s="44"/>
      <c r="H256" s="271">
        <v>576.27999999999997</v>
      </c>
      <c r="I256" s="44"/>
      <c r="J256" s="44"/>
      <c r="K256" s="44"/>
      <c r="L256" s="48"/>
      <c r="M256" s="234"/>
      <c r="N256" s="23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U256" s="20" t="s">
        <v>93</v>
      </c>
    </row>
    <row r="257" s="2" customFormat="1" ht="24.15" customHeight="1">
      <c r="A257" s="42"/>
      <c r="B257" s="43"/>
      <c r="C257" s="218" t="s">
        <v>214</v>
      </c>
      <c r="D257" s="218" t="s">
        <v>256</v>
      </c>
      <c r="E257" s="219" t="s">
        <v>595</v>
      </c>
      <c r="F257" s="220" t="s">
        <v>583</v>
      </c>
      <c r="G257" s="221" t="s">
        <v>528</v>
      </c>
      <c r="H257" s="222">
        <v>539.39999999999998</v>
      </c>
      <c r="I257" s="223"/>
      <c r="J257" s="224">
        <f>ROUND(I257*H257,2)</f>
        <v>0</v>
      </c>
      <c r="K257" s="220" t="s">
        <v>260</v>
      </c>
      <c r="L257" s="48"/>
      <c r="M257" s="225" t="s">
        <v>48</v>
      </c>
      <c r="N257" s="226" t="s">
        <v>56</v>
      </c>
      <c r="O257" s="88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29" t="s">
        <v>261</v>
      </c>
      <c r="AT257" s="229" t="s">
        <v>256</v>
      </c>
      <c r="AU257" s="229" t="s">
        <v>93</v>
      </c>
      <c r="AY257" s="20" t="s">
        <v>254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20" t="s">
        <v>23</v>
      </c>
      <c r="BK257" s="230">
        <f>ROUND(I257*H257,2)</f>
        <v>0</v>
      </c>
      <c r="BL257" s="20" t="s">
        <v>261</v>
      </c>
      <c r="BM257" s="229" t="s">
        <v>596</v>
      </c>
    </row>
    <row r="258" s="2" customFormat="1">
      <c r="A258" s="42"/>
      <c r="B258" s="43"/>
      <c r="C258" s="44"/>
      <c r="D258" s="231" t="s">
        <v>263</v>
      </c>
      <c r="E258" s="44"/>
      <c r="F258" s="232" t="s">
        <v>597</v>
      </c>
      <c r="G258" s="44"/>
      <c r="H258" s="44"/>
      <c r="I258" s="233"/>
      <c r="J258" s="44"/>
      <c r="K258" s="44"/>
      <c r="L258" s="48"/>
      <c r="M258" s="234"/>
      <c r="N258" s="23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263</v>
      </c>
      <c r="AU258" s="20" t="s">
        <v>93</v>
      </c>
    </row>
    <row r="259" s="13" customFormat="1">
      <c r="A259" s="13"/>
      <c r="B259" s="236"/>
      <c r="C259" s="237"/>
      <c r="D259" s="238" t="s">
        <v>265</v>
      </c>
      <c r="E259" s="239" t="s">
        <v>48</v>
      </c>
      <c r="F259" s="240" t="s">
        <v>178</v>
      </c>
      <c r="G259" s="237"/>
      <c r="H259" s="241">
        <v>539.39999999999998</v>
      </c>
      <c r="I259" s="242"/>
      <c r="J259" s="237"/>
      <c r="K259" s="237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265</v>
      </c>
      <c r="AU259" s="247" t="s">
        <v>93</v>
      </c>
      <c r="AV259" s="13" t="s">
        <v>93</v>
      </c>
      <c r="AW259" s="13" t="s">
        <v>46</v>
      </c>
      <c r="AX259" s="13" t="s">
        <v>23</v>
      </c>
      <c r="AY259" s="247" t="s">
        <v>254</v>
      </c>
    </row>
    <row r="260" s="2" customFormat="1" ht="24.15" customHeight="1">
      <c r="A260" s="42"/>
      <c r="B260" s="43"/>
      <c r="C260" s="218" t="s">
        <v>203</v>
      </c>
      <c r="D260" s="218" t="s">
        <v>256</v>
      </c>
      <c r="E260" s="219" t="s">
        <v>599</v>
      </c>
      <c r="F260" s="220" t="s">
        <v>600</v>
      </c>
      <c r="G260" s="221" t="s">
        <v>528</v>
      </c>
      <c r="H260" s="222">
        <v>592.23199999999997</v>
      </c>
      <c r="I260" s="223"/>
      <c r="J260" s="224">
        <f>ROUND(I260*H260,2)</f>
        <v>0</v>
      </c>
      <c r="K260" s="220" t="s">
        <v>260</v>
      </c>
      <c r="L260" s="48"/>
      <c r="M260" s="225" t="s">
        <v>48</v>
      </c>
      <c r="N260" s="226" t="s">
        <v>56</v>
      </c>
      <c r="O260" s="88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29" t="s">
        <v>261</v>
      </c>
      <c r="AT260" s="229" t="s">
        <v>256</v>
      </c>
      <c r="AU260" s="229" t="s">
        <v>93</v>
      </c>
      <c r="AY260" s="20" t="s">
        <v>254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20" t="s">
        <v>23</v>
      </c>
      <c r="BK260" s="230">
        <f>ROUND(I260*H260,2)</f>
        <v>0</v>
      </c>
      <c r="BL260" s="20" t="s">
        <v>261</v>
      </c>
      <c r="BM260" s="229" t="s">
        <v>601</v>
      </c>
    </row>
    <row r="261" s="2" customFormat="1">
      <c r="A261" s="42"/>
      <c r="B261" s="43"/>
      <c r="C261" s="44"/>
      <c r="D261" s="231" t="s">
        <v>263</v>
      </c>
      <c r="E261" s="44"/>
      <c r="F261" s="232" t="s">
        <v>602</v>
      </c>
      <c r="G261" s="44"/>
      <c r="H261" s="44"/>
      <c r="I261" s="233"/>
      <c r="J261" s="44"/>
      <c r="K261" s="44"/>
      <c r="L261" s="48"/>
      <c r="M261" s="234"/>
      <c r="N261" s="23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263</v>
      </c>
      <c r="AU261" s="20" t="s">
        <v>93</v>
      </c>
    </row>
    <row r="262" s="13" customFormat="1">
      <c r="A262" s="13"/>
      <c r="B262" s="236"/>
      <c r="C262" s="237"/>
      <c r="D262" s="238" t="s">
        <v>265</v>
      </c>
      <c r="E262" s="239" t="s">
        <v>48</v>
      </c>
      <c r="F262" s="240" t="s">
        <v>2101</v>
      </c>
      <c r="G262" s="237"/>
      <c r="H262" s="241">
        <v>592.23199999999997</v>
      </c>
      <c r="I262" s="242"/>
      <c r="J262" s="237"/>
      <c r="K262" s="237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265</v>
      </c>
      <c r="AU262" s="247" t="s">
        <v>93</v>
      </c>
      <c r="AV262" s="13" t="s">
        <v>93</v>
      </c>
      <c r="AW262" s="13" t="s">
        <v>46</v>
      </c>
      <c r="AX262" s="13" t="s">
        <v>23</v>
      </c>
      <c r="AY262" s="247" t="s">
        <v>254</v>
      </c>
    </row>
    <row r="263" s="12" customFormat="1" ht="20.88" customHeight="1">
      <c r="A263" s="12"/>
      <c r="B263" s="202"/>
      <c r="C263" s="203"/>
      <c r="D263" s="204" t="s">
        <v>84</v>
      </c>
      <c r="E263" s="216" t="s">
        <v>2102</v>
      </c>
      <c r="F263" s="216" t="s">
        <v>2103</v>
      </c>
      <c r="G263" s="203"/>
      <c r="H263" s="203"/>
      <c r="I263" s="206"/>
      <c r="J263" s="217">
        <f>BK263</f>
        <v>0</v>
      </c>
      <c r="K263" s="203"/>
      <c r="L263" s="208"/>
      <c r="M263" s="209"/>
      <c r="N263" s="210"/>
      <c r="O263" s="210"/>
      <c r="P263" s="211">
        <f>SUM(P264:P265)</f>
        <v>0</v>
      </c>
      <c r="Q263" s="210"/>
      <c r="R263" s="211">
        <f>SUM(R264:R265)</f>
        <v>0</v>
      </c>
      <c r="S263" s="210"/>
      <c r="T263" s="212">
        <f>SUM(T264:T265)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3" t="s">
        <v>104</v>
      </c>
      <c r="AT263" s="214" t="s">
        <v>84</v>
      </c>
      <c r="AU263" s="214" t="s">
        <v>93</v>
      </c>
      <c r="AY263" s="213" t="s">
        <v>254</v>
      </c>
      <c r="BK263" s="215">
        <f>SUM(BK264:BK265)</f>
        <v>0</v>
      </c>
    </row>
    <row r="264" s="2" customFormat="1" ht="16.5" customHeight="1">
      <c r="A264" s="42"/>
      <c r="B264" s="43"/>
      <c r="C264" s="218" t="s">
        <v>525</v>
      </c>
      <c r="D264" s="218" t="s">
        <v>256</v>
      </c>
      <c r="E264" s="219" t="s">
        <v>2104</v>
      </c>
      <c r="F264" s="220" t="s">
        <v>2105</v>
      </c>
      <c r="G264" s="221" t="s">
        <v>1455</v>
      </c>
      <c r="H264" s="222">
        <v>1</v>
      </c>
      <c r="I264" s="223"/>
      <c r="J264" s="224">
        <f>ROUND(I264*H264,2)</f>
        <v>0</v>
      </c>
      <c r="K264" s="220" t="s">
        <v>984</v>
      </c>
      <c r="L264" s="48"/>
      <c r="M264" s="225" t="s">
        <v>48</v>
      </c>
      <c r="N264" s="226" t="s">
        <v>56</v>
      </c>
      <c r="O264" s="88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9" t="s">
        <v>1143</v>
      </c>
      <c r="AT264" s="229" t="s">
        <v>256</v>
      </c>
      <c r="AU264" s="229" t="s">
        <v>104</v>
      </c>
      <c r="AY264" s="20" t="s">
        <v>254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20" t="s">
        <v>23</v>
      </c>
      <c r="BK264" s="230">
        <f>ROUND(I264*H264,2)</f>
        <v>0</v>
      </c>
      <c r="BL264" s="20" t="s">
        <v>1143</v>
      </c>
      <c r="BM264" s="229" t="s">
        <v>2106</v>
      </c>
    </row>
    <row r="265" s="13" customFormat="1">
      <c r="A265" s="13"/>
      <c r="B265" s="236"/>
      <c r="C265" s="237"/>
      <c r="D265" s="238" t="s">
        <v>265</v>
      </c>
      <c r="E265" s="239" t="s">
        <v>48</v>
      </c>
      <c r="F265" s="240" t="s">
        <v>1087</v>
      </c>
      <c r="G265" s="237"/>
      <c r="H265" s="241">
        <v>1</v>
      </c>
      <c r="I265" s="242"/>
      <c r="J265" s="237"/>
      <c r="K265" s="237"/>
      <c r="L265" s="243"/>
      <c r="M265" s="303"/>
      <c r="N265" s="304"/>
      <c r="O265" s="304"/>
      <c r="P265" s="304"/>
      <c r="Q265" s="304"/>
      <c r="R265" s="304"/>
      <c r="S265" s="304"/>
      <c r="T265" s="30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7" t="s">
        <v>265</v>
      </c>
      <c r="AU265" s="247" t="s">
        <v>104</v>
      </c>
      <c r="AV265" s="13" t="s">
        <v>93</v>
      </c>
      <c r="AW265" s="13" t="s">
        <v>46</v>
      </c>
      <c r="AX265" s="13" t="s">
        <v>23</v>
      </c>
      <c r="AY265" s="247" t="s">
        <v>254</v>
      </c>
    </row>
    <row r="266" s="2" customFormat="1" ht="6.96" customHeight="1">
      <c r="A266" s="42"/>
      <c r="B266" s="63"/>
      <c r="C266" s="64"/>
      <c r="D266" s="64"/>
      <c r="E266" s="64"/>
      <c r="F266" s="64"/>
      <c r="G266" s="64"/>
      <c r="H266" s="64"/>
      <c r="I266" s="64"/>
      <c r="J266" s="64"/>
      <c r="K266" s="64"/>
      <c r="L266" s="48"/>
      <c r="M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</row>
  </sheetData>
  <sheetProtection sheet="1" autoFilter="0" formatColumns="0" formatRows="0" objects="1" scenarios="1" spinCount="100000" saltValue="SERSs99Zcp+ixlwn+/RsDDuabK6zXjGNw9G1WKGFEEAlQMIOOFtZRZCydOXdOJEfwgtO0JgDbxSAvDPyg4Ej3Q==" hashValue="cAeYFpD60JV0tB6y21+tk484yEla/uDOYrv590x5mhImGYPQwpzv7FElC/3uguIj3yq86UGYw/LqJoanja9SmQ==" algorithmName="SHA-512" password="CC35"/>
  <autoFilter ref="C92:K2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1/113107230"/>
    <hyperlink ref="F102" r:id="rId2" display="https://podminky.urs.cz/item/CS_URS_2024_01/113107231"/>
    <hyperlink ref="F108" r:id="rId3" display="https://podminky.urs.cz/item/CS_URS_2024_01/113107222"/>
    <hyperlink ref="F117" r:id="rId4" display="https://podminky.urs.cz/item/CS_URS_2024_01/113107241"/>
    <hyperlink ref="F120" r:id="rId5" display="https://podminky.urs.cz/item/CS_URS_2024_01/113154334"/>
    <hyperlink ref="F123" r:id="rId6" display="https://podminky.urs.cz/item/CS_URS_2024_01/113154333"/>
    <hyperlink ref="F126" r:id="rId7" display="https://podminky.urs.cz/item/CS_URS_2024_01/113202111"/>
    <hyperlink ref="F131" r:id="rId8" display="https://podminky.urs.cz/item/CS_URS_2024_01/162351103"/>
    <hyperlink ref="F136" r:id="rId9" display="https://podminky.urs.cz/item/CS_URS_2024_01/167151111"/>
    <hyperlink ref="F139" r:id="rId10" display="https://podminky.urs.cz/item/CS_URS_2024_01/121151103"/>
    <hyperlink ref="F144" r:id="rId11" display="https://podminky.urs.cz/item/CS_URS_2024_01/181351003"/>
    <hyperlink ref="F147" r:id="rId12" display="https://podminky.urs.cz/item/CS_URS_2024_01/181951114"/>
    <hyperlink ref="F152" r:id="rId13" display="https://podminky.urs.cz/item/CS_URS_2024_01/183405211"/>
    <hyperlink ref="F157" r:id="rId14" display="https://podminky.urs.cz/item/CS_URS_2024_01/185803111"/>
    <hyperlink ref="F160" r:id="rId15" display="https://podminky.urs.cz/item/CS_URS_2024_01/185804215"/>
    <hyperlink ref="F163" r:id="rId16" display="https://podminky.urs.cz/item/CS_URS_2024_01/185804312"/>
    <hyperlink ref="F168" r:id="rId17" display="https://podminky.urs.cz/item/CS_URS_2024_01/185811221"/>
    <hyperlink ref="F172" r:id="rId18" display="https://podminky.urs.cz/item/CS_URS_2024_01/564841111"/>
    <hyperlink ref="F175" r:id="rId19" display="https://podminky.urs.cz/item/CS_URS_2024_01/564861111"/>
    <hyperlink ref="F178" r:id="rId20" display="https://podminky.urs.cz/item/CS_URS_2024_01/565165111"/>
    <hyperlink ref="F181" r:id="rId21" display="https://podminky.urs.cz/item/CS_URS_2024_01/565175113"/>
    <hyperlink ref="F184" r:id="rId22" display="https://podminky.urs.cz/item/CS_URS_2024_01/573111111"/>
    <hyperlink ref="F187" r:id="rId23" display="https://podminky.urs.cz/item/CS_URS_2024_01/573211111"/>
    <hyperlink ref="F190" r:id="rId24" display="https://podminky.urs.cz/item/CS_URS_2024_01/576126111"/>
    <hyperlink ref="F193" r:id="rId25" display="https://podminky.urs.cz/item/CS_URS_2024_01/577134131"/>
    <hyperlink ref="F196" r:id="rId26" display="https://podminky.urs.cz/item/CS_URS_2024_01/577166131"/>
    <hyperlink ref="F200" r:id="rId27" display="https://podminky.urs.cz/item/CS_URS_2024_01/916131213"/>
    <hyperlink ref="F208" r:id="rId28" display="https://podminky.urs.cz/item/CS_URS_2024_01/919122122"/>
    <hyperlink ref="F213" r:id="rId29" display="https://podminky.urs.cz/item/CS_URS_2024_01/919735113"/>
    <hyperlink ref="F217" r:id="rId30" display="https://podminky.urs.cz/item/CS_URS_2024_01/979024443"/>
    <hyperlink ref="F221" r:id="rId31" display="https://podminky.urs.cz/item/CS_URS_2024_01/997221551"/>
    <hyperlink ref="F226" r:id="rId32" display="https://podminky.urs.cz/item/CS_URS_2024_01/997221559"/>
    <hyperlink ref="F229" r:id="rId33" display="https://podminky.urs.cz/item/CS_URS_2024_01/997221561"/>
    <hyperlink ref="F235" r:id="rId34" display="https://podminky.urs.cz/item/CS_URS_2024_01/997221569"/>
    <hyperlink ref="F238" r:id="rId35" display="https://podminky.urs.cz/item/CS_URS_2024_01/997221571"/>
    <hyperlink ref="F241" r:id="rId36" display="https://podminky.urs.cz/item/CS_URS_2024_01/997221579"/>
    <hyperlink ref="F244" r:id="rId37" display="https://podminky.urs.cz/item/CS_URS_2024_01/997221612"/>
    <hyperlink ref="F248" r:id="rId38" display="https://podminky.urs.cz/item/CS_URS_2024_01/998225111"/>
    <hyperlink ref="F251" r:id="rId39" display="https://podminky.urs.cz/item/CS_URS_2024_01/997221861x"/>
    <hyperlink ref="F258" r:id="rId40" display="https://podminky.urs.cz/item/CS_URS_2024_01/997221873x"/>
    <hyperlink ref="F261" r:id="rId41" display="https://podminky.urs.cz/item/CS_URS_2024_01/997221875x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129</v>
      </c>
      <c r="AZ2" s="143" t="s">
        <v>604</v>
      </c>
      <c r="BA2" s="143" t="s">
        <v>48</v>
      </c>
      <c r="BB2" s="143" t="s">
        <v>48</v>
      </c>
      <c r="BC2" s="143" t="s">
        <v>2107</v>
      </c>
      <c r="BD2" s="143" t="s">
        <v>93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23"/>
      <c r="AT3" s="20" t="s">
        <v>93</v>
      </c>
      <c r="AZ3" s="143" t="s">
        <v>606</v>
      </c>
      <c r="BA3" s="143" t="s">
        <v>48</v>
      </c>
      <c r="BB3" s="143" t="s">
        <v>48</v>
      </c>
      <c r="BC3" s="143" t="s">
        <v>2108</v>
      </c>
      <c r="BD3" s="143" t="s">
        <v>93</v>
      </c>
    </row>
    <row r="4" s="1" customFormat="1" ht="24.96" customHeight="1">
      <c r="B4" s="23"/>
      <c r="D4" s="146" t="s">
        <v>173</v>
      </c>
      <c r="L4" s="23"/>
      <c r="M4" s="147" t="s">
        <v>10</v>
      </c>
      <c r="AT4" s="20" t="s">
        <v>4</v>
      </c>
      <c r="AZ4" s="143" t="s">
        <v>608</v>
      </c>
      <c r="BA4" s="143" t="s">
        <v>48</v>
      </c>
      <c r="BB4" s="143" t="s">
        <v>48</v>
      </c>
      <c r="BC4" s="143" t="s">
        <v>2109</v>
      </c>
      <c r="BD4" s="143" t="s">
        <v>93</v>
      </c>
    </row>
    <row r="5" s="1" customFormat="1" ht="6.96" customHeight="1">
      <c r="B5" s="23"/>
      <c r="L5" s="23"/>
      <c r="AZ5" s="143" t="s">
        <v>610</v>
      </c>
      <c r="BA5" s="143" t="s">
        <v>48</v>
      </c>
      <c r="BB5" s="143" t="s">
        <v>48</v>
      </c>
      <c r="BC5" s="143" t="s">
        <v>2110</v>
      </c>
      <c r="BD5" s="143" t="s">
        <v>93</v>
      </c>
    </row>
    <row r="6" s="1" customFormat="1" ht="12" customHeight="1">
      <c r="B6" s="23"/>
      <c r="D6" s="148" t="s">
        <v>16</v>
      </c>
      <c r="L6" s="23"/>
      <c r="AZ6" s="143" t="s">
        <v>612</v>
      </c>
      <c r="BA6" s="143" t="s">
        <v>48</v>
      </c>
      <c r="BB6" s="143" t="s">
        <v>48</v>
      </c>
      <c r="BC6" s="143" t="s">
        <v>2111</v>
      </c>
      <c r="BD6" s="143" t="s">
        <v>93</v>
      </c>
    </row>
    <row r="7" s="1" customFormat="1" ht="16.5" customHeight="1">
      <c r="B7" s="23"/>
      <c r="E7" s="149" t="str">
        <f>'Rekapitulace stavby'!K6</f>
        <v>DPS - Rekonstrukce oddělovače OK 1B Praha 7</v>
      </c>
      <c r="F7" s="148"/>
      <c r="G7" s="148"/>
      <c r="H7" s="148"/>
      <c r="L7" s="23"/>
      <c r="AZ7" s="143" t="s">
        <v>614</v>
      </c>
      <c r="BA7" s="143" t="s">
        <v>48</v>
      </c>
      <c r="BB7" s="143" t="s">
        <v>48</v>
      </c>
      <c r="BC7" s="143" t="s">
        <v>442</v>
      </c>
      <c r="BD7" s="143" t="s">
        <v>93</v>
      </c>
    </row>
    <row r="8">
      <c r="B8" s="23"/>
      <c r="D8" s="148" t="s">
        <v>182</v>
      </c>
      <c r="L8" s="23"/>
      <c r="AZ8" s="143" t="s">
        <v>615</v>
      </c>
      <c r="BA8" s="143" t="s">
        <v>48</v>
      </c>
      <c r="BB8" s="143" t="s">
        <v>48</v>
      </c>
      <c r="BC8" s="143" t="s">
        <v>2112</v>
      </c>
      <c r="BD8" s="143" t="s">
        <v>93</v>
      </c>
    </row>
    <row r="9" s="1" customFormat="1" ht="16.5" customHeight="1">
      <c r="B9" s="23"/>
      <c r="E9" s="149" t="s">
        <v>2051</v>
      </c>
      <c r="F9" s="1"/>
      <c r="G9" s="1"/>
      <c r="H9" s="1"/>
      <c r="L9" s="23"/>
      <c r="AZ9" s="143" t="s">
        <v>625</v>
      </c>
      <c r="BA9" s="143" t="s">
        <v>48</v>
      </c>
      <c r="BB9" s="143" t="s">
        <v>48</v>
      </c>
      <c r="BC9" s="143" t="s">
        <v>2113</v>
      </c>
      <c r="BD9" s="143" t="s">
        <v>93</v>
      </c>
    </row>
    <row r="10" s="1" customFormat="1" ht="12" customHeight="1">
      <c r="B10" s="23"/>
      <c r="D10" s="148" t="s">
        <v>187</v>
      </c>
      <c r="L10" s="23"/>
      <c r="AZ10" s="143" t="s">
        <v>628</v>
      </c>
      <c r="BA10" s="143" t="s">
        <v>48</v>
      </c>
      <c r="BB10" s="143" t="s">
        <v>48</v>
      </c>
      <c r="BC10" s="143" t="s">
        <v>85</v>
      </c>
      <c r="BD10" s="143" t="s">
        <v>93</v>
      </c>
    </row>
    <row r="11" s="2" customFormat="1" ht="16.5" customHeight="1">
      <c r="A11" s="42"/>
      <c r="B11" s="48"/>
      <c r="C11" s="42"/>
      <c r="D11" s="42"/>
      <c r="E11" s="161" t="s">
        <v>2114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Z11" s="143" t="s">
        <v>632</v>
      </c>
      <c r="BA11" s="143" t="s">
        <v>48</v>
      </c>
      <c r="BB11" s="143" t="s">
        <v>48</v>
      </c>
      <c r="BC11" s="143" t="s">
        <v>2115</v>
      </c>
      <c r="BD11" s="143" t="s">
        <v>93</v>
      </c>
    </row>
    <row r="12" s="2" customFormat="1" ht="12" customHeight="1">
      <c r="A12" s="42"/>
      <c r="B12" s="48"/>
      <c r="C12" s="42"/>
      <c r="D12" s="148" t="s">
        <v>624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Z12" s="143" t="s">
        <v>634</v>
      </c>
      <c r="BA12" s="143" t="s">
        <v>48</v>
      </c>
      <c r="BB12" s="143" t="s">
        <v>48</v>
      </c>
      <c r="BC12" s="143" t="s">
        <v>2116</v>
      </c>
      <c r="BD12" s="143" t="s">
        <v>93</v>
      </c>
    </row>
    <row r="13" s="2" customFormat="1" ht="16.5" customHeight="1">
      <c r="A13" s="42"/>
      <c r="B13" s="48"/>
      <c r="C13" s="42"/>
      <c r="D13" s="42"/>
      <c r="E13" s="151" t="s">
        <v>2117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Z13" s="143" t="s">
        <v>636</v>
      </c>
      <c r="BA13" s="143" t="s">
        <v>48</v>
      </c>
      <c r="BB13" s="143" t="s">
        <v>48</v>
      </c>
      <c r="BC13" s="143" t="s">
        <v>2118</v>
      </c>
      <c r="BD13" s="143" t="s">
        <v>93</v>
      </c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Z14" s="143" t="s">
        <v>643</v>
      </c>
      <c r="BA14" s="143" t="s">
        <v>48</v>
      </c>
      <c r="BB14" s="143" t="s">
        <v>48</v>
      </c>
      <c r="BC14" s="143" t="s">
        <v>2119</v>
      </c>
      <c r="BD14" s="143" t="s">
        <v>93</v>
      </c>
    </row>
    <row r="15" s="2" customFormat="1" ht="12" customHeight="1">
      <c r="A15" s="42"/>
      <c r="B15" s="48"/>
      <c r="C15" s="42"/>
      <c r="D15" s="148" t="s">
        <v>19</v>
      </c>
      <c r="E15" s="42"/>
      <c r="F15" s="137" t="s">
        <v>48</v>
      </c>
      <c r="G15" s="42"/>
      <c r="H15" s="42"/>
      <c r="I15" s="148" t="s">
        <v>21</v>
      </c>
      <c r="J15" s="137" t="s">
        <v>48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Z15" s="143" t="s">
        <v>645</v>
      </c>
      <c r="BA15" s="143" t="s">
        <v>48</v>
      </c>
      <c r="BB15" s="143" t="s">
        <v>48</v>
      </c>
      <c r="BC15" s="143" t="s">
        <v>2120</v>
      </c>
      <c r="BD15" s="143" t="s">
        <v>93</v>
      </c>
    </row>
    <row r="16" s="2" customFormat="1" ht="12" customHeight="1">
      <c r="A16" s="42"/>
      <c r="B16" s="48"/>
      <c r="C16" s="42"/>
      <c r="D16" s="148" t="s">
        <v>24</v>
      </c>
      <c r="E16" s="42"/>
      <c r="F16" s="137" t="s">
        <v>25</v>
      </c>
      <c r="G16" s="42"/>
      <c r="H16" s="42"/>
      <c r="I16" s="148" t="s">
        <v>26</v>
      </c>
      <c r="J16" s="152" t="str">
        <f>'Rekapitulace stavby'!AN8</f>
        <v>16. 8. 2024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Z16" s="143" t="s">
        <v>647</v>
      </c>
      <c r="BA16" s="143" t="s">
        <v>48</v>
      </c>
      <c r="BB16" s="143" t="s">
        <v>48</v>
      </c>
      <c r="BC16" s="143" t="s">
        <v>2121</v>
      </c>
      <c r="BD16" s="143" t="s">
        <v>93</v>
      </c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Z17" s="143" t="s">
        <v>651</v>
      </c>
      <c r="BA17" s="143" t="s">
        <v>48</v>
      </c>
      <c r="BB17" s="143" t="s">
        <v>48</v>
      </c>
      <c r="BC17" s="143" t="s">
        <v>85</v>
      </c>
      <c r="BD17" s="143" t="s">
        <v>93</v>
      </c>
    </row>
    <row r="18" s="2" customFormat="1" ht="12" customHeight="1">
      <c r="A18" s="42"/>
      <c r="B18" s="48"/>
      <c r="C18" s="42"/>
      <c r="D18" s="148" t="s">
        <v>34</v>
      </c>
      <c r="E18" s="42"/>
      <c r="F18" s="42"/>
      <c r="G18" s="42"/>
      <c r="H18" s="42"/>
      <c r="I18" s="148" t="s">
        <v>35</v>
      </c>
      <c r="J18" s="137" t="s">
        <v>36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Z18" s="143" t="s">
        <v>653</v>
      </c>
      <c r="BA18" s="143" t="s">
        <v>48</v>
      </c>
      <c r="BB18" s="143" t="s">
        <v>48</v>
      </c>
      <c r="BC18" s="143" t="s">
        <v>2122</v>
      </c>
      <c r="BD18" s="143" t="s">
        <v>93</v>
      </c>
    </row>
    <row r="19" s="2" customFormat="1" ht="18" customHeight="1">
      <c r="A19" s="42"/>
      <c r="B19" s="48"/>
      <c r="C19" s="42"/>
      <c r="D19" s="42"/>
      <c r="E19" s="137" t="s">
        <v>37</v>
      </c>
      <c r="F19" s="42"/>
      <c r="G19" s="42"/>
      <c r="H19" s="42"/>
      <c r="I19" s="148" t="s">
        <v>38</v>
      </c>
      <c r="J19" s="137" t="s">
        <v>39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Z19" s="143" t="s">
        <v>655</v>
      </c>
      <c r="BA19" s="143" t="s">
        <v>48</v>
      </c>
      <c r="BB19" s="143" t="s">
        <v>48</v>
      </c>
      <c r="BC19" s="143" t="s">
        <v>2121</v>
      </c>
      <c r="BD19" s="143" t="s">
        <v>93</v>
      </c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Z20" s="143" t="s">
        <v>760</v>
      </c>
      <c r="BA20" s="143" t="s">
        <v>48</v>
      </c>
      <c r="BB20" s="143" t="s">
        <v>48</v>
      </c>
      <c r="BC20" s="143" t="s">
        <v>2123</v>
      </c>
      <c r="BD20" s="143" t="s">
        <v>93</v>
      </c>
    </row>
    <row r="21" s="2" customFormat="1" ht="12" customHeight="1">
      <c r="A21" s="42"/>
      <c r="B21" s="48"/>
      <c r="C21" s="42"/>
      <c r="D21" s="148" t="s">
        <v>40</v>
      </c>
      <c r="E21" s="42"/>
      <c r="F21" s="42"/>
      <c r="G21" s="42"/>
      <c r="H21" s="42"/>
      <c r="I21" s="148" t="s">
        <v>35</v>
      </c>
      <c r="J21" s="36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Z21" s="143" t="s">
        <v>669</v>
      </c>
      <c r="BA21" s="143" t="s">
        <v>48</v>
      </c>
      <c r="BB21" s="143" t="s">
        <v>48</v>
      </c>
      <c r="BC21" s="143" t="s">
        <v>2124</v>
      </c>
      <c r="BD21" s="143" t="s">
        <v>93</v>
      </c>
    </row>
    <row r="22" s="2" customFormat="1" ht="18" customHeight="1">
      <c r="A22" s="42"/>
      <c r="B22" s="48"/>
      <c r="C22" s="42"/>
      <c r="D22" s="42"/>
      <c r="E22" s="36" t="str">
        <f>'Rekapitulace stavby'!E14</f>
        <v>Vyplň údaj</v>
      </c>
      <c r="F22" s="137"/>
      <c r="G22" s="137"/>
      <c r="H22" s="137"/>
      <c r="I22" s="148" t="s">
        <v>38</v>
      </c>
      <c r="J22" s="36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Z22" s="143" t="s">
        <v>671</v>
      </c>
      <c r="BA22" s="143" t="s">
        <v>48</v>
      </c>
      <c r="BB22" s="143" t="s">
        <v>48</v>
      </c>
      <c r="BC22" s="143" t="s">
        <v>2125</v>
      </c>
      <c r="BD22" s="143" t="s">
        <v>93</v>
      </c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Z23" s="143" t="s">
        <v>673</v>
      </c>
      <c r="BA23" s="143" t="s">
        <v>48</v>
      </c>
      <c r="BB23" s="143" t="s">
        <v>48</v>
      </c>
      <c r="BC23" s="143" t="s">
        <v>2126</v>
      </c>
      <c r="BD23" s="143" t="s">
        <v>93</v>
      </c>
    </row>
    <row r="24" s="2" customFormat="1" ht="12" customHeight="1">
      <c r="A24" s="42"/>
      <c r="B24" s="48"/>
      <c r="C24" s="42"/>
      <c r="D24" s="148" t="s">
        <v>42</v>
      </c>
      <c r="E24" s="42"/>
      <c r="F24" s="42"/>
      <c r="G24" s="42"/>
      <c r="H24" s="42"/>
      <c r="I24" s="148" t="s">
        <v>35</v>
      </c>
      <c r="J24" s="137" t="s">
        <v>43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Z24" s="143" t="s">
        <v>675</v>
      </c>
      <c r="BA24" s="143" t="s">
        <v>48</v>
      </c>
      <c r="BB24" s="143" t="s">
        <v>48</v>
      </c>
      <c r="BC24" s="143" t="s">
        <v>2127</v>
      </c>
      <c r="BD24" s="143" t="s">
        <v>93</v>
      </c>
    </row>
    <row r="25" s="2" customFormat="1" ht="18" customHeight="1">
      <c r="A25" s="42"/>
      <c r="B25" s="48"/>
      <c r="C25" s="42"/>
      <c r="D25" s="42"/>
      <c r="E25" s="137" t="s">
        <v>44</v>
      </c>
      <c r="F25" s="42"/>
      <c r="G25" s="42"/>
      <c r="H25" s="42"/>
      <c r="I25" s="148" t="s">
        <v>38</v>
      </c>
      <c r="J25" s="137" t="s">
        <v>45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Z25" s="143" t="s">
        <v>677</v>
      </c>
      <c r="BA25" s="143" t="s">
        <v>48</v>
      </c>
      <c r="BB25" s="143" t="s">
        <v>48</v>
      </c>
      <c r="BC25" s="143" t="s">
        <v>2128</v>
      </c>
      <c r="BD25" s="143" t="s">
        <v>93</v>
      </c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Z26" s="143" t="s">
        <v>679</v>
      </c>
      <c r="BA26" s="143" t="s">
        <v>48</v>
      </c>
      <c r="BB26" s="143" t="s">
        <v>48</v>
      </c>
      <c r="BC26" s="143" t="s">
        <v>2129</v>
      </c>
      <c r="BD26" s="143" t="s">
        <v>93</v>
      </c>
    </row>
    <row r="27" s="2" customFormat="1" ht="12" customHeight="1">
      <c r="A27" s="42"/>
      <c r="B27" s="48"/>
      <c r="C27" s="42"/>
      <c r="D27" s="148" t="s">
        <v>47</v>
      </c>
      <c r="E27" s="42"/>
      <c r="F27" s="42"/>
      <c r="G27" s="42"/>
      <c r="H27" s="42"/>
      <c r="I27" s="148" t="s">
        <v>35</v>
      </c>
      <c r="J27" s="137" t="s">
        <v>48</v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Z27" s="143" t="s">
        <v>681</v>
      </c>
      <c r="BA27" s="143" t="s">
        <v>48</v>
      </c>
      <c r="BB27" s="143" t="s">
        <v>48</v>
      </c>
      <c r="BC27" s="143" t="s">
        <v>2130</v>
      </c>
      <c r="BD27" s="143" t="s">
        <v>93</v>
      </c>
    </row>
    <row r="28" s="2" customFormat="1" ht="18" customHeight="1">
      <c r="A28" s="42"/>
      <c r="B28" s="48"/>
      <c r="C28" s="42"/>
      <c r="D28" s="42"/>
      <c r="E28" s="137" t="s">
        <v>44</v>
      </c>
      <c r="F28" s="42"/>
      <c r="G28" s="42"/>
      <c r="H28" s="42"/>
      <c r="I28" s="148" t="s">
        <v>38</v>
      </c>
      <c r="J28" s="137" t="s">
        <v>48</v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Z28" s="143" t="s">
        <v>689</v>
      </c>
      <c r="BA28" s="143" t="s">
        <v>48</v>
      </c>
      <c r="BB28" s="143" t="s">
        <v>48</v>
      </c>
      <c r="BC28" s="143" t="s">
        <v>2131</v>
      </c>
      <c r="BD28" s="143" t="s">
        <v>93</v>
      </c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Z29" s="143" t="s">
        <v>691</v>
      </c>
      <c r="BA29" s="143" t="s">
        <v>48</v>
      </c>
      <c r="BB29" s="143" t="s">
        <v>48</v>
      </c>
      <c r="BC29" s="143" t="s">
        <v>2132</v>
      </c>
      <c r="BD29" s="143" t="s">
        <v>93</v>
      </c>
    </row>
    <row r="30" s="2" customFormat="1" ht="12" customHeight="1">
      <c r="A30" s="42"/>
      <c r="B30" s="48"/>
      <c r="C30" s="42"/>
      <c r="D30" s="148" t="s">
        <v>49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225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51</v>
      </c>
      <c r="E34" s="42"/>
      <c r="F34" s="42"/>
      <c r="G34" s="42"/>
      <c r="H34" s="42"/>
      <c r="I34" s="42"/>
      <c r="J34" s="159">
        <f>ROUND(J102,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53</v>
      </c>
      <c r="G36" s="42"/>
      <c r="H36" s="42"/>
      <c r="I36" s="160" t="s">
        <v>52</v>
      </c>
      <c r="J36" s="160" t="s">
        <v>54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61" t="s">
        <v>55</v>
      </c>
      <c r="E37" s="148" t="s">
        <v>56</v>
      </c>
      <c r="F37" s="162">
        <f>ROUND((SUM(BE102:BE931)),  2)</f>
        <v>0</v>
      </c>
      <c r="G37" s="42"/>
      <c r="H37" s="42"/>
      <c r="I37" s="163">
        <v>0.20999999999999999</v>
      </c>
      <c r="J37" s="162">
        <f>ROUND(((SUM(BE102:BE931))*I37),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8" t="s">
        <v>57</v>
      </c>
      <c r="F38" s="162">
        <f>ROUND((SUM(BF102:BF931)),  2)</f>
        <v>0</v>
      </c>
      <c r="G38" s="42"/>
      <c r="H38" s="42"/>
      <c r="I38" s="163">
        <v>0.12</v>
      </c>
      <c r="J38" s="162">
        <f>ROUND(((SUM(BF102:BF931))*I38),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8" t="s">
        <v>58</v>
      </c>
      <c r="F39" s="162">
        <f>ROUND((SUM(BG102:BG931)),  2)</f>
        <v>0</v>
      </c>
      <c r="G39" s="42"/>
      <c r="H39" s="42"/>
      <c r="I39" s="163">
        <v>0.20999999999999999</v>
      </c>
      <c r="J39" s="162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8" t="s">
        <v>59</v>
      </c>
      <c r="F40" s="162">
        <f>ROUND((SUM(BH102:BH931)),  2)</f>
        <v>0</v>
      </c>
      <c r="G40" s="42"/>
      <c r="H40" s="42"/>
      <c r="I40" s="163">
        <v>0.12</v>
      </c>
      <c r="J40" s="162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8" t="s">
        <v>60</v>
      </c>
      <c r="F41" s="162">
        <f>ROUND((SUM(BI102:BI931)),  2)</f>
        <v>0</v>
      </c>
      <c r="G41" s="42"/>
      <c r="H41" s="42"/>
      <c r="I41" s="163">
        <v>0</v>
      </c>
      <c r="J41" s="162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4"/>
      <c r="D43" s="165" t="s">
        <v>61</v>
      </c>
      <c r="E43" s="166"/>
      <c r="F43" s="166"/>
      <c r="G43" s="167" t="s">
        <v>62</v>
      </c>
      <c r="H43" s="168" t="s">
        <v>63</v>
      </c>
      <c r="I43" s="166"/>
      <c r="J43" s="169">
        <f>SUM(J34:J41)</f>
        <v>0</v>
      </c>
      <c r="K43" s="170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6" t="s">
        <v>226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5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5" t="str">
        <f>E7</f>
        <v>DPS - Rekonstrukce oddělovače OK 1B Praha 7</v>
      </c>
      <c r="F52" s="35"/>
      <c r="G52" s="35"/>
      <c r="H52" s="35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4"/>
      <c r="C53" s="35" t="s">
        <v>182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2051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187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2"/>
      <c r="B56" s="43"/>
      <c r="C56" s="44"/>
      <c r="D56" s="44"/>
      <c r="E56" s="300" t="s">
        <v>2114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5" t="s">
        <v>624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>SO 03.1 - Š1 - Š3 (Odlechčovací stoka DN 2000)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5" t="s">
        <v>24</v>
      </c>
      <c r="D60" s="44"/>
      <c r="E60" s="44"/>
      <c r="F60" s="30" t="str">
        <f>F16</f>
        <v>Praha 7 - Holešovice</v>
      </c>
      <c r="G60" s="44"/>
      <c r="H60" s="44"/>
      <c r="I60" s="35" t="s">
        <v>26</v>
      </c>
      <c r="J60" s="76" t="str">
        <f>IF(J16="","",J16)</f>
        <v>16. 8. 2024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5.15" customHeight="1">
      <c r="A62" s="42"/>
      <c r="B62" s="43"/>
      <c r="C62" s="35" t="s">
        <v>34</v>
      </c>
      <c r="D62" s="44"/>
      <c r="E62" s="44"/>
      <c r="F62" s="30" t="str">
        <f>E19</f>
        <v>Pražská vodohospodářská společnost a.s.</v>
      </c>
      <c r="G62" s="44"/>
      <c r="H62" s="44"/>
      <c r="I62" s="35" t="s">
        <v>42</v>
      </c>
      <c r="J62" s="40" t="str">
        <f>E25</f>
        <v>Sweco a.s.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5" t="s">
        <v>40</v>
      </c>
      <c r="D63" s="44"/>
      <c r="E63" s="44"/>
      <c r="F63" s="30" t="str">
        <f>IF(E22="","",E22)</f>
        <v>Vyplň údaj</v>
      </c>
      <c r="G63" s="44"/>
      <c r="H63" s="44"/>
      <c r="I63" s="35" t="s">
        <v>47</v>
      </c>
      <c r="J63" s="40" t="str">
        <f>E28</f>
        <v>Sweco a.s.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227</v>
      </c>
      <c r="D65" s="177"/>
      <c r="E65" s="177"/>
      <c r="F65" s="177"/>
      <c r="G65" s="177"/>
      <c r="H65" s="177"/>
      <c r="I65" s="177"/>
      <c r="J65" s="178" t="s">
        <v>228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83</v>
      </c>
      <c r="D67" s="44"/>
      <c r="E67" s="44"/>
      <c r="F67" s="44"/>
      <c r="G67" s="44"/>
      <c r="H67" s="44"/>
      <c r="I67" s="44"/>
      <c r="J67" s="106">
        <f>J102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0" t="s">
        <v>229</v>
      </c>
    </row>
    <row r="68" s="9" customFormat="1" ht="24.96" customHeight="1">
      <c r="A68" s="9"/>
      <c r="B68" s="180"/>
      <c r="C68" s="181"/>
      <c r="D68" s="182" t="s">
        <v>230</v>
      </c>
      <c r="E68" s="183"/>
      <c r="F68" s="183"/>
      <c r="G68" s="183"/>
      <c r="H68" s="183"/>
      <c r="I68" s="183"/>
      <c r="J68" s="184">
        <f>J103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9"/>
      <c r="D69" s="187" t="s">
        <v>231</v>
      </c>
      <c r="E69" s="188"/>
      <c r="F69" s="188"/>
      <c r="G69" s="188"/>
      <c r="H69" s="188"/>
      <c r="I69" s="188"/>
      <c r="J69" s="189">
        <f>J104</f>
        <v>0</v>
      </c>
      <c r="K69" s="129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9"/>
      <c r="D70" s="187" t="s">
        <v>232</v>
      </c>
      <c r="E70" s="188"/>
      <c r="F70" s="188"/>
      <c r="G70" s="188"/>
      <c r="H70" s="188"/>
      <c r="I70" s="188"/>
      <c r="J70" s="189">
        <f>J560</f>
        <v>0</v>
      </c>
      <c r="K70" s="129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9"/>
      <c r="D71" s="187" t="s">
        <v>695</v>
      </c>
      <c r="E71" s="188"/>
      <c r="F71" s="188"/>
      <c r="G71" s="188"/>
      <c r="H71" s="188"/>
      <c r="I71" s="188"/>
      <c r="J71" s="189">
        <f>J580</f>
        <v>0</v>
      </c>
      <c r="K71" s="129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9"/>
      <c r="D72" s="187" t="s">
        <v>233</v>
      </c>
      <c r="E72" s="188"/>
      <c r="F72" s="188"/>
      <c r="G72" s="188"/>
      <c r="H72" s="188"/>
      <c r="I72" s="188"/>
      <c r="J72" s="189">
        <f>J598</f>
        <v>0</v>
      </c>
      <c r="K72" s="129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9"/>
      <c r="D73" s="187" t="s">
        <v>696</v>
      </c>
      <c r="E73" s="188"/>
      <c r="F73" s="188"/>
      <c r="G73" s="188"/>
      <c r="H73" s="188"/>
      <c r="I73" s="188"/>
      <c r="J73" s="189">
        <f>J669</f>
        <v>0</v>
      </c>
      <c r="K73" s="129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9"/>
      <c r="D74" s="187" t="s">
        <v>237</v>
      </c>
      <c r="E74" s="188"/>
      <c r="F74" s="188"/>
      <c r="G74" s="188"/>
      <c r="H74" s="188"/>
      <c r="I74" s="188"/>
      <c r="J74" s="189">
        <f>J781</f>
        <v>0</v>
      </c>
      <c r="K74" s="129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80"/>
      <c r="C75" s="181"/>
      <c r="D75" s="182" t="s">
        <v>697</v>
      </c>
      <c r="E75" s="183"/>
      <c r="F75" s="183"/>
      <c r="G75" s="183"/>
      <c r="H75" s="183"/>
      <c r="I75" s="183"/>
      <c r="J75" s="184">
        <f>J786</f>
        <v>0</v>
      </c>
      <c r="K75" s="181"/>
      <c r="L75" s="185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80"/>
      <c r="C76" s="181"/>
      <c r="D76" s="182" t="s">
        <v>698</v>
      </c>
      <c r="E76" s="183"/>
      <c r="F76" s="183"/>
      <c r="G76" s="183"/>
      <c r="H76" s="183"/>
      <c r="I76" s="183"/>
      <c r="J76" s="184">
        <f>J808</f>
        <v>0</v>
      </c>
      <c r="K76" s="181"/>
      <c r="L76" s="185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6"/>
      <c r="C77" s="129"/>
      <c r="D77" s="187" t="s">
        <v>699</v>
      </c>
      <c r="E77" s="188"/>
      <c r="F77" s="188"/>
      <c r="G77" s="188"/>
      <c r="H77" s="188"/>
      <c r="I77" s="188"/>
      <c r="J77" s="189">
        <f>J809</f>
        <v>0</v>
      </c>
      <c r="K77" s="129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6"/>
      <c r="C78" s="129"/>
      <c r="D78" s="187" t="s">
        <v>700</v>
      </c>
      <c r="E78" s="188"/>
      <c r="F78" s="188"/>
      <c r="G78" s="188"/>
      <c r="H78" s="188"/>
      <c r="I78" s="188"/>
      <c r="J78" s="189">
        <f>J893</f>
        <v>0</v>
      </c>
      <c r="K78" s="129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5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50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4" s="2" customFormat="1" ht="6.96" customHeight="1">
      <c r="A84" s="42"/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4.96" customHeight="1">
      <c r="A85" s="42"/>
      <c r="B85" s="43"/>
      <c r="C85" s="26" t="s">
        <v>239</v>
      </c>
      <c r="D85" s="44"/>
      <c r="E85" s="44"/>
      <c r="F85" s="44"/>
      <c r="G85" s="44"/>
      <c r="H85" s="44"/>
      <c r="I85" s="44"/>
      <c r="J85" s="44"/>
      <c r="K85" s="4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50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5" t="s">
        <v>16</v>
      </c>
      <c r="D87" s="44"/>
      <c r="E87" s="44"/>
      <c r="F87" s="44"/>
      <c r="G87" s="44"/>
      <c r="H87" s="44"/>
      <c r="I87" s="44"/>
      <c r="J87" s="44"/>
      <c r="K87" s="44"/>
      <c r="L87" s="150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6.5" customHeight="1">
      <c r="A88" s="42"/>
      <c r="B88" s="43"/>
      <c r="C88" s="44"/>
      <c r="D88" s="44"/>
      <c r="E88" s="175" t="str">
        <f>E7</f>
        <v>DPS - Rekonstrukce oddělovače OK 1B Praha 7</v>
      </c>
      <c r="F88" s="35"/>
      <c r="G88" s="35"/>
      <c r="H88" s="35"/>
      <c r="I88" s="44"/>
      <c r="J88" s="44"/>
      <c r="K88" s="44"/>
      <c r="L88" s="150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" customFormat="1" ht="12" customHeight="1">
      <c r="B89" s="24"/>
      <c r="C89" s="35" t="s">
        <v>182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5" t="s">
        <v>2051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187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2"/>
      <c r="B92" s="43"/>
      <c r="C92" s="44"/>
      <c r="D92" s="44"/>
      <c r="E92" s="300" t="s">
        <v>2114</v>
      </c>
      <c r="F92" s="44"/>
      <c r="G92" s="44"/>
      <c r="H92" s="44"/>
      <c r="I92" s="44"/>
      <c r="J92" s="44"/>
      <c r="K92" s="44"/>
      <c r="L92" s="150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5" t="s">
        <v>624</v>
      </c>
      <c r="D93" s="44"/>
      <c r="E93" s="44"/>
      <c r="F93" s="44"/>
      <c r="G93" s="44"/>
      <c r="H93" s="44"/>
      <c r="I93" s="44"/>
      <c r="J93" s="44"/>
      <c r="K93" s="44"/>
      <c r="L93" s="150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6.5" customHeight="1">
      <c r="A94" s="42"/>
      <c r="B94" s="43"/>
      <c r="C94" s="44"/>
      <c r="D94" s="44"/>
      <c r="E94" s="73" t="str">
        <f>E13</f>
        <v>SO 03.1 - Š1 - Š3 (Odlechčovací stoka DN 2000)</v>
      </c>
      <c r="F94" s="44"/>
      <c r="G94" s="44"/>
      <c r="H94" s="44"/>
      <c r="I94" s="44"/>
      <c r="J94" s="44"/>
      <c r="K94" s="44"/>
      <c r="L94" s="150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50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2" customHeight="1">
      <c r="A96" s="42"/>
      <c r="B96" s="43"/>
      <c r="C96" s="35" t="s">
        <v>24</v>
      </c>
      <c r="D96" s="44"/>
      <c r="E96" s="44"/>
      <c r="F96" s="30" t="str">
        <f>F16</f>
        <v>Praha 7 - Holešovice</v>
      </c>
      <c r="G96" s="44"/>
      <c r="H96" s="44"/>
      <c r="I96" s="35" t="s">
        <v>26</v>
      </c>
      <c r="J96" s="76" t="str">
        <f>IF(J16="","",J16)</f>
        <v>16. 8. 2024</v>
      </c>
      <c r="K96" s="44"/>
      <c r="L96" s="150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6.96" customHeight="1">
      <c r="A97" s="42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150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5.15" customHeight="1">
      <c r="A98" s="42"/>
      <c r="B98" s="43"/>
      <c r="C98" s="35" t="s">
        <v>34</v>
      </c>
      <c r="D98" s="44"/>
      <c r="E98" s="44"/>
      <c r="F98" s="30" t="str">
        <f>E19</f>
        <v>Pražská vodohospodářská společnost a.s.</v>
      </c>
      <c r="G98" s="44"/>
      <c r="H98" s="44"/>
      <c r="I98" s="35" t="s">
        <v>42</v>
      </c>
      <c r="J98" s="40" t="str">
        <f>E25</f>
        <v>Sweco a.s.</v>
      </c>
      <c r="K98" s="44"/>
      <c r="L98" s="150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5.15" customHeight="1">
      <c r="A99" s="42"/>
      <c r="B99" s="43"/>
      <c r="C99" s="35" t="s">
        <v>40</v>
      </c>
      <c r="D99" s="44"/>
      <c r="E99" s="44"/>
      <c r="F99" s="30" t="str">
        <f>IF(E22="","",E22)</f>
        <v>Vyplň údaj</v>
      </c>
      <c r="G99" s="44"/>
      <c r="H99" s="44"/>
      <c r="I99" s="35" t="s">
        <v>47</v>
      </c>
      <c r="J99" s="40" t="str">
        <f>E28</f>
        <v>Sweco a.s.</v>
      </c>
      <c r="K99" s="44"/>
      <c r="L99" s="150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0.32" customHeight="1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150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11" customFormat="1" ht="29.28" customHeight="1">
      <c r="A101" s="191"/>
      <c r="B101" s="192"/>
      <c r="C101" s="193" t="s">
        <v>240</v>
      </c>
      <c r="D101" s="194" t="s">
        <v>70</v>
      </c>
      <c r="E101" s="194" t="s">
        <v>66</v>
      </c>
      <c r="F101" s="194" t="s">
        <v>67</v>
      </c>
      <c r="G101" s="194" t="s">
        <v>241</v>
      </c>
      <c r="H101" s="194" t="s">
        <v>242</v>
      </c>
      <c r="I101" s="194" t="s">
        <v>243</v>
      </c>
      <c r="J101" s="194" t="s">
        <v>228</v>
      </c>
      <c r="K101" s="195" t="s">
        <v>244</v>
      </c>
      <c r="L101" s="196"/>
      <c r="M101" s="96" t="s">
        <v>48</v>
      </c>
      <c r="N101" s="97" t="s">
        <v>55</v>
      </c>
      <c r="O101" s="97" t="s">
        <v>245</v>
      </c>
      <c r="P101" s="97" t="s">
        <v>246</v>
      </c>
      <c r="Q101" s="97" t="s">
        <v>247</v>
      </c>
      <c r="R101" s="97" t="s">
        <v>248</v>
      </c>
      <c r="S101" s="97" t="s">
        <v>249</v>
      </c>
      <c r="T101" s="98" t="s">
        <v>250</v>
      </c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</row>
    <row r="102" s="2" customFormat="1" ht="22.8" customHeight="1">
      <c r="A102" s="42"/>
      <c r="B102" s="43"/>
      <c r="C102" s="103" t="s">
        <v>251</v>
      </c>
      <c r="D102" s="44"/>
      <c r="E102" s="44"/>
      <c r="F102" s="44"/>
      <c r="G102" s="44"/>
      <c r="H102" s="44"/>
      <c r="I102" s="44"/>
      <c r="J102" s="197">
        <f>BK102</f>
        <v>0</v>
      </c>
      <c r="K102" s="44"/>
      <c r="L102" s="48"/>
      <c r="M102" s="99"/>
      <c r="N102" s="198"/>
      <c r="O102" s="100"/>
      <c r="P102" s="199">
        <f>P103+P786+P808</f>
        <v>0</v>
      </c>
      <c r="Q102" s="100"/>
      <c r="R102" s="199">
        <f>R103+R786+R808</f>
        <v>6963.9356447</v>
      </c>
      <c r="S102" s="100"/>
      <c r="T102" s="200">
        <f>T103+T786+T808</f>
        <v>7.2175000000000002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84</v>
      </c>
      <c r="AU102" s="20" t="s">
        <v>229</v>
      </c>
      <c r="BK102" s="201">
        <f>BK103+BK786+BK808</f>
        <v>0</v>
      </c>
    </row>
    <row r="103" s="12" customFormat="1" ht="25.92" customHeight="1">
      <c r="A103" s="12"/>
      <c r="B103" s="202"/>
      <c r="C103" s="203"/>
      <c r="D103" s="204" t="s">
        <v>84</v>
      </c>
      <c r="E103" s="205" t="s">
        <v>252</v>
      </c>
      <c r="F103" s="205" t="s">
        <v>253</v>
      </c>
      <c r="G103" s="203"/>
      <c r="H103" s="203"/>
      <c r="I103" s="206"/>
      <c r="J103" s="207">
        <f>BK103</f>
        <v>0</v>
      </c>
      <c r="K103" s="203"/>
      <c r="L103" s="208"/>
      <c r="M103" s="209"/>
      <c r="N103" s="210"/>
      <c r="O103" s="210"/>
      <c r="P103" s="211">
        <f>P104+P560+P580+P598+P669+P781</f>
        <v>0</v>
      </c>
      <c r="Q103" s="210"/>
      <c r="R103" s="211">
        <f>R104+R560+R580+R598+R669+R781</f>
        <v>6959.0711480999998</v>
      </c>
      <c r="S103" s="210"/>
      <c r="T103" s="212">
        <f>T104+T560+T580+T598+T669+T781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3" t="s">
        <v>23</v>
      </c>
      <c r="AT103" s="214" t="s">
        <v>84</v>
      </c>
      <c r="AU103" s="214" t="s">
        <v>85</v>
      </c>
      <c r="AY103" s="213" t="s">
        <v>254</v>
      </c>
      <c r="BK103" s="215">
        <f>BK104+BK560+BK580+BK598+BK669+BK781</f>
        <v>0</v>
      </c>
    </row>
    <row r="104" s="12" customFormat="1" ht="22.8" customHeight="1">
      <c r="A104" s="12"/>
      <c r="B104" s="202"/>
      <c r="C104" s="203"/>
      <c r="D104" s="204" t="s">
        <v>84</v>
      </c>
      <c r="E104" s="216" t="s">
        <v>23</v>
      </c>
      <c r="F104" s="216" t="s">
        <v>255</v>
      </c>
      <c r="G104" s="203"/>
      <c r="H104" s="203"/>
      <c r="I104" s="206"/>
      <c r="J104" s="217">
        <f>BK104</f>
        <v>0</v>
      </c>
      <c r="K104" s="203"/>
      <c r="L104" s="208"/>
      <c r="M104" s="209"/>
      <c r="N104" s="210"/>
      <c r="O104" s="210"/>
      <c r="P104" s="211">
        <f>SUM(P105:P559)</f>
        <v>0</v>
      </c>
      <c r="Q104" s="210"/>
      <c r="R104" s="211">
        <f>SUM(R105:R559)</f>
        <v>3620.549</v>
      </c>
      <c r="S104" s="210"/>
      <c r="T104" s="212">
        <f>SUM(T105:T559)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3" t="s">
        <v>23</v>
      </c>
      <c r="AT104" s="214" t="s">
        <v>84</v>
      </c>
      <c r="AU104" s="214" t="s">
        <v>23</v>
      </c>
      <c r="AY104" s="213" t="s">
        <v>254</v>
      </c>
      <c r="BK104" s="215">
        <f>SUM(BK105:BK559)</f>
        <v>0</v>
      </c>
    </row>
    <row r="105" s="2" customFormat="1" ht="16.5" customHeight="1">
      <c r="A105" s="42"/>
      <c r="B105" s="43"/>
      <c r="C105" s="218" t="s">
        <v>23</v>
      </c>
      <c r="D105" s="218" t="s">
        <v>256</v>
      </c>
      <c r="E105" s="219" t="s">
        <v>703</v>
      </c>
      <c r="F105" s="220" t="s">
        <v>704</v>
      </c>
      <c r="G105" s="221" t="s">
        <v>192</v>
      </c>
      <c r="H105" s="222">
        <v>130</v>
      </c>
      <c r="I105" s="223"/>
      <c r="J105" s="224">
        <f>ROUND(I105*H105,2)</f>
        <v>0</v>
      </c>
      <c r="K105" s="220" t="s">
        <v>260</v>
      </c>
      <c r="L105" s="48"/>
      <c r="M105" s="225" t="s">
        <v>48</v>
      </c>
      <c r="N105" s="226" t="s">
        <v>56</v>
      </c>
      <c r="O105" s="88"/>
      <c r="P105" s="227">
        <f>O105*H105</f>
        <v>0</v>
      </c>
      <c r="Q105" s="227">
        <v>0.017500000000000002</v>
      </c>
      <c r="R105" s="227">
        <f>Q105*H105</f>
        <v>2.2750000000000004</v>
      </c>
      <c r="S105" s="227">
        <v>0</v>
      </c>
      <c r="T105" s="22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9" t="s">
        <v>261</v>
      </c>
      <c r="AT105" s="229" t="s">
        <v>256</v>
      </c>
      <c r="AU105" s="229" t="s">
        <v>93</v>
      </c>
      <c r="AY105" s="20" t="s">
        <v>254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23</v>
      </c>
      <c r="BK105" s="230">
        <f>ROUND(I105*H105,2)</f>
        <v>0</v>
      </c>
      <c r="BL105" s="20" t="s">
        <v>261</v>
      </c>
      <c r="BM105" s="229" t="s">
        <v>705</v>
      </c>
    </row>
    <row r="106" s="2" customFormat="1">
      <c r="A106" s="42"/>
      <c r="B106" s="43"/>
      <c r="C106" s="44"/>
      <c r="D106" s="231" t="s">
        <v>263</v>
      </c>
      <c r="E106" s="44"/>
      <c r="F106" s="232" t="s">
        <v>706</v>
      </c>
      <c r="G106" s="44"/>
      <c r="H106" s="44"/>
      <c r="I106" s="233"/>
      <c r="J106" s="44"/>
      <c r="K106" s="44"/>
      <c r="L106" s="48"/>
      <c r="M106" s="234"/>
      <c r="N106" s="23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263</v>
      </c>
      <c r="AU106" s="20" t="s">
        <v>93</v>
      </c>
    </row>
    <row r="107" s="13" customFormat="1">
      <c r="A107" s="13"/>
      <c r="B107" s="236"/>
      <c r="C107" s="237"/>
      <c r="D107" s="238" t="s">
        <v>265</v>
      </c>
      <c r="E107" s="239" t="s">
        <v>48</v>
      </c>
      <c r="F107" s="240" t="s">
        <v>2133</v>
      </c>
      <c r="G107" s="237"/>
      <c r="H107" s="241">
        <v>130</v>
      </c>
      <c r="I107" s="242"/>
      <c r="J107" s="237"/>
      <c r="K107" s="237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265</v>
      </c>
      <c r="AU107" s="247" t="s">
        <v>93</v>
      </c>
      <c r="AV107" s="13" t="s">
        <v>93</v>
      </c>
      <c r="AW107" s="13" t="s">
        <v>46</v>
      </c>
      <c r="AX107" s="13" t="s">
        <v>85</v>
      </c>
      <c r="AY107" s="247" t="s">
        <v>254</v>
      </c>
    </row>
    <row r="108" s="14" customFormat="1">
      <c r="A108" s="14"/>
      <c r="B108" s="248"/>
      <c r="C108" s="249"/>
      <c r="D108" s="238" t="s">
        <v>265</v>
      </c>
      <c r="E108" s="250" t="s">
        <v>48</v>
      </c>
      <c r="F108" s="251" t="s">
        <v>268</v>
      </c>
      <c r="G108" s="249"/>
      <c r="H108" s="252">
        <v>130</v>
      </c>
      <c r="I108" s="253"/>
      <c r="J108" s="249"/>
      <c r="K108" s="249"/>
      <c r="L108" s="254"/>
      <c r="M108" s="255"/>
      <c r="N108" s="256"/>
      <c r="O108" s="256"/>
      <c r="P108" s="256"/>
      <c r="Q108" s="256"/>
      <c r="R108" s="256"/>
      <c r="S108" s="256"/>
      <c r="T108" s="25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8" t="s">
        <v>265</v>
      </c>
      <c r="AU108" s="258" t="s">
        <v>93</v>
      </c>
      <c r="AV108" s="14" t="s">
        <v>261</v>
      </c>
      <c r="AW108" s="14" t="s">
        <v>46</v>
      </c>
      <c r="AX108" s="14" t="s">
        <v>23</v>
      </c>
      <c r="AY108" s="258" t="s">
        <v>254</v>
      </c>
    </row>
    <row r="109" s="2" customFormat="1" ht="16.5" customHeight="1">
      <c r="A109" s="42"/>
      <c r="B109" s="43"/>
      <c r="C109" s="218" t="s">
        <v>93</v>
      </c>
      <c r="D109" s="218" t="s">
        <v>256</v>
      </c>
      <c r="E109" s="219" t="s">
        <v>710</v>
      </c>
      <c r="F109" s="220" t="s">
        <v>711</v>
      </c>
      <c r="G109" s="221" t="s">
        <v>712</v>
      </c>
      <c r="H109" s="222">
        <v>3600</v>
      </c>
      <c r="I109" s="223"/>
      <c r="J109" s="224">
        <f>ROUND(I109*H109,2)</f>
        <v>0</v>
      </c>
      <c r="K109" s="220" t="s">
        <v>260</v>
      </c>
      <c r="L109" s="48"/>
      <c r="M109" s="225" t="s">
        <v>48</v>
      </c>
      <c r="N109" s="226" t="s">
        <v>56</v>
      </c>
      <c r="O109" s="88"/>
      <c r="P109" s="227">
        <f>O109*H109</f>
        <v>0</v>
      </c>
      <c r="Q109" s="227">
        <v>3.0000000000000001E-05</v>
      </c>
      <c r="R109" s="227">
        <f>Q109*H109</f>
        <v>0.108</v>
      </c>
      <c r="S109" s="227">
        <v>0</v>
      </c>
      <c r="T109" s="22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9" t="s">
        <v>261</v>
      </c>
      <c r="AT109" s="229" t="s">
        <v>256</v>
      </c>
      <c r="AU109" s="229" t="s">
        <v>93</v>
      </c>
      <c r="AY109" s="20" t="s">
        <v>254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23</v>
      </c>
      <c r="BK109" s="230">
        <f>ROUND(I109*H109,2)</f>
        <v>0</v>
      </c>
      <c r="BL109" s="20" t="s">
        <v>261</v>
      </c>
      <c r="BM109" s="229" t="s">
        <v>713</v>
      </c>
    </row>
    <row r="110" s="2" customFormat="1">
      <c r="A110" s="42"/>
      <c r="B110" s="43"/>
      <c r="C110" s="44"/>
      <c r="D110" s="231" t="s">
        <v>263</v>
      </c>
      <c r="E110" s="44"/>
      <c r="F110" s="232" t="s">
        <v>714</v>
      </c>
      <c r="G110" s="44"/>
      <c r="H110" s="44"/>
      <c r="I110" s="233"/>
      <c r="J110" s="44"/>
      <c r="K110" s="44"/>
      <c r="L110" s="48"/>
      <c r="M110" s="234"/>
      <c r="N110" s="23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263</v>
      </c>
      <c r="AU110" s="20" t="s">
        <v>93</v>
      </c>
    </row>
    <row r="111" s="15" customFormat="1">
      <c r="A111" s="15"/>
      <c r="B111" s="259"/>
      <c r="C111" s="260"/>
      <c r="D111" s="238" t="s">
        <v>265</v>
      </c>
      <c r="E111" s="261" t="s">
        <v>48</v>
      </c>
      <c r="F111" s="262" t="s">
        <v>715</v>
      </c>
      <c r="G111" s="260"/>
      <c r="H111" s="261" t="s">
        <v>48</v>
      </c>
      <c r="I111" s="263"/>
      <c r="J111" s="260"/>
      <c r="K111" s="260"/>
      <c r="L111" s="264"/>
      <c r="M111" s="265"/>
      <c r="N111" s="266"/>
      <c r="O111" s="266"/>
      <c r="P111" s="266"/>
      <c r="Q111" s="266"/>
      <c r="R111" s="266"/>
      <c r="S111" s="266"/>
      <c r="T111" s="26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8" t="s">
        <v>265</v>
      </c>
      <c r="AU111" s="268" t="s">
        <v>93</v>
      </c>
      <c r="AV111" s="15" t="s">
        <v>23</v>
      </c>
      <c r="AW111" s="15" t="s">
        <v>46</v>
      </c>
      <c r="AX111" s="15" t="s">
        <v>85</v>
      </c>
      <c r="AY111" s="268" t="s">
        <v>254</v>
      </c>
    </row>
    <row r="112" s="15" customFormat="1">
      <c r="A112" s="15"/>
      <c r="B112" s="259"/>
      <c r="C112" s="260"/>
      <c r="D112" s="238" t="s">
        <v>265</v>
      </c>
      <c r="E112" s="261" t="s">
        <v>48</v>
      </c>
      <c r="F112" s="262" t="s">
        <v>716</v>
      </c>
      <c r="G112" s="260"/>
      <c r="H112" s="261" t="s">
        <v>48</v>
      </c>
      <c r="I112" s="263"/>
      <c r="J112" s="260"/>
      <c r="K112" s="260"/>
      <c r="L112" s="264"/>
      <c r="M112" s="265"/>
      <c r="N112" s="266"/>
      <c r="O112" s="266"/>
      <c r="P112" s="266"/>
      <c r="Q112" s="266"/>
      <c r="R112" s="266"/>
      <c r="S112" s="266"/>
      <c r="T112" s="26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8" t="s">
        <v>265</v>
      </c>
      <c r="AU112" s="268" t="s">
        <v>93</v>
      </c>
      <c r="AV112" s="15" t="s">
        <v>23</v>
      </c>
      <c r="AW112" s="15" t="s">
        <v>46</v>
      </c>
      <c r="AX112" s="15" t="s">
        <v>85</v>
      </c>
      <c r="AY112" s="268" t="s">
        <v>254</v>
      </c>
    </row>
    <row r="113" s="13" customFormat="1">
      <c r="A113" s="13"/>
      <c r="B113" s="236"/>
      <c r="C113" s="237"/>
      <c r="D113" s="238" t="s">
        <v>265</v>
      </c>
      <c r="E113" s="239" t="s">
        <v>48</v>
      </c>
      <c r="F113" s="240" t="s">
        <v>717</v>
      </c>
      <c r="G113" s="237"/>
      <c r="H113" s="241">
        <v>3600</v>
      </c>
      <c r="I113" s="242"/>
      <c r="J113" s="237"/>
      <c r="K113" s="237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265</v>
      </c>
      <c r="AU113" s="247" t="s">
        <v>93</v>
      </c>
      <c r="AV113" s="13" t="s">
        <v>93</v>
      </c>
      <c r="AW113" s="13" t="s">
        <v>46</v>
      </c>
      <c r="AX113" s="13" t="s">
        <v>85</v>
      </c>
      <c r="AY113" s="247" t="s">
        <v>254</v>
      </c>
    </row>
    <row r="114" s="14" customFormat="1">
      <c r="A114" s="14"/>
      <c r="B114" s="248"/>
      <c r="C114" s="249"/>
      <c r="D114" s="238" t="s">
        <v>265</v>
      </c>
      <c r="E114" s="250" t="s">
        <v>48</v>
      </c>
      <c r="F114" s="251" t="s">
        <v>268</v>
      </c>
      <c r="G114" s="249"/>
      <c r="H114" s="252">
        <v>3600</v>
      </c>
      <c r="I114" s="253"/>
      <c r="J114" s="249"/>
      <c r="K114" s="249"/>
      <c r="L114" s="254"/>
      <c r="M114" s="255"/>
      <c r="N114" s="256"/>
      <c r="O114" s="256"/>
      <c r="P114" s="256"/>
      <c r="Q114" s="256"/>
      <c r="R114" s="256"/>
      <c r="S114" s="256"/>
      <c r="T114" s="25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8" t="s">
        <v>265</v>
      </c>
      <c r="AU114" s="258" t="s">
        <v>93</v>
      </c>
      <c r="AV114" s="14" t="s">
        <v>261</v>
      </c>
      <c r="AW114" s="14" t="s">
        <v>46</v>
      </c>
      <c r="AX114" s="14" t="s">
        <v>23</v>
      </c>
      <c r="AY114" s="258" t="s">
        <v>254</v>
      </c>
    </row>
    <row r="115" s="2" customFormat="1" ht="24.15" customHeight="1">
      <c r="A115" s="42"/>
      <c r="B115" s="43"/>
      <c r="C115" s="218" t="s">
        <v>104</v>
      </c>
      <c r="D115" s="218" t="s">
        <v>256</v>
      </c>
      <c r="E115" s="219" t="s">
        <v>719</v>
      </c>
      <c r="F115" s="220" t="s">
        <v>720</v>
      </c>
      <c r="G115" s="221" t="s">
        <v>721</v>
      </c>
      <c r="H115" s="222">
        <v>300</v>
      </c>
      <c r="I115" s="223"/>
      <c r="J115" s="224">
        <f>ROUND(I115*H115,2)</f>
        <v>0</v>
      </c>
      <c r="K115" s="220" t="s">
        <v>260</v>
      </c>
      <c r="L115" s="48"/>
      <c r="M115" s="225" t="s">
        <v>48</v>
      </c>
      <c r="N115" s="226" t="s">
        <v>56</v>
      </c>
      <c r="O115" s="88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9" t="s">
        <v>261</v>
      </c>
      <c r="AT115" s="229" t="s">
        <v>256</v>
      </c>
      <c r="AU115" s="229" t="s">
        <v>93</v>
      </c>
      <c r="AY115" s="20" t="s">
        <v>254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0" t="s">
        <v>23</v>
      </c>
      <c r="BK115" s="230">
        <f>ROUND(I115*H115,2)</f>
        <v>0</v>
      </c>
      <c r="BL115" s="20" t="s">
        <v>261</v>
      </c>
      <c r="BM115" s="229" t="s">
        <v>722</v>
      </c>
    </row>
    <row r="116" s="2" customFormat="1">
      <c r="A116" s="42"/>
      <c r="B116" s="43"/>
      <c r="C116" s="44"/>
      <c r="D116" s="231" t="s">
        <v>263</v>
      </c>
      <c r="E116" s="44"/>
      <c r="F116" s="232" t="s">
        <v>723</v>
      </c>
      <c r="G116" s="44"/>
      <c r="H116" s="44"/>
      <c r="I116" s="233"/>
      <c r="J116" s="44"/>
      <c r="K116" s="44"/>
      <c r="L116" s="48"/>
      <c r="M116" s="234"/>
      <c r="N116" s="23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263</v>
      </c>
      <c r="AU116" s="20" t="s">
        <v>93</v>
      </c>
    </row>
    <row r="117" s="15" customFormat="1">
      <c r="A117" s="15"/>
      <c r="B117" s="259"/>
      <c r="C117" s="260"/>
      <c r="D117" s="238" t="s">
        <v>265</v>
      </c>
      <c r="E117" s="261" t="s">
        <v>48</v>
      </c>
      <c r="F117" s="262" t="s">
        <v>715</v>
      </c>
      <c r="G117" s="260"/>
      <c r="H117" s="261" t="s">
        <v>48</v>
      </c>
      <c r="I117" s="263"/>
      <c r="J117" s="260"/>
      <c r="K117" s="260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265</v>
      </c>
      <c r="AU117" s="268" t="s">
        <v>93</v>
      </c>
      <c r="AV117" s="15" t="s">
        <v>23</v>
      </c>
      <c r="AW117" s="15" t="s">
        <v>46</v>
      </c>
      <c r="AX117" s="15" t="s">
        <v>85</v>
      </c>
      <c r="AY117" s="268" t="s">
        <v>254</v>
      </c>
    </row>
    <row r="118" s="15" customFormat="1">
      <c r="A118" s="15"/>
      <c r="B118" s="259"/>
      <c r="C118" s="260"/>
      <c r="D118" s="238" t="s">
        <v>265</v>
      </c>
      <c r="E118" s="261" t="s">
        <v>48</v>
      </c>
      <c r="F118" s="262" t="s">
        <v>716</v>
      </c>
      <c r="G118" s="260"/>
      <c r="H118" s="261" t="s">
        <v>48</v>
      </c>
      <c r="I118" s="263"/>
      <c r="J118" s="260"/>
      <c r="K118" s="260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265</v>
      </c>
      <c r="AU118" s="268" t="s">
        <v>93</v>
      </c>
      <c r="AV118" s="15" t="s">
        <v>23</v>
      </c>
      <c r="AW118" s="15" t="s">
        <v>46</v>
      </c>
      <c r="AX118" s="15" t="s">
        <v>85</v>
      </c>
      <c r="AY118" s="268" t="s">
        <v>254</v>
      </c>
    </row>
    <row r="119" s="13" customFormat="1">
      <c r="A119" s="13"/>
      <c r="B119" s="236"/>
      <c r="C119" s="237"/>
      <c r="D119" s="238" t="s">
        <v>265</v>
      </c>
      <c r="E119" s="239" t="s">
        <v>48</v>
      </c>
      <c r="F119" s="240" t="s">
        <v>724</v>
      </c>
      <c r="G119" s="237"/>
      <c r="H119" s="241">
        <v>300</v>
      </c>
      <c r="I119" s="242"/>
      <c r="J119" s="237"/>
      <c r="K119" s="237"/>
      <c r="L119" s="243"/>
      <c r="M119" s="244"/>
      <c r="N119" s="245"/>
      <c r="O119" s="245"/>
      <c r="P119" s="245"/>
      <c r="Q119" s="245"/>
      <c r="R119" s="245"/>
      <c r="S119" s="245"/>
      <c r="T119" s="24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7" t="s">
        <v>265</v>
      </c>
      <c r="AU119" s="247" t="s">
        <v>93</v>
      </c>
      <c r="AV119" s="13" t="s">
        <v>93</v>
      </c>
      <c r="AW119" s="13" t="s">
        <v>46</v>
      </c>
      <c r="AX119" s="13" t="s">
        <v>85</v>
      </c>
      <c r="AY119" s="247" t="s">
        <v>254</v>
      </c>
    </row>
    <row r="120" s="14" customFormat="1">
      <c r="A120" s="14"/>
      <c r="B120" s="248"/>
      <c r="C120" s="249"/>
      <c r="D120" s="238" t="s">
        <v>265</v>
      </c>
      <c r="E120" s="250" t="s">
        <v>48</v>
      </c>
      <c r="F120" s="251" t="s">
        <v>268</v>
      </c>
      <c r="G120" s="249"/>
      <c r="H120" s="252">
        <v>300</v>
      </c>
      <c r="I120" s="253"/>
      <c r="J120" s="249"/>
      <c r="K120" s="249"/>
      <c r="L120" s="254"/>
      <c r="M120" s="255"/>
      <c r="N120" s="256"/>
      <c r="O120" s="256"/>
      <c r="P120" s="256"/>
      <c r="Q120" s="256"/>
      <c r="R120" s="256"/>
      <c r="S120" s="256"/>
      <c r="T120" s="25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8" t="s">
        <v>265</v>
      </c>
      <c r="AU120" s="258" t="s">
        <v>93</v>
      </c>
      <c r="AV120" s="14" t="s">
        <v>261</v>
      </c>
      <c r="AW120" s="14" t="s">
        <v>46</v>
      </c>
      <c r="AX120" s="14" t="s">
        <v>23</v>
      </c>
      <c r="AY120" s="258" t="s">
        <v>254</v>
      </c>
    </row>
    <row r="121" s="2" customFormat="1" ht="24.15" customHeight="1">
      <c r="A121" s="42"/>
      <c r="B121" s="43"/>
      <c r="C121" s="218" t="s">
        <v>261</v>
      </c>
      <c r="D121" s="218" t="s">
        <v>256</v>
      </c>
      <c r="E121" s="219" t="s">
        <v>725</v>
      </c>
      <c r="F121" s="220" t="s">
        <v>726</v>
      </c>
      <c r="G121" s="221" t="s">
        <v>314</v>
      </c>
      <c r="H121" s="222">
        <v>36.024999999999999</v>
      </c>
      <c r="I121" s="223"/>
      <c r="J121" s="224">
        <f>ROUND(I121*H121,2)</f>
        <v>0</v>
      </c>
      <c r="K121" s="220" t="s">
        <v>260</v>
      </c>
      <c r="L121" s="48"/>
      <c r="M121" s="225" t="s">
        <v>48</v>
      </c>
      <c r="N121" s="226" t="s">
        <v>56</v>
      </c>
      <c r="O121" s="88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9" t="s">
        <v>261</v>
      </c>
      <c r="AT121" s="229" t="s">
        <v>256</v>
      </c>
      <c r="AU121" s="229" t="s">
        <v>93</v>
      </c>
      <c r="AY121" s="20" t="s">
        <v>254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23</v>
      </c>
      <c r="BK121" s="230">
        <f>ROUND(I121*H121,2)</f>
        <v>0</v>
      </c>
      <c r="BL121" s="20" t="s">
        <v>261</v>
      </c>
      <c r="BM121" s="229" t="s">
        <v>727</v>
      </c>
    </row>
    <row r="122" s="2" customFormat="1">
      <c r="A122" s="42"/>
      <c r="B122" s="43"/>
      <c r="C122" s="44"/>
      <c r="D122" s="231" t="s">
        <v>263</v>
      </c>
      <c r="E122" s="44"/>
      <c r="F122" s="232" t="s">
        <v>728</v>
      </c>
      <c r="G122" s="44"/>
      <c r="H122" s="44"/>
      <c r="I122" s="233"/>
      <c r="J122" s="44"/>
      <c r="K122" s="44"/>
      <c r="L122" s="48"/>
      <c r="M122" s="234"/>
      <c r="N122" s="23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263</v>
      </c>
      <c r="AU122" s="20" t="s">
        <v>93</v>
      </c>
    </row>
    <row r="123" s="15" customFormat="1">
      <c r="A123" s="15"/>
      <c r="B123" s="259"/>
      <c r="C123" s="260"/>
      <c r="D123" s="238" t="s">
        <v>265</v>
      </c>
      <c r="E123" s="261" t="s">
        <v>48</v>
      </c>
      <c r="F123" s="262" t="s">
        <v>729</v>
      </c>
      <c r="G123" s="260"/>
      <c r="H123" s="261" t="s">
        <v>48</v>
      </c>
      <c r="I123" s="263"/>
      <c r="J123" s="260"/>
      <c r="K123" s="260"/>
      <c r="L123" s="264"/>
      <c r="M123" s="265"/>
      <c r="N123" s="266"/>
      <c r="O123" s="266"/>
      <c r="P123" s="266"/>
      <c r="Q123" s="266"/>
      <c r="R123" s="266"/>
      <c r="S123" s="266"/>
      <c r="T123" s="26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8" t="s">
        <v>265</v>
      </c>
      <c r="AU123" s="268" t="s">
        <v>93</v>
      </c>
      <c r="AV123" s="15" t="s">
        <v>23</v>
      </c>
      <c r="AW123" s="15" t="s">
        <v>46</v>
      </c>
      <c r="AX123" s="15" t="s">
        <v>85</v>
      </c>
      <c r="AY123" s="268" t="s">
        <v>254</v>
      </c>
    </row>
    <row r="124" s="15" customFormat="1">
      <c r="A124" s="15"/>
      <c r="B124" s="259"/>
      <c r="C124" s="260"/>
      <c r="D124" s="238" t="s">
        <v>265</v>
      </c>
      <c r="E124" s="261" t="s">
        <v>48</v>
      </c>
      <c r="F124" s="262" t="s">
        <v>730</v>
      </c>
      <c r="G124" s="260"/>
      <c r="H124" s="261" t="s">
        <v>48</v>
      </c>
      <c r="I124" s="263"/>
      <c r="J124" s="260"/>
      <c r="K124" s="260"/>
      <c r="L124" s="264"/>
      <c r="M124" s="265"/>
      <c r="N124" s="266"/>
      <c r="O124" s="266"/>
      <c r="P124" s="266"/>
      <c r="Q124" s="266"/>
      <c r="R124" s="266"/>
      <c r="S124" s="266"/>
      <c r="T124" s="26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8" t="s">
        <v>265</v>
      </c>
      <c r="AU124" s="268" t="s">
        <v>93</v>
      </c>
      <c r="AV124" s="15" t="s">
        <v>23</v>
      </c>
      <c r="AW124" s="15" t="s">
        <v>46</v>
      </c>
      <c r="AX124" s="15" t="s">
        <v>85</v>
      </c>
      <c r="AY124" s="268" t="s">
        <v>254</v>
      </c>
    </row>
    <row r="125" s="13" customFormat="1">
      <c r="A125" s="13"/>
      <c r="B125" s="236"/>
      <c r="C125" s="237"/>
      <c r="D125" s="238" t="s">
        <v>265</v>
      </c>
      <c r="E125" s="239" t="s">
        <v>669</v>
      </c>
      <c r="F125" s="240" t="s">
        <v>2134</v>
      </c>
      <c r="G125" s="237"/>
      <c r="H125" s="241">
        <v>36.024999999999999</v>
      </c>
      <c r="I125" s="242"/>
      <c r="J125" s="237"/>
      <c r="K125" s="237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265</v>
      </c>
      <c r="AU125" s="247" t="s">
        <v>93</v>
      </c>
      <c r="AV125" s="13" t="s">
        <v>93</v>
      </c>
      <c r="AW125" s="13" t="s">
        <v>46</v>
      </c>
      <c r="AX125" s="13" t="s">
        <v>23</v>
      </c>
      <c r="AY125" s="247" t="s">
        <v>254</v>
      </c>
    </row>
    <row r="126" s="2" customFormat="1">
      <c r="A126" s="42"/>
      <c r="B126" s="43"/>
      <c r="C126" s="44"/>
      <c r="D126" s="238" t="s">
        <v>278</v>
      </c>
      <c r="E126" s="44"/>
      <c r="F126" s="269" t="s">
        <v>732</v>
      </c>
      <c r="G126" s="44"/>
      <c r="H126" s="44"/>
      <c r="I126" s="44"/>
      <c r="J126" s="44"/>
      <c r="K126" s="44"/>
      <c r="L126" s="48"/>
      <c r="M126" s="234"/>
      <c r="N126" s="23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U126" s="20" t="s">
        <v>93</v>
      </c>
    </row>
    <row r="127" s="2" customFormat="1">
      <c r="A127" s="42"/>
      <c r="B127" s="43"/>
      <c r="C127" s="44"/>
      <c r="D127" s="238" t="s">
        <v>278</v>
      </c>
      <c r="E127" s="44"/>
      <c r="F127" s="270" t="s">
        <v>2135</v>
      </c>
      <c r="G127" s="44"/>
      <c r="H127" s="271">
        <v>0</v>
      </c>
      <c r="I127" s="44"/>
      <c r="J127" s="44"/>
      <c r="K127" s="44"/>
      <c r="L127" s="48"/>
      <c r="M127" s="234"/>
      <c r="N127" s="23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U127" s="20" t="s">
        <v>93</v>
      </c>
    </row>
    <row r="128" s="2" customFormat="1">
      <c r="A128" s="42"/>
      <c r="B128" s="43"/>
      <c r="C128" s="44"/>
      <c r="D128" s="238" t="s">
        <v>278</v>
      </c>
      <c r="E128" s="44"/>
      <c r="F128" s="270" t="s">
        <v>2136</v>
      </c>
      <c r="G128" s="44"/>
      <c r="H128" s="271">
        <v>0</v>
      </c>
      <c r="I128" s="44"/>
      <c r="J128" s="44"/>
      <c r="K128" s="44"/>
      <c r="L128" s="48"/>
      <c r="M128" s="234"/>
      <c r="N128" s="23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U128" s="20" t="s">
        <v>93</v>
      </c>
    </row>
    <row r="129" s="2" customFormat="1">
      <c r="A129" s="42"/>
      <c r="B129" s="43"/>
      <c r="C129" s="44"/>
      <c r="D129" s="238" t="s">
        <v>278</v>
      </c>
      <c r="E129" s="44"/>
      <c r="F129" s="270" t="s">
        <v>2137</v>
      </c>
      <c r="G129" s="44"/>
      <c r="H129" s="271">
        <v>3297.3499999999999</v>
      </c>
      <c r="I129" s="44"/>
      <c r="J129" s="44"/>
      <c r="K129" s="44"/>
      <c r="L129" s="48"/>
      <c r="M129" s="234"/>
      <c r="N129" s="23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U129" s="20" t="s">
        <v>93</v>
      </c>
    </row>
    <row r="130" s="2" customFormat="1">
      <c r="A130" s="42"/>
      <c r="B130" s="43"/>
      <c r="C130" s="44"/>
      <c r="D130" s="238" t="s">
        <v>278</v>
      </c>
      <c r="E130" s="44"/>
      <c r="F130" s="270" t="s">
        <v>2138</v>
      </c>
      <c r="G130" s="44"/>
      <c r="H130" s="271">
        <v>0</v>
      </c>
      <c r="I130" s="44"/>
      <c r="J130" s="44"/>
      <c r="K130" s="44"/>
      <c r="L130" s="48"/>
      <c r="M130" s="234"/>
      <c r="N130" s="23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U130" s="20" t="s">
        <v>93</v>
      </c>
    </row>
    <row r="131" s="2" customFormat="1">
      <c r="A131" s="42"/>
      <c r="B131" s="43"/>
      <c r="C131" s="44"/>
      <c r="D131" s="238" t="s">
        <v>278</v>
      </c>
      <c r="E131" s="44"/>
      <c r="F131" s="270" t="s">
        <v>2139</v>
      </c>
      <c r="G131" s="44"/>
      <c r="H131" s="271">
        <v>67.448999999999998</v>
      </c>
      <c r="I131" s="44"/>
      <c r="J131" s="44"/>
      <c r="K131" s="44"/>
      <c r="L131" s="48"/>
      <c r="M131" s="234"/>
      <c r="N131" s="23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U131" s="20" t="s">
        <v>93</v>
      </c>
    </row>
    <row r="132" s="2" customFormat="1">
      <c r="A132" s="42"/>
      <c r="B132" s="43"/>
      <c r="C132" s="44"/>
      <c r="D132" s="238" t="s">
        <v>278</v>
      </c>
      <c r="E132" s="44"/>
      <c r="F132" s="270" t="s">
        <v>2140</v>
      </c>
      <c r="G132" s="44"/>
      <c r="H132" s="271">
        <v>6</v>
      </c>
      <c r="I132" s="44"/>
      <c r="J132" s="44"/>
      <c r="K132" s="44"/>
      <c r="L132" s="48"/>
      <c r="M132" s="234"/>
      <c r="N132" s="23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U132" s="20" t="s">
        <v>93</v>
      </c>
    </row>
    <row r="133" s="2" customFormat="1">
      <c r="A133" s="42"/>
      <c r="B133" s="43"/>
      <c r="C133" s="44"/>
      <c r="D133" s="238" t="s">
        <v>278</v>
      </c>
      <c r="E133" s="44"/>
      <c r="F133" s="270" t="s">
        <v>2141</v>
      </c>
      <c r="G133" s="44"/>
      <c r="H133" s="271">
        <v>0</v>
      </c>
      <c r="I133" s="44"/>
      <c r="J133" s="44"/>
      <c r="K133" s="44"/>
      <c r="L133" s="48"/>
      <c r="M133" s="234"/>
      <c r="N133" s="23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U133" s="20" t="s">
        <v>93</v>
      </c>
    </row>
    <row r="134" s="2" customFormat="1">
      <c r="A134" s="42"/>
      <c r="B134" s="43"/>
      <c r="C134" s="44"/>
      <c r="D134" s="238" t="s">
        <v>278</v>
      </c>
      <c r="E134" s="44"/>
      <c r="F134" s="270" t="s">
        <v>2142</v>
      </c>
      <c r="G134" s="44"/>
      <c r="H134" s="271">
        <v>177.72300000000001</v>
      </c>
      <c r="I134" s="44"/>
      <c r="J134" s="44"/>
      <c r="K134" s="44"/>
      <c r="L134" s="48"/>
      <c r="M134" s="234"/>
      <c r="N134" s="23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U134" s="20" t="s">
        <v>93</v>
      </c>
    </row>
    <row r="135" s="2" customFormat="1">
      <c r="A135" s="42"/>
      <c r="B135" s="43"/>
      <c r="C135" s="44"/>
      <c r="D135" s="238" t="s">
        <v>278</v>
      </c>
      <c r="E135" s="44"/>
      <c r="F135" s="270" t="s">
        <v>2143</v>
      </c>
      <c r="G135" s="44"/>
      <c r="H135" s="271">
        <v>173.47</v>
      </c>
      <c r="I135" s="44"/>
      <c r="J135" s="44"/>
      <c r="K135" s="44"/>
      <c r="L135" s="48"/>
      <c r="M135" s="234"/>
      <c r="N135" s="23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U135" s="20" t="s">
        <v>93</v>
      </c>
    </row>
    <row r="136" s="2" customFormat="1">
      <c r="A136" s="42"/>
      <c r="B136" s="43"/>
      <c r="C136" s="44"/>
      <c r="D136" s="238" t="s">
        <v>278</v>
      </c>
      <c r="E136" s="44"/>
      <c r="F136" s="270" t="s">
        <v>2144</v>
      </c>
      <c r="G136" s="44"/>
      <c r="H136" s="271">
        <v>173.166</v>
      </c>
      <c r="I136" s="44"/>
      <c r="J136" s="44"/>
      <c r="K136" s="44"/>
      <c r="L136" s="48"/>
      <c r="M136" s="234"/>
      <c r="N136" s="23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U136" s="20" t="s">
        <v>93</v>
      </c>
    </row>
    <row r="137" s="2" customFormat="1">
      <c r="A137" s="42"/>
      <c r="B137" s="43"/>
      <c r="C137" s="44"/>
      <c r="D137" s="238" t="s">
        <v>278</v>
      </c>
      <c r="E137" s="44"/>
      <c r="F137" s="270" t="s">
        <v>2145</v>
      </c>
      <c r="G137" s="44"/>
      <c r="H137" s="271">
        <v>5</v>
      </c>
      <c r="I137" s="44"/>
      <c r="J137" s="44"/>
      <c r="K137" s="44"/>
      <c r="L137" s="48"/>
      <c r="M137" s="234"/>
      <c r="N137" s="23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U137" s="20" t="s">
        <v>93</v>
      </c>
    </row>
    <row r="138" s="2" customFormat="1">
      <c r="A138" s="42"/>
      <c r="B138" s="43"/>
      <c r="C138" s="44"/>
      <c r="D138" s="238" t="s">
        <v>278</v>
      </c>
      <c r="E138" s="44"/>
      <c r="F138" s="270" t="s">
        <v>744</v>
      </c>
      <c r="G138" s="44"/>
      <c r="H138" s="271">
        <v>0</v>
      </c>
      <c r="I138" s="44"/>
      <c r="J138" s="44"/>
      <c r="K138" s="44"/>
      <c r="L138" s="48"/>
      <c r="M138" s="234"/>
      <c r="N138" s="23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U138" s="20" t="s">
        <v>93</v>
      </c>
    </row>
    <row r="139" s="2" customFormat="1">
      <c r="A139" s="42"/>
      <c r="B139" s="43"/>
      <c r="C139" s="44"/>
      <c r="D139" s="238" t="s">
        <v>278</v>
      </c>
      <c r="E139" s="44"/>
      <c r="F139" s="270" t="s">
        <v>2146</v>
      </c>
      <c r="G139" s="44"/>
      <c r="H139" s="271">
        <v>-251.84</v>
      </c>
      <c r="I139" s="44"/>
      <c r="J139" s="44"/>
      <c r="K139" s="44"/>
      <c r="L139" s="48"/>
      <c r="M139" s="234"/>
      <c r="N139" s="23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U139" s="20" t="s">
        <v>93</v>
      </c>
    </row>
    <row r="140" s="2" customFormat="1">
      <c r="A140" s="42"/>
      <c r="B140" s="43"/>
      <c r="C140" s="44"/>
      <c r="D140" s="238" t="s">
        <v>278</v>
      </c>
      <c r="E140" s="44"/>
      <c r="F140" s="270" t="s">
        <v>2147</v>
      </c>
      <c r="G140" s="44"/>
      <c r="H140" s="271">
        <v>-39.189999999999998</v>
      </c>
      <c r="I140" s="44"/>
      <c r="J140" s="44"/>
      <c r="K140" s="44"/>
      <c r="L140" s="48"/>
      <c r="M140" s="234"/>
      <c r="N140" s="23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U140" s="20" t="s">
        <v>93</v>
      </c>
    </row>
    <row r="141" s="2" customFormat="1">
      <c r="A141" s="42"/>
      <c r="B141" s="43"/>
      <c r="C141" s="44"/>
      <c r="D141" s="238" t="s">
        <v>278</v>
      </c>
      <c r="E141" s="44"/>
      <c r="F141" s="270" t="s">
        <v>2148</v>
      </c>
      <c r="G141" s="44"/>
      <c r="H141" s="271">
        <v>-6.6230000000000002</v>
      </c>
      <c r="I141" s="44"/>
      <c r="J141" s="44"/>
      <c r="K141" s="44"/>
      <c r="L141" s="48"/>
      <c r="M141" s="234"/>
      <c r="N141" s="23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U141" s="20" t="s">
        <v>93</v>
      </c>
    </row>
    <row r="142" s="2" customFormat="1">
      <c r="A142" s="42"/>
      <c r="B142" s="43"/>
      <c r="C142" s="44"/>
      <c r="D142" s="238" t="s">
        <v>278</v>
      </c>
      <c r="E142" s="44"/>
      <c r="F142" s="270" t="s">
        <v>268</v>
      </c>
      <c r="G142" s="44"/>
      <c r="H142" s="271">
        <v>3602.5050000000001</v>
      </c>
      <c r="I142" s="44"/>
      <c r="J142" s="44"/>
      <c r="K142" s="44"/>
      <c r="L142" s="48"/>
      <c r="M142" s="234"/>
      <c r="N142" s="23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U142" s="20" t="s">
        <v>93</v>
      </c>
    </row>
    <row r="143" s="2" customFormat="1" ht="24.15" customHeight="1">
      <c r="A143" s="42"/>
      <c r="B143" s="43"/>
      <c r="C143" s="218" t="s">
        <v>287</v>
      </c>
      <c r="D143" s="218" t="s">
        <v>256</v>
      </c>
      <c r="E143" s="219" t="s">
        <v>756</v>
      </c>
      <c r="F143" s="220" t="s">
        <v>757</v>
      </c>
      <c r="G143" s="221" t="s">
        <v>314</v>
      </c>
      <c r="H143" s="222">
        <v>324.22500000000002</v>
      </c>
      <c r="I143" s="223"/>
      <c r="J143" s="224">
        <f>ROUND(I143*H143,2)</f>
        <v>0</v>
      </c>
      <c r="K143" s="220" t="s">
        <v>260</v>
      </c>
      <c r="L143" s="48"/>
      <c r="M143" s="225" t="s">
        <v>48</v>
      </c>
      <c r="N143" s="226" t="s">
        <v>56</v>
      </c>
      <c r="O143" s="88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9" t="s">
        <v>261</v>
      </c>
      <c r="AT143" s="229" t="s">
        <v>256</v>
      </c>
      <c r="AU143" s="229" t="s">
        <v>93</v>
      </c>
      <c r="AY143" s="20" t="s">
        <v>254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0" t="s">
        <v>23</v>
      </c>
      <c r="BK143" s="230">
        <f>ROUND(I143*H143,2)</f>
        <v>0</v>
      </c>
      <c r="BL143" s="20" t="s">
        <v>261</v>
      </c>
      <c r="BM143" s="229" t="s">
        <v>758</v>
      </c>
    </row>
    <row r="144" s="2" customFormat="1">
      <c r="A144" s="42"/>
      <c r="B144" s="43"/>
      <c r="C144" s="44"/>
      <c r="D144" s="231" t="s">
        <v>263</v>
      </c>
      <c r="E144" s="44"/>
      <c r="F144" s="232" t="s">
        <v>759</v>
      </c>
      <c r="G144" s="44"/>
      <c r="H144" s="44"/>
      <c r="I144" s="233"/>
      <c r="J144" s="44"/>
      <c r="K144" s="44"/>
      <c r="L144" s="48"/>
      <c r="M144" s="234"/>
      <c r="N144" s="23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263</v>
      </c>
      <c r="AU144" s="20" t="s">
        <v>93</v>
      </c>
    </row>
    <row r="145" s="15" customFormat="1">
      <c r="A145" s="15"/>
      <c r="B145" s="259"/>
      <c r="C145" s="260"/>
      <c r="D145" s="238" t="s">
        <v>265</v>
      </c>
      <c r="E145" s="261" t="s">
        <v>48</v>
      </c>
      <c r="F145" s="262" t="s">
        <v>2135</v>
      </c>
      <c r="G145" s="260"/>
      <c r="H145" s="261" t="s">
        <v>48</v>
      </c>
      <c r="I145" s="263"/>
      <c r="J145" s="260"/>
      <c r="K145" s="260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265</v>
      </c>
      <c r="AU145" s="268" t="s">
        <v>93</v>
      </c>
      <c r="AV145" s="15" t="s">
        <v>23</v>
      </c>
      <c r="AW145" s="15" t="s">
        <v>46</v>
      </c>
      <c r="AX145" s="15" t="s">
        <v>85</v>
      </c>
      <c r="AY145" s="268" t="s">
        <v>254</v>
      </c>
    </row>
    <row r="146" s="15" customFormat="1">
      <c r="A146" s="15"/>
      <c r="B146" s="259"/>
      <c r="C146" s="260"/>
      <c r="D146" s="238" t="s">
        <v>265</v>
      </c>
      <c r="E146" s="261" t="s">
        <v>48</v>
      </c>
      <c r="F146" s="262" t="s">
        <v>2136</v>
      </c>
      <c r="G146" s="260"/>
      <c r="H146" s="261" t="s">
        <v>48</v>
      </c>
      <c r="I146" s="263"/>
      <c r="J146" s="260"/>
      <c r="K146" s="260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265</v>
      </c>
      <c r="AU146" s="268" t="s">
        <v>93</v>
      </c>
      <c r="AV146" s="15" t="s">
        <v>23</v>
      </c>
      <c r="AW146" s="15" t="s">
        <v>46</v>
      </c>
      <c r="AX146" s="15" t="s">
        <v>85</v>
      </c>
      <c r="AY146" s="268" t="s">
        <v>254</v>
      </c>
    </row>
    <row r="147" s="13" customFormat="1">
      <c r="A147" s="13"/>
      <c r="B147" s="236"/>
      <c r="C147" s="237"/>
      <c r="D147" s="238" t="s">
        <v>265</v>
      </c>
      <c r="E147" s="239" t="s">
        <v>48</v>
      </c>
      <c r="F147" s="240" t="s">
        <v>2137</v>
      </c>
      <c r="G147" s="237"/>
      <c r="H147" s="241">
        <v>3297.3499999999999</v>
      </c>
      <c r="I147" s="242"/>
      <c r="J147" s="237"/>
      <c r="K147" s="237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265</v>
      </c>
      <c r="AU147" s="247" t="s">
        <v>93</v>
      </c>
      <c r="AV147" s="13" t="s">
        <v>93</v>
      </c>
      <c r="AW147" s="13" t="s">
        <v>46</v>
      </c>
      <c r="AX147" s="13" t="s">
        <v>85</v>
      </c>
      <c r="AY147" s="247" t="s">
        <v>254</v>
      </c>
    </row>
    <row r="148" s="15" customFormat="1">
      <c r="A148" s="15"/>
      <c r="B148" s="259"/>
      <c r="C148" s="260"/>
      <c r="D148" s="238" t="s">
        <v>265</v>
      </c>
      <c r="E148" s="261" t="s">
        <v>48</v>
      </c>
      <c r="F148" s="262" t="s">
        <v>2138</v>
      </c>
      <c r="G148" s="260"/>
      <c r="H148" s="261" t="s">
        <v>48</v>
      </c>
      <c r="I148" s="263"/>
      <c r="J148" s="260"/>
      <c r="K148" s="260"/>
      <c r="L148" s="264"/>
      <c r="M148" s="265"/>
      <c r="N148" s="266"/>
      <c r="O148" s="266"/>
      <c r="P148" s="266"/>
      <c r="Q148" s="266"/>
      <c r="R148" s="266"/>
      <c r="S148" s="266"/>
      <c r="T148" s="26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8" t="s">
        <v>265</v>
      </c>
      <c r="AU148" s="268" t="s">
        <v>93</v>
      </c>
      <c r="AV148" s="15" t="s">
        <v>23</v>
      </c>
      <c r="AW148" s="15" t="s">
        <v>46</v>
      </c>
      <c r="AX148" s="15" t="s">
        <v>85</v>
      </c>
      <c r="AY148" s="268" t="s">
        <v>254</v>
      </c>
    </row>
    <row r="149" s="13" customFormat="1">
      <c r="A149" s="13"/>
      <c r="B149" s="236"/>
      <c r="C149" s="237"/>
      <c r="D149" s="238" t="s">
        <v>265</v>
      </c>
      <c r="E149" s="239" t="s">
        <v>48</v>
      </c>
      <c r="F149" s="240" t="s">
        <v>2139</v>
      </c>
      <c r="G149" s="237"/>
      <c r="H149" s="241">
        <v>67.448999999999998</v>
      </c>
      <c r="I149" s="242"/>
      <c r="J149" s="237"/>
      <c r="K149" s="237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265</v>
      </c>
      <c r="AU149" s="247" t="s">
        <v>93</v>
      </c>
      <c r="AV149" s="13" t="s">
        <v>93</v>
      </c>
      <c r="AW149" s="13" t="s">
        <v>46</v>
      </c>
      <c r="AX149" s="13" t="s">
        <v>85</v>
      </c>
      <c r="AY149" s="247" t="s">
        <v>254</v>
      </c>
    </row>
    <row r="150" s="13" customFormat="1">
      <c r="A150" s="13"/>
      <c r="B150" s="236"/>
      <c r="C150" s="237"/>
      <c r="D150" s="238" t="s">
        <v>265</v>
      </c>
      <c r="E150" s="239" t="s">
        <v>48</v>
      </c>
      <c r="F150" s="240" t="s">
        <v>2140</v>
      </c>
      <c r="G150" s="237"/>
      <c r="H150" s="241">
        <v>6</v>
      </c>
      <c r="I150" s="242"/>
      <c r="J150" s="237"/>
      <c r="K150" s="237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265</v>
      </c>
      <c r="AU150" s="247" t="s">
        <v>93</v>
      </c>
      <c r="AV150" s="13" t="s">
        <v>93</v>
      </c>
      <c r="AW150" s="13" t="s">
        <v>46</v>
      </c>
      <c r="AX150" s="13" t="s">
        <v>85</v>
      </c>
      <c r="AY150" s="247" t="s">
        <v>254</v>
      </c>
    </row>
    <row r="151" s="15" customFormat="1">
      <c r="A151" s="15"/>
      <c r="B151" s="259"/>
      <c r="C151" s="260"/>
      <c r="D151" s="238" t="s">
        <v>265</v>
      </c>
      <c r="E151" s="261" t="s">
        <v>48</v>
      </c>
      <c r="F151" s="262" t="s">
        <v>2141</v>
      </c>
      <c r="G151" s="260"/>
      <c r="H151" s="261" t="s">
        <v>48</v>
      </c>
      <c r="I151" s="263"/>
      <c r="J151" s="260"/>
      <c r="K151" s="260"/>
      <c r="L151" s="264"/>
      <c r="M151" s="265"/>
      <c r="N151" s="266"/>
      <c r="O151" s="266"/>
      <c r="P151" s="266"/>
      <c r="Q151" s="266"/>
      <c r="R151" s="266"/>
      <c r="S151" s="266"/>
      <c r="T151" s="26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8" t="s">
        <v>265</v>
      </c>
      <c r="AU151" s="268" t="s">
        <v>93</v>
      </c>
      <c r="AV151" s="15" t="s">
        <v>23</v>
      </c>
      <c r="AW151" s="15" t="s">
        <v>46</v>
      </c>
      <c r="AX151" s="15" t="s">
        <v>85</v>
      </c>
      <c r="AY151" s="268" t="s">
        <v>254</v>
      </c>
    </row>
    <row r="152" s="13" customFormat="1">
      <c r="A152" s="13"/>
      <c r="B152" s="236"/>
      <c r="C152" s="237"/>
      <c r="D152" s="238" t="s">
        <v>265</v>
      </c>
      <c r="E152" s="239" t="s">
        <v>48</v>
      </c>
      <c r="F152" s="240" t="s">
        <v>2142</v>
      </c>
      <c r="G152" s="237"/>
      <c r="H152" s="241">
        <v>177.72300000000001</v>
      </c>
      <c r="I152" s="242"/>
      <c r="J152" s="237"/>
      <c r="K152" s="237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265</v>
      </c>
      <c r="AU152" s="247" t="s">
        <v>93</v>
      </c>
      <c r="AV152" s="13" t="s">
        <v>93</v>
      </c>
      <c r="AW152" s="13" t="s">
        <v>46</v>
      </c>
      <c r="AX152" s="13" t="s">
        <v>85</v>
      </c>
      <c r="AY152" s="247" t="s">
        <v>254</v>
      </c>
    </row>
    <row r="153" s="13" customFormat="1">
      <c r="A153" s="13"/>
      <c r="B153" s="236"/>
      <c r="C153" s="237"/>
      <c r="D153" s="238" t="s">
        <v>265</v>
      </c>
      <c r="E153" s="239" t="s">
        <v>48</v>
      </c>
      <c r="F153" s="240" t="s">
        <v>2143</v>
      </c>
      <c r="G153" s="237"/>
      <c r="H153" s="241">
        <v>173.47</v>
      </c>
      <c r="I153" s="242"/>
      <c r="J153" s="237"/>
      <c r="K153" s="237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265</v>
      </c>
      <c r="AU153" s="247" t="s">
        <v>93</v>
      </c>
      <c r="AV153" s="13" t="s">
        <v>93</v>
      </c>
      <c r="AW153" s="13" t="s">
        <v>46</v>
      </c>
      <c r="AX153" s="13" t="s">
        <v>85</v>
      </c>
      <c r="AY153" s="247" t="s">
        <v>254</v>
      </c>
    </row>
    <row r="154" s="13" customFormat="1">
      <c r="A154" s="13"/>
      <c r="B154" s="236"/>
      <c r="C154" s="237"/>
      <c r="D154" s="238" t="s">
        <v>265</v>
      </c>
      <c r="E154" s="239" t="s">
        <v>48</v>
      </c>
      <c r="F154" s="240" t="s">
        <v>2144</v>
      </c>
      <c r="G154" s="237"/>
      <c r="H154" s="241">
        <v>173.166</v>
      </c>
      <c r="I154" s="242"/>
      <c r="J154" s="237"/>
      <c r="K154" s="237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265</v>
      </c>
      <c r="AU154" s="247" t="s">
        <v>93</v>
      </c>
      <c r="AV154" s="13" t="s">
        <v>93</v>
      </c>
      <c r="AW154" s="13" t="s">
        <v>46</v>
      </c>
      <c r="AX154" s="13" t="s">
        <v>85</v>
      </c>
      <c r="AY154" s="247" t="s">
        <v>254</v>
      </c>
    </row>
    <row r="155" s="13" customFormat="1">
      <c r="A155" s="13"/>
      <c r="B155" s="236"/>
      <c r="C155" s="237"/>
      <c r="D155" s="238" t="s">
        <v>265</v>
      </c>
      <c r="E155" s="239" t="s">
        <v>48</v>
      </c>
      <c r="F155" s="240" t="s">
        <v>2145</v>
      </c>
      <c r="G155" s="237"/>
      <c r="H155" s="241">
        <v>5</v>
      </c>
      <c r="I155" s="242"/>
      <c r="J155" s="237"/>
      <c r="K155" s="237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265</v>
      </c>
      <c r="AU155" s="247" t="s">
        <v>93</v>
      </c>
      <c r="AV155" s="13" t="s">
        <v>93</v>
      </c>
      <c r="AW155" s="13" t="s">
        <v>46</v>
      </c>
      <c r="AX155" s="13" t="s">
        <v>85</v>
      </c>
      <c r="AY155" s="247" t="s">
        <v>254</v>
      </c>
    </row>
    <row r="156" s="16" customFormat="1">
      <c r="A156" s="16"/>
      <c r="B156" s="272"/>
      <c r="C156" s="273"/>
      <c r="D156" s="238" t="s">
        <v>265</v>
      </c>
      <c r="E156" s="274" t="s">
        <v>48</v>
      </c>
      <c r="F156" s="275" t="s">
        <v>310</v>
      </c>
      <c r="G156" s="273"/>
      <c r="H156" s="276">
        <v>3900.1579999999999</v>
      </c>
      <c r="I156" s="277"/>
      <c r="J156" s="273"/>
      <c r="K156" s="273"/>
      <c r="L156" s="278"/>
      <c r="M156" s="279"/>
      <c r="N156" s="280"/>
      <c r="O156" s="280"/>
      <c r="P156" s="280"/>
      <c r="Q156" s="280"/>
      <c r="R156" s="280"/>
      <c r="S156" s="280"/>
      <c r="T156" s="281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82" t="s">
        <v>265</v>
      </c>
      <c r="AU156" s="282" t="s">
        <v>93</v>
      </c>
      <c r="AV156" s="16" t="s">
        <v>104</v>
      </c>
      <c r="AW156" s="16" t="s">
        <v>46</v>
      </c>
      <c r="AX156" s="16" t="s">
        <v>85</v>
      </c>
      <c r="AY156" s="282" t="s">
        <v>254</v>
      </c>
    </row>
    <row r="157" s="15" customFormat="1">
      <c r="A157" s="15"/>
      <c r="B157" s="259"/>
      <c r="C157" s="260"/>
      <c r="D157" s="238" t="s">
        <v>265</v>
      </c>
      <c r="E157" s="261" t="s">
        <v>48</v>
      </c>
      <c r="F157" s="262" t="s">
        <v>744</v>
      </c>
      <c r="G157" s="260"/>
      <c r="H157" s="261" t="s">
        <v>48</v>
      </c>
      <c r="I157" s="263"/>
      <c r="J157" s="260"/>
      <c r="K157" s="260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265</v>
      </c>
      <c r="AU157" s="268" t="s">
        <v>93</v>
      </c>
      <c r="AV157" s="15" t="s">
        <v>23</v>
      </c>
      <c r="AW157" s="15" t="s">
        <v>46</v>
      </c>
      <c r="AX157" s="15" t="s">
        <v>85</v>
      </c>
      <c r="AY157" s="268" t="s">
        <v>254</v>
      </c>
    </row>
    <row r="158" s="13" customFormat="1">
      <c r="A158" s="13"/>
      <c r="B158" s="236"/>
      <c r="C158" s="237"/>
      <c r="D158" s="238" t="s">
        <v>265</v>
      </c>
      <c r="E158" s="239" t="s">
        <v>48</v>
      </c>
      <c r="F158" s="240" t="s">
        <v>2146</v>
      </c>
      <c r="G158" s="237"/>
      <c r="H158" s="241">
        <v>-251.84</v>
      </c>
      <c r="I158" s="242"/>
      <c r="J158" s="237"/>
      <c r="K158" s="237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265</v>
      </c>
      <c r="AU158" s="247" t="s">
        <v>93</v>
      </c>
      <c r="AV158" s="13" t="s">
        <v>93</v>
      </c>
      <c r="AW158" s="13" t="s">
        <v>46</v>
      </c>
      <c r="AX158" s="13" t="s">
        <v>85</v>
      </c>
      <c r="AY158" s="247" t="s">
        <v>254</v>
      </c>
    </row>
    <row r="159" s="13" customFormat="1">
      <c r="A159" s="13"/>
      <c r="B159" s="236"/>
      <c r="C159" s="237"/>
      <c r="D159" s="238" t="s">
        <v>265</v>
      </c>
      <c r="E159" s="239" t="s">
        <v>48</v>
      </c>
      <c r="F159" s="240" t="s">
        <v>2147</v>
      </c>
      <c r="G159" s="237"/>
      <c r="H159" s="241">
        <v>-39.189999999999998</v>
      </c>
      <c r="I159" s="242"/>
      <c r="J159" s="237"/>
      <c r="K159" s="237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265</v>
      </c>
      <c r="AU159" s="247" t="s">
        <v>93</v>
      </c>
      <c r="AV159" s="13" t="s">
        <v>93</v>
      </c>
      <c r="AW159" s="13" t="s">
        <v>46</v>
      </c>
      <c r="AX159" s="13" t="s">
        <v>85</v>
      </c>
      <c r="AY159" s="247" t="s">
        <v>254</v>
      </c>
    </row>
    <row r="160" s="16" customFormat="1">
      <c r="A160" s="16"/>
      <c r="B160" s="272"/>
      <c r="C160" s="273"/>
      <c r="D160" s="238" t="s">
        <v>265</v>
      </c>
      <c r="E160" s="274" t="s">
        <v>48</v>
      </c>
      <c r="F160" s="275" t="s">
        <v>310</v>
      </c>
      <c r="G160" s="273"/>
      <c r="H160" s="276">
        <v>-291.02999999999997</v>
      </c>
      <c r="I160" s="277"/>
      <c r="J160" s="273"/>
      <c r="K160" s="273"/>
      <c r="L160" s="278"/>
      <c r="M160" s="279"/>
      <c r="N160" s="280"/>
      <c r="O160" s="280"/>
      <c r="P160" s="280"/>
      <c r="Q160" s="280"/>
      <c r="R160" s="280"/>
      <c r="S160" s="280"/>
      <c r="T160" s="281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82" t="s">
        <v>265</v>
      </c>
      <c r="AU160" s="282" t="s">
        <v>93</v>
      </c>
      <c r="AV160" s="16" t="s">
        <v>104</v>
      </c>
      <c r="AW160" s="16" t="s">
        <v>46</v>
      </c>
      <c r="AX160" s="16" t="s">
        <v>85</v>
      </c>
      <c r="AY160" s="282" t="s">
        <v>254</v>
      </c>
    </row>
    <row r="161" s="13" customFormat="1">
      <c r="A161" s="13"/>
      <c r="B161" s="236"/>
      <c r="C161" s="237"/>
      <c r="D161" s="238" t="s">
        <v>265</v>
      </c>
      <c r="E161" s="239" t="s">
        <v>48</v>
      </c>
      <c r="F161" s="240" t="s">
        <v>2148</v>
      </c>
      <c r="G161" s="237"/>
      <c r="H161" s="241">
        <v>-6.6230000000000002</v>
      </c>
      <c r="I161" s="242"/>
      <c r="J161" s="237"/>
      <c r="K161" s="237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265</v>
      </c>
      <c r="AU161" s="247" t="s">
        <v>93</v>
      </c>
      <c r="AV161" s="13" t="s">
        <v>93</v>
      </c>
      <c r="AW161" s="13" t="s">
        <v>46</v>
      </c>
      <c r="AX161" s="13" t="s">
        <v>85</v>
      </c>
      <c r="AY161" s="247" t="s">
        <v>254</v>
      </c>
    </row>
    <row r="162" s="16" customFormat="1">
      <c r="A162" s="16"/>
      <c r="B162" s="272"/>
      <c r="C162" s="273"/>
      <c r="D162" s="238" t="s">
        <v>265</v>
      </c>
      <c r="E162" s="274" t="s">
        <v>760</v>
      </c>
      <c r="F162" s="275" t="s">
        <v>310</v>
      </c>
      <c r="G162" s="273"/>
      <c r="H162" s="276">
        <v>-6.6230000000000002</v>
      </c>
      <c r="I162" s="277"/>
      <c r="J162" s="273"/>
      <c r="K162" s="273"/>
      <c r="L162" s="278"/>
      <c r="M162" s="279"/>
      <c r="N162" s="280"/>
      <c r="O162" s="280"/>
      <c r="P162" s="280"/>
      <c r="Q162" s="280"/>
      <c r="R162" s="280"/>
      <c r="S162" s="280"/>
      <c r="T162" s="281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2" t="s">
        <v>265</v>
      </c>
      <c r="AU162" s="282" t="s">
        <v>93</v>
      </c>
      <c r="AV162" s="16" t="s">
        <v>104</v>
      </c>
      <c r="AW162" s="16" t="s">
        <v>46</v>
      </c>
      <c r="AX162" s="16" t="s">
        <v>85</v>
      </c>
      <c r="AY162" s="282" t="s">
        <v>254</v>
      </c>
    </row>
    <row r="163" s="14" customFormat="1">
      <c r="A163" s="14"/>
      <c r="B163" s="248"/>
      <c r="C163" s="249"/>
      <c r="D163" s="238" t="s">
        <v>265</v>
      </c>
      <c r="E163" s="250" t="s">
        <v>679</v>
      </c>
      <c r="F163" s="251" t="s">
        <v>268</v>
      </c>
      <c r="G163" s="249"/>
      <c r="H163" s="252">
        <v>3602.5050000000001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8" t="s">
        <v>265</v>
      </c>
      <c r="AU163" s="258" t="s">
        <v>93</v>
      </c>
      <c r="AV163" s="14" t="s">
        <v>261</v>
      </c>
      <c r="AW163" s="14" t="s">
        <v>46</v>
      </c>
      <c r="AX163" s="14" t="s">
        <v>85</v>
      </c>
      <c r="AY163" s="258" t="s">
        <v>254</v>
      </c>
    </row>
    <row r="164" s="15" customFormat="1">
      <c r="A164" s="15"/>
      <c r="B164" s="259"/>
      <c r="C164" s="260"/>
      <c r="D164" s="238" t="s">
        <v>265</v>
      </c>
      <c r="E164" s="261" t="s">
        <v>48</v>
      </c>
      <c r="F164" s="262" t="s">
        <v>729</v>
      </c>
      <c r="G164" s="260"/>
      <c r="H164" s="261" t="s">
        <v>48</v>
      </c>
      <c r="I164" s="263"/>
      <c r="J164" s="260"/>
      <c r="K164" s="260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265</v>
      </c>
      <c r="AU164" s="268" t="s">
        <v>93</v>
      </c>
      <c r="AV164" s="15" t="s">
        <v>23</v>
      </c>
      <c r="AW164" s="15" t="s">
        <v>46</v>
      </c>
      <c r="AX164" s="15" t="s">
        <v>85</v>
      </c>
      <c r="AY164" s="268" t="s">
        <v>254</v>
      </c>
    </row>
    <row r="165" s="15" customFormat="1">
      <c r="A165" s="15"/>
      <c r="B165" s="259"/>
      <c r="C165" s="260"/>
      <c r="D165" s="238" t="s">
        <v>265</v>
      </c>
      <c r="E165" s="261" t="s">
        <v>48</v>
      </c>
      <c r="F165" s="262" t="s">
        <v>730</v>
      </c>
      <c r="G165" s="260"/>
      <c r="H165" s="261" t="s">
        <v>48</v>
      </c>
      <c r="I165" s="263"/>
      <c r="J165" s="260"/>
      <c r="K165" s="260"/>
      <c r="L165" s="264"/>
      <c r="M165" s="265"/>
      <c r="N165" s="266"/>
      <c r="O165" s="266"/>
      <c r="P165" s="266"/>
      <c r="Q165" s="266"/>
      <c r="R165" s="266"/>
      <c r="S165" s="266"/>
      <c r="T165" s="26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8" t="s">
        <v>265</v>
      </c>
      <c r="AU165" s="268" t="s">
        <v>93</v>
      </c>
      <c r="AV165" s="15" t="s">
        <v>23</v>
      </c>
      <c r="AW165" s="15" t="s">
        <v>46</v>
      </c>
      <c r="AX165" s="15" t="s">
        <v>85</v>
      </c>
      <c r="AY165" s="268" t="s">
        <v>254</v>
      </c>
    </row>
    <row r="166" s="13" customFormat="1">
      <c r="A166" s="13"/>
      <c r="B166" s="236"/>
      <c r="C166" s="237"/>
      <c r="D166" s="238" t="s">
        <v>265</v>
      </c>
      <c r="E166" s="239" t="s">
        <v>671</v>
      </c>
      <c r="F166" s="240" t="s">
        <v>2149</v>
      </c>
      <c r="G166" s="237"/>
      <c r="H166" s="241">
        <v>324.22500000000002</v>
      </c>
      <c r="I166" s="242"/>
      <c r="J166" s="237"/>
      <c r="K166" s="237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265</v>
      </c>
      <c r="AU166" s="247" t="s">
        <v>93</v>
      </c>
      <c r="AV166" s="13" t="s">
        <v>93</v>
      </c>
      <c r="AW166" s="13" t="s">
        <v>46</v>
      </c>
      <c r="AX166" s="13" t="s">
        <v>23</v>
      </c>
      <c r="AY166" s="247" t="s">
        <v>254</v>
      </c>
    </row>
    <row r="167" s="2" customFormat="1">
      <c r="A167" s="42"/>
      <c r="B167" s="43"/>
      <c r="C167" s="44"/>
      <c r="D167" s="238" t="s">
        <v>278</v>
      </c>
      <c r="E167" s="44"/>
      <c r="F167" s="269" t="s">
        <v>732</v>
      </c>
      <c r="G167" s="44"/>
      <c r="H167" s="44"/>
      <c r="I167" s="44"/>
      <c r="J167" s="44"/>
      <c r="K167" s="44"/>
      <c r="L167" s="48"/>
      <c r="M167" s="234"/>
      <c r="N167" s="23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U167" s="20" t="s">
        <v>93</v>
      </c>
    </row>
    <row r="168" s="2" customFormat="1">
      <c r="A168" s="42"/>
      <c r="B168" s="43"/>
      <c r="C168" s="44"/>
      <c r="D168" s="238" t="s">
        <v>278</v>
      </c>
      <c r="E168" s="44"/>
      <c r="F168" s="270" t="s">
        <v>2135</v>
      </c>
      <c r="G168" s="44"/>
      <c r="H168" s="271">
        <v>0</v>
      </c>
      <c r="I168" s="44"/>
      <c r="J168" s="44"/>
      <c r="K168" s="44"/>
      <c r="L168" s="48"/>
      <c r="M168" s="234"/>
      <c r="N168" s="23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U168" s="20" t="s">
        <v>93</v>
      </c>
    </row>
    <row r="169" s="2" customFormat="1">
      <c r="A169" s="42"/>
      <c r="B169" s="43"/>
      <c r="C169" s="44"/>
      <c r="D169" s="238" t="s">
        <v>278</v>
      </c>
      <c r="E169" s="44"/>
      <c r="F169" s="270" t="s">
        <v>2136</v>
      </c>
      <c r="G169" s="44"/>
      <c r="H169" s="271">
        <v>0</v>
      </c>
      <c r="I169" s="44"/>
      <c r="J169" s="44"/>
      <c r="K169" s="44"/>
      <c r="L169" s="48"/>
      <c r="M169" s="234"/>
      <c r="N169" s="23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U169" s="20" t="s">
        <v>93</v>
      </c>
    </row>
    <row r="170" s="2" customFormat="1">
      <c r="A170" s="42"/>
      <c r="B170" s="43"/>
      <c r="C170" s="44"/>
      <c r="D170" s="238" t="s">
        <v>278</v>
      </c>
      <c r="E170" s="44"/>
      <c r="F170" s="270" t="s">
        <v>2137</v>
      </c>
      <c r="G170" s="44"/>
      <c r="H170" s="271">
        <v>3297.3499999999999</v>
      </c>
      <c r="I170" s="44"/>
      <c r="J170" s="44"/>
      <c r="K170" s="44"/>
      <c r="L170" s="48"/>
      <c r="M170" s="234"/>
      <c r="N170" s="23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U170" s="20" t="s">
        <v>93</v>
      </c>
    </row>
    <row r="171" s="2" customFormat="1">
      <c r="A171" s="42"/>
      <c r="B171" s="43"/>
      <c r="C171" s="44"/>
      <c r="D171" s="238" t="s">
        <v>278</v>
      </c>
      <c r="E171" s="44"/>
      <c r="F171" s="270" t="s">
        <v>2138</v>
      </c>
      <c r="G171" s="44"/>
      <c r="H171" s="271">
        <v>0</v>
      </c>
      <c r="I171" s="44"/>
      <c r="J171" s="44"/>
      <c r="K171" s="44"/>
      <c r="L171" s="48"/>
      <c r="M171" s="234"/>
      <c r="N171" s="23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U171" s="20" t="s">
        <v>93</v>
      </c>
    </row>
    <row r="172" s="2" customFormat="1">
      <c r="A172" s="42"/>
      <c r="B172" s="43"/>
      <c r="C172" s="44"/>
      <c r="D172" s="238" t="s">
        <v>278</v>
      </c>
      <c r="E172" s="44"/>
      <c r="F172" s="270" t="s">
        <v>2139</v>
      </c>
      <c r="G172" s="44"/>
      <c r="H172" s="271">
        <v>67.448999999999998</v>
      </c>
      <c r="I172" s="44"/>
      <c r="J172" s="44"/>
      <c r="K172" s="44"/>
      <c r="L172" s="48"/>
      <c r="M172" s="234"/>
      <c r="N172" s="23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U172" s="20" t="s">
        <v>93</v>
      </c>
    </row>
    <row r="173" s="2" customFormat="1">
      <c r="A173" s="42"/>
      <c r="B173" s="43"/>
      <c r="C173" s="44"/>
      <c r="D173" s="238" t="s">
        <v>278</v>
      </c>
      <c r="E173" s="44"/>
      <c r="F173" s="270" t="s">
        <v>2140</v>
      </c>
      <c r="G173" s="44"/>
      <c r="H173" s="271">
        <v>6</v>
      </c>
      <c r="I173" s="44"/>
      <c r="J173" s="44"/>
      <c r="K173" s="44"/>
      <c r="L173" s="48"/>
      <c r="M173" s="234"/>
      <c r="N173" s="23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U173" s="20" t="s">
        <v>93</v>
      </c>
    </row>
    <row r="174" s="2" customFormat="1">
      <c r="A174" s="42"/>
      <c r="B174" s="43"/>
      <c r="C174" s="44"/>
      <c r="D174" s="238" t="s">
        <v>278</v>
      </c>
      <c r="E174" s="44"/>
      <c r="F174" s="270" t="s">
        <v>2141</v>
      </c>
      <c r="G174" s="44"/>
      <c r="H174" s="271">
        <v>0</v>
      </c>
      <c r="I174" s="44"/>
      <c r="J174" s="44"/>
      <c r="K174" s="44"/>
      <c r="L174" s="48"/>
      <c r="M174" s="234"/>
      <c r="N174" s="23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U174" s="20" t="s">
        <v>93</v>
      </c>
    </row>
    <row r="175" s="2" customFormat="1">
      <c r="A175" s="42"/>
      <c r="B175" s="43"/>
      <c r="C175" s="44"/>
      <c r="D175" s="238" t="s">
        <v>278</v>
      </c>
      <c r="E175" s="44"/>
      <c r="F175" s="270" t="s">
        <v>2142</v>
      </c>
      <c r="G175" s="44"/>
      <c r="H175" s="271">
        <v>177.72300000000001</v>
      </c>
      <c r="I175" s="44"/>
      <c r="J175" s="44"/>
      <c r="K175" s="44"/>
      <c r="L175" s="48"/>
      <c r="M175" s="234"/>
      <c r="N175" s="23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U175" s="20" t="s">
        <v>93</v>
      </c>
    </row>
    <row r="176" s="2" customFormat="1">
      <c r="A176" s="42"/>
      <c r="B176" s="43"/>
      <c r="C176" s="44"/>
      <c r="D176" s="238" t="s">
        <v>278</v>
      </c>
      <c r="E176" s="44"/>
      <c r="F176" s="270" t="s">
        <v>2143</v>
      </c>
      <c r="G176" s="44"/>
      <c r="H176" s="271">
        <v>173.47</v>
      </c>
      <c r="I176" s="44"/>
      <c r="J176" s="44"/>
      <c r="K176" s="44"/>
      <c r="L176" s="48"/>
      <c r="M176" s="234"/>
      <c r="N176" s="23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U176" s="20" t="s">
        <v>93</v>
      </c>
    </row>
    <row r="177" s="2" customFormat="1">
      <c r="A177" s="42"/>
      <c r="B177" s="43"/>
      <c r="C177" s="44"/>
      <c r="D177" s="238" t="s">
        <v>278</v>
      </c>
      <c r="E177" s="44"/>
      <c r="F177" s="270" t="s">
        <v>2144</v>
      </c>
      <c r="G177" s="44"/>
      <c r="H177" s="271">
        <v>173.166</v>
      </c>
      <c r="I177" s="44"/>
      <c r="J177" s="44"/>
      <c r="K177" s="44"/>
      <c r="L177" s="48"/>
      <c r="M177" s="234"/>
      <c r="N177" s="23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U177" s="20" t="s">
        <v>93</v>
      </c>
    </row>
    <row r="178" s="2" customFormat="1">
      <c r="A178" s="42"/>
      <c r="B178" s="43"/>
      <c r="C178" s="44"/>
      <c r="D178" s="238" t="s">
        <v>278</v>
      </c>
      <c r="E178" s="44"/>
      <c r="F178" s="270" t="s">
        <v>2145</v>
      </c>
      <c r="G178" s="44"/>
      <c r="H178" s="271">
        <v>5</v>
      </c>
      <c r="I178" s="44"/>
      <c r="J178" s="44"/>
      <c r="K178" s="44"/>
      <c r="L178" s="48"/>
      <c r="M178" s="234"/>
      <c r="N178" s="23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U178" s="20" t="s">
        <v>93</v>
      </c>
    </row>
    <row r="179" s="2" customFormat="1">
      <c r="A179" s="42"/>
      <c r="B179" s="43"/>
      <c r="C179" s="44"/>
      <c r="D179" s="238" t="s">
        <v>278</v>
      </c>
      <c r="E179" s="44"/>
      <c r="F179" s="270" t="s">
        <v>744</v>
      </c>
      <c r="G179" s="44"/>
      <c r="H179" s="271">
        <v>0</v>
      </c>
      <c r="I179" s="44"/>
      <c r="J179" s="44"/>
      <c r="K179" s="44"/>
      <c r="L179" s="48"/>
      <c r="M179" s="234"/>
      <c r="N179" s="23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U179" s="20" t="s">
        <v>93</v>
      </c>
    </row>
    <row r="180" s="2" customFormat="1">
      <c r="A180" s="42"/>
      <c r="B180" s="43"/>
      <c r="C180" s="44"/>
      <c r="D180" s="238" t="s">
        <v>278</v>
      </c>
      <c r="E180" s="44"/>
      <c r="F180" s="270" t="s">
        <v>2146</v>
      </c>
      <c r="G180" s="44"/>
      <c r="H180" s="271">
        <v>-251.84</v>
      </c>
      <c r="I180" s="44"/>
      <c r="J180" s="44"/>
      <c r="K180" s="44"/>
      <c r="L180" s="48"/>
      <c r="M180" s="234"/>
      <c r="N180" s="23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U180" s="20" t="s">
        <v>93</v>
      </c>
    </row>
    <row r="181" s="2" customFormat="1">
      <c r="A181" s="42"/>
      <c r="B181" s="43"/>
      <c r="C181" s="44"/>
      <c r="D181" s="238" t="s">
        <v>278</v>
      </c>
      <c r="E181" s="44"/>
      <c r="F181" s="270" t="s">
        <v>2147</v>
      </c>
      <c r="G181" s="44"/>
      <c r="H181" s="271">
        <v>-39.189999999999998</v>
      </c>
      <c r="I181" s="44"/>
      <c r="J181" s="44"/>
      <c r="K181" s="44"/>
      <c r="L181" s="48"/>
      <c r="M181" s="234"/>
      <c r="N181" s="23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U181" s="20" t="s">
        <v>93</v>
      </c>
    </row>
    <row r="182" s="2" customFormat="1">
      <c r="A182" s="42"/>
      <c r="B182" s="43"/>
      <c r="C182" s="44"/>
      <c r="D182" s="238" t="s">
        <v>278</v>
      </c>
      <c r="E182" s="44"/>
      <c r="F182" s="270" t="s">
        <v>2148</v>
      </c>
      <c r="G182" s="44"/>
      <c r="H182" s="271">
        <v>-6.6230000000000002</v>
      </c>
      <c r="I182" s="44"/>
      <c r="J182" s="44"/>
      <c r="K182" s="44"/>
      <c r="L182" s="48"/>
      <c r="M182" s="234"/>
      <c r="N182" s="23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U182" s="20" t="s">
        <v>93</v>
      </c>
    </row>
    <row r="183" s="2" customFormat="1">
      <c r="A183" s="42"/>
      <c r="B183" s="43"/>
      <c r="C183" s="44"/>
      <c r="D183" s="238" t="s">
        <v>278</v>
      </c>
      <c r="E183" s="44"/>
      <c r="F183" s="270" t="s">
        <v>268</v>
      </c>
      <c r="G183" s="44"/>
      <c r="H183" s="271">
        <v>3602.5050000000001</v>
      </c>
      <c r="I183" s="44"/>
      <c r="J183" s="44"/>
      <c r="K183" s="44"/>
      <c r="L183" s="48"/>
      <c r="M183" s="234"/>
      <c r="N183" s="23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U183" s="20" t="s">
        <v>93</v>
      </c>
    </row>
    <row r="184" s="2" customFormat="1" ht="24.15" customHeight="1">
      <c r="A184" s="42"/>
      <c r="B184" s="43"/>
      <c r="C184" s="218" t="s">
        <v>292</v>
      </c>
      <c r="D184" s="218" t="s">
        <v>256</v>
      </c>
      <c r="E184" s="219" t="s">
        <v>762</v>
      </c>
      <c r="F184" s="220" t="s">
        <v>763</v>
      </c>
      <c r="G184" s="221" t="s">
        <v>314</v>
      </c>
      <c r="H184" s="222">
        <v>72.049999999999997</v>
      </c>
      <c r="I184" s="223"/>
      <c r="J184" s="224">
        <f>ROUND(I184*H184,2)</f>
        <v>0</v>
      </c>
      <c r="K184" s="220" t="s">
        <v>260</v>
      </c>
      <c r="L184" s="48"/>
      <c r="M184" s="225" t="s">
        <v>48</v>
      </c>
      <c r="N184" s="226" t="s">
        <v>56</v>
      </c>
      <c r="O184" s="88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9" t="s">
        <v>261</v>
      </c>
      <c r="AT184" s="229" t="s">
        <v>256</v>
      </c>
      <c r="AU184" s="229" t="s">
        <v>93</v>
      </c>
      <c r="AY184" s="20" t="s">
        <v>254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0" t="s">
        <v>23</v>
      </c>
      <c r="BK184" s="230">
        <f>ROUND(I184*H184,2)</f>
        <v>0</v>
      </c>
      <c r="BL184" s="20" t="s">
        <v>261</v>
      </c>
      <c r="BM184" s="229" t="s">
        <v>764</v>
      </c>
    </row>
    <row r="185" s="2" customFormat="1">
      <c r="A185" s="42"/>
      <c r="B185" s="43"/>
      <c r="C185" s="44"/>
      <c r="D185" s="231" t="s">
        <v>263</v>
      </c>
      <c r="E185" s="44"/>
      <c r="F185" s="232" t="s">
        <v>765</v>
      </c>
      <c r="G185" s="44"/>
      <c r="H185" s="44"/>
      <c r="I185" s="233"/>
      <c r="J185" s="44"/>
      <c r="K185" s="44"/>
      <c r="L185" s="48"/>
      <c r="M185" s="234"/>
      <c r="N185" s="23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263</v>
      </c>
      <c r="AU185" s="20" t="s">
        <v>93</v>
      </c>
    </row>
    <row r="186" s="15" customFormat="1">
      <c r="A186" s="15"/>
      <c r="B186" s="259"/>
      <c r="C186" s="260"/>
      <c r="D186" s="238" t="s">
        <v>265</v>
      </c>
      <c r="E186" s="261" t="s">
        <v>48</v>
      </c>
      <c r="F186" s="262" t="s">
        <v>729</v>
      </c>
      <c r="G186" s="260"/>
      <c r="H186" s="261" t="s">
        <v>48</v>
      </c>
      <c r="I186" s="263"/>
      <c r="J186" s="260"/>
      <c r="K186" s="260"/>
      <c r="L186" s="264"/>
      <c r="M186" s="265"/>
      <c r="N186" s="266"/>
      <c r="O186" s="266"/>
      <c r="P186" s="266"/>
      <c r="Q186" s="266"/>
      <c r="R186" s="266"/>
      <c r="S186" s="266"/>
      <c r="T186" s="26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8" t="s">
        <v>265</v>
      </c>
      <c r="AU186" s="268" t="s">
        <v>93</v>
      </c>
      <c r="AV186" s="15" t="s">
        <v>23</v>
      </c>
      <c r="AW186" s="15" t="s">
        <v>46</v>
      </c>
      <c r="AX186" s="15" t="s">
        <v>85</v>
      </c>
      <c r="AY186" s="268" t="s">
        <v>254</v>
      </c>
    </row>
    <row r="187" s="15" customFormat="1">
      <c r="A187" s="15"/>
      <c r="B187" s="259"/>
      <c r="C187" s="260"/>
      <c r="D187" s="238" t="s">
        <v>265</v>
      </c>
      <c r="E187" s="261" t="s">
        <v>48</v>
      </c>
      <c r="F187" s="262" t="s">
        <v>730</v>
      </c>
      <c r="G187" s="260"/>
      <c r="H187" s="261" t="s">
        <v>48</v>
      </c>
      <c r="I187" s="263"/>
      <c r="J187" s="260"/>
      <c r="K187" s="260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265</v>
      </c>
      <c r="AU187" s="268" t="s">
        <v>93</v>
      </c>
      <c r="AV187" s="15" t="s">
        <v>23</v>
      </c>
      <c r="AW187" s="15" t="s">
        <v>46</v>
      </c>
      <c r="AX187" s="15" t="s">
        <v>85</v>
      </c>
      <c r="AY187" s="268" t="s">
        <v>254</v>
      </c>
    </row>
    <row r="188" s="13" customFormat="1">
      <c r="A188" s="13"/>
      <c r="B188" s="236"/>
      <c r="C188" s="237"/>
      <c r="D188" s="238" t="s">
        <v>265</v>
      </c>
      <c r="E188" s="239" t="s">
        <v>673</v>
      </c>
      <c r="F188" s="240" t="s">
        <v>2150</v>
      </c>
      <c r="G188" s="237"/>
      <c r="H188" s="241">
        <v>72.049999999999997</v>
      </c>
      <c r="I188" s="242"/>
      <c r="J188" s="237"/>
      <c r="K188" s="237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265</v>
      </c>
      <c r="AU188" s="247" t="s">
        <v>93</v>
      </c>
      <c r="AV188" s="13" t="s">
        <v>93</v>
      </c>
      <c r="AW188" s="13" t="s">
        <v>46</v>
      </c>
      <c r="AX188" s="13" t="s">
        <v>23</v>
      </c>
      <c r="AY188" s="247" t="s">
        <v>254</v>
      </c>
    </row>
    <row r="189" s="2" customFormat="1">
      <c r="A189" s="42"/>
      <c r="B189" s="43"/>
      <c r="C189" s="44"/>
      <c r="D189" s="238" t="s">
        <v>278</v>
      </c>
      <c r="E189" s="44"/>
      <c r="F189" s="269" t="s">
        <v>732</v>
      </c>
      <c r="G189" s="44"/>
      <c r="H189" s="44"/>
      <c r="I189" s="44"/>
      <c r="J189" s="44"/>
      <c r="K189" s="44"/>
      <c r="L189" s="48"/>
      <c r="M189" s="234"/>
      <c r="N189" s="23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U189" s="20" t="s">
        <v>93</v>
      </c>
    </row>
    <row r="190" s="2" customFormat="1">
      <c r="A190" s="42"/>
      <c r="B190" s="43"/>
      <c r="C190" s="44"/>
      <c r="D190" s="238" t="s">
        <v>278</v>
      </c>
      <c r="E190" s="44"/>
      <c r="F190" s="270" t="s">
        <v>2135</v>
      </c>
      <c r="G190" s="44"/>
      <c r="H190" s="271">
        <v>0</v>
      </c>
      <c r="I190" s="44"/>
      <c r="J190" s="44"/>
      <c r="K190" s="44"/>
      <c r="L190" s="48"/>
      <c r="M190" s="234"/>
      <c r="N190" s="23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U190" s="20" t="s">
        <v>93</v>
      </c>
    </row>
    <row r="191" s="2" customFormat="1">
      <c r="A191" s="42"/>
      <c r="B191" s="43"/>
      <c r="C191" s="44"/>
      <c r="D191" s="238" t="s">
        <v>278</v>
      </c>
      <c r="E191" s="44"/>
      <c r="F191" s="270" t="s">
        <v>2136</v>
      </c>
      <c r="G191" s="44"/>
      <c r="H191" s="271">
        <v>0</v>
      </c>
      <c r="I191" s="44"/>
      <c r="J191" s="44"/>
      <c r="K191" s="44"/>
      <c r="L191" s="48"/>
      <c r="M191" s="234"/>
      <c r="N191" s="23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U191" s="20" t="s">
        <v>93</v>
      </c>
    </row>
    <row r="192" s="2" customFormat="1">
      <c r="A192" s="42"/>
      <c r="B192" s="43"/>
      <c r="C192" s="44"/>
      <c r="D192" s="238" t="s">
        <v>278</v>
      </c>
      <c r="E192" s="44"/>
      <c r="F192" s="270" t="s">
        <v>2137</v>
      </c>
      <c r="G192" s="44"/>
      <c r="H192" s="271">
        <v>3297.3499999999999</v>
      </c>
      <c r="I192" s="44"/>
      <c r="J192" s="44"/>
      <c r="K192" s="44"/>
      <c r="L192" s="48"/>
      <c r="M192" s="234"/>
      <c r="N192" s="23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U192" s="20" t="s">
        <v>93</v>
      </c>
    </row>
    <row r="193" s="2" customFormat="1">
      <c r="A193" s="42"/>
      <c r="B193" s="43"/>
      <c r="C193" s="44"/>
      <c r="D193" s="238" t="s">
        <v>278</v>
      </c>
      <c r="E193" s="44"/>
      <c r="F193" s="270" t="s">
        <v>2138</v>
      </c>
      <c r="G193" s="44"/>
      <c r="H193" s="271">
        <v>0</v>
      </c>
      <c r="I193" s="44"/>
      <c r="J193" s="44"/>
      <c r="K193" s="44"/>
      <c r="L193" s="48"/>
      <c r="M193" s="234"/>
      <c r="N193" s="23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U193" s="20" t="s">
        <v>93</v>
      </c>
    </row>
    <row r="194" s="2" customFormat="1">
      <c r="A194" s="42"/>
      <c r="B194" s="43"/>
      <c r="C194" s="44"/>
      <c r="D194" s="238" t="s">
        <v>278</v>
      </c>
      <c r="E194" s="44"/>
      <c r="F194" s="270" t="s">
        <v>2139</v>
      </c>
      <c r="G194" s="44"/>
      <c r="H194" s="271">
        <v>67.448999999999998</v>
      </c>
      <c r="I194" s="44"/>
      <c r="J194" s="44"/>
      <c r="K194" s="44"/>
      <c r="L194" s="48"/>
      <c r="M194" s="234"/>
      <c r="N194" s="23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U194" s="20" t="s">
        <v>93</v>
      </c>
    </row>
    <row r="195" s="2" customFormat="1">
      <c r="A195" s="42"/>
      <c r="B195" s="43"/>
      <c r="C195" s="44"/>
      <c r="D195" s="238" t="s">
        <v>278</v>
      </c>
      <c r="E195" s="44"/>
      <c r="F195" s="270" t="s">
        <v>2140</v>
      </c>
      <c r="G195" s="44"/>
      <c r="H195" s="271">
        <v>6</v>
      </c>
      <c r="I195" s="44"/>
      <c r="J195" s="44"/>
      <c r="K195" s="44"/>
      <c r="L195" s="48"/>
      <c r="M195" s="234"/>
      <c r="N195" s="23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U195" s="20" t="s">
        <v>93</v>
      </c>
    </row>
    <row r="196" s="2" customFormat="1">
      <c r="A196" s="42"/>
      <c r="B196" s="43"/>
      <c r="C196" s="44"/>
      <c r="D196" s="238" t="s">
        <v>278</v>
      </c>
      <c r="E196" s="44"/>
      <c r="F196" s="270" t="s">
        <v>2141</v>
      </c>
      <c r="G196" s="44"/>
      <c r="H196" s="271">
        <v>0</v>
      </c>
      <c r="I196" s="44"/>
      <c r="J196" s="44"/>
      <c r="K196" s="44"/>
      <c r="L196" s="48"/>
      <c r="M196" s="234"/>
      <c r="N196" s="23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U196" s="20" t="s">
        <v>93</v>
      </c>
    </row>
    <row r="197" s="2" customFormat="1">
      <c r="A197" s="42"/>
      <c r="B197" s="43"/>
      <c r="C197" s="44"/>
      <c r="D197" s="238" t="s">
        <v>278</v>
      </c>
      <c r="E197" s="44"/>
      <c r="F197" s="270" t="s">
        <v>2142</v>
      </c>
      <c r="G197" s="44"/>
      <c r="H197" s="271">
        <v>177.72300000000001</v>
      </c>
      <c r="I197" s="44"/>
      <c r="J197" s="44"/>
      <c r="K197" s="44"/>
      <c r="L197" s="48"/>
      <c r="M197" s="234"/>
      <c r="N197" s="23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U197" s="20" t="s">
        <v>93</v>
      </c>
    </row>
    <row r="198" s="2" customFormat="1">
      <c r="A198" s="42"/>
      <c r="B198" s="43"/>
      <c r="C198" s="44"/>
      <c r="D198" s="238" t="s">
        <v>278</v>
      </c>
      <c r="E198" s="44"/>
      <c r="F198" s="270" t="s">
        <v>2143</v>
      </c>
      <c r="G198" s="44"/>
      <c r="H198" s="271">
        <v>173.47</v>
      </c>
      <c r="I198" s="44"/>
      <c r="J198" s="44"/>
      <c r="K198" s="44"/>
      <c r="L198" s="48"/>
      <c r="M198" s="234"/>
      <c r="N198" s="23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U198" s="20" t="s">
        <v>93</v>
      </c>
    </row>
    <row r="199" s="2" customFormat="1">
      <c r="A199" s="42"/>
      <c r="B199" s="43"/>
      <c r="C199" s="44"/>
      <c r="D199" s="238" t="s">
        <v>278</v>
      </c>
      <c r="E199" s="44"/>
      <c r="F199" s="270" t="s">
        <v>2144</v>
      </c>
      <c r="G199" s="44"/>
      <c r="H199" s="271">
        <v>173.166</v>
      </c>
      <c r="I199" s="44"/>
      <c r="J199" s="44"/>
      <c r="K199" s="44"/>
      <c r="L199" s="48"/>
      <c r="M199" s="234"/>
      <c r="N199" s="23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U199" s="20" t="s">
        <v>93</v>
      </c>
    </row>
    <row r="200" s="2" customFormat="1">
      <c r="A200" s="42"/>
      <c r="B200" s="43"/>
      <c r="C200" s="44"/>
      <c r="D200" s="238" t="s">
        <v>278</v>
      </c>
      <c r="E200" s="44"/>
      <c r="F200" s="270" t="s">
        <v>2145</v>
      </c>
      <c r="G200" s="44"/>
      <c r="H200" s="271">
        <v>5</v>
      </c>
      <c r="I200" s="44"/>
      <c r="J200" s="44"/>
      <c r="K200" s="44"/>
      <c r="L200" s="48"/>
      <c r="M200" s="234"/>
      <c r="N200" s="23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U200" s="20" t="s">
        <v>93</v>
      </c>
    </row>
    <row r="201" s="2" customFormat="1">
      <c r="A201" s="42"/>
      <c r="B201" s="43"/>
      <c r="C201" s="44"/>
      <c r="D201" s="238" t="s">
        <v>278</v>
      </c>
      <c r="E201" s="44"/>
      <c r="F201" s="270" t="s">
        <v>744</v>
      </c>
      <c r="G201" s="44"/>
      <c r="H201" s="271">
        <v>0</v>
      </c>
      <c r="I201" s="44"/>
      <c r="J201" s="44"/>
      <c r="K201" s="44"/>
      <c r="L201" s="48"/>
      <c r="M201" s="234"/>
      <c r="N201" s="23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U201" s="20" t="s">
        <v>93</v>
      </c>
    </row>
    <row r="202" s="2" customFormat="1">
      <c r="A202" s="42"/>
      <c r="B202" s="43"/>
      <c r="C202" s="44"/>
      <c r="D202" s="238" t="s">
        <v>278</v>
      </c>
      <c r="E202" s="44"/>
      <c r="F202" s="270" t="s">
        <v>2146</v>
      </c>
      <c r="G202" s="44"/>
      <c r="H202" s="271">
        <v>-251.84</v>
      </c>
      <c r="I202" s="44"/>
      <c r="J202" s="44"/>
      <c r="K202" s="44"/>
      <c r="L202" s="48"/>
      <c r="M202" s="234"/>
      <c r="N202" s="23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U202" s="20" t="s">
        <v>93</v>
      </c>
    </row>
    <row r="203" s="2" customFormat="1">
      <c r="A203" s="42"/>
      <c r="B203" s="43"/>
      <c r="C203" s="44"/>
      <c r="D203" s="238" t="s">
        <v>278</v>
      </c>
      <c r="E203" s="44"/>
      <c r="F203" s="270" t="s">
        <v>2147</v>
      </c>
      <c r="G203" s="44"/>
      <c r="H203" s="271">
        <v>-39.189999999999998</v>
      </c>
      <c r="I203" s="44"/>
      <c r="J203" s="44"/>
      <c r="K203" s="44"/>
      <c r="L203" s="48"/>
      <c r="M203" s="234"/>
      <c r="N203" s="23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U203" s="20" t="s">
        <v>93</v>
      </c>
    </row>
    <row r="204" s="2" customFormat="1">
      <c r="A204" s="42"/>
      <c r="B204" s="43"/>
      <c r="C204" s="44"/>
      <c r="D204" s="238" t="s">
        <v>278</v>
      </c>
      <c r="E204" s="44"/>
      <c r="F204" s="270" t="s">
        <v>2148</v>
      </c>
      <c r="G204" s="44"/>
      <c r="H204" s="271">
        <v>-6.6230000000000002</v>
      </c>
      <c r="I204" s="44"/>
      <c r="J204" s="44"/>
      <c r="K204" s="44"/>
      <c r="L204" s="48"/>
      <c r="M204" s="234"/>
      <c r="N204" s="23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U204" s="20" t="s">
        <v>93</v>
      </c>
    </row>
    <row r="205" s="2" customFormat="1">
      <c r="A205" s="42"/>
      <c r="B205" s="43"/>
      <c r="C205" s="44"/>
      <c r="D205" s="238" t="s">
        <v>278</v>
      </c>
      <c r="E205" s="44"/>
      <c r="F205" s="270" t="s">
        <v>268</v>
      </c>
      <c r="G205" s="44"/>
      <c r="H205" s="271">
        <v>3602.5050000000001</v>
      </c>
      <c r="I205" s="44"/>
      <c r="J205" s="44"/>
      <c r="K205" s="44"/>
      <c r="L205" s="48"/>
      <c r="M205" s="234"/>
      <c r="N205" s="23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U205" s="20" t="s">
        <v>93</v>
      </c>
    </row>
    <row r="206" s="2" customFormat="1" ht="24.15" customHeight="1">
      <c r="A206" s="42"/>
      <c r="B206" s="43"/>
      <c r="C206" s="218" t="s">
        <v>298</v>
      </c>
      <c r="D206" s="218" t="s">
        <v>256</v>
      </c>
      <c r="E206" s="219" t="s">
        <v>2151</v>
      </c>
      <c r="F206" s="220" t="s">
        <v>2152</v>
      </c>
      <c r="G206" s="221" t="s">
        <v>314</v>
      </c>
      <c r="H206" s="222">
        <v>648.45100000000002</v>
      </c>
      <c r="I206" s="223"/>
      <c r="J206" s="224">
        <f>ROUND(I206*H206,2)</f>
        <v>0</v>
      </c>
      <c r="K206" s="220" t="s">
        <v>260</v>
      </c>
      <c r="L206" s="48"/>
      <c r="M206" s="225" t="s">
        <v>48</v>
      </c>
      <c r="N206" s="226" t="s">
        <v>56</v>
      </c>
      <c r="O206" s="88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9" t="s">
        <v>261</v>
      </c>
      <c r="AT206" s="229" t="s">
        <v>256</v>
      </c>
      <c r="AU206" s="229" t="s">
        <v>93</v>
      </c>
      <c r="AY206" s="20" t="s">
        <v>254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0" t="s">
        <v>23</v>
      </c>
      <c r="BK206" s="230">
        <f>ROUND(I206*H206,2)</f>
        <v>0</v>
      </c>
      <c r="BL206" s="20" t="s">
        <v>261</v>
      </c>
      <c r="BM206" s="229" t="s">
        <v>769</v>
      </c>
    </row>
    <row r="207" s="2" customFormat="1">
      <c r="A207" s="42"/>
      <c r="B207" s="43"/>
      <c r="C207" s="44"/>
      <c r="D207" s="231" t="s">
        <v>263</v>
      </c>
      <c r="E207" s="44"/>
      <c r="F207" s="232" t="s">
        <v>2153</v>
      </c>
      <c r="G207" s="44"/>
      <c r="H207" s="44"/>
      <c r="I207" s="233"/>
      <c r="J207" s="44"/>
      <c r="K207" s="44"/>
      <c r="L207" s="48"/>
      <c r="M207" s="234"/>
      <c r="N207" s="23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263</v>
      </c>
      <c r="AU207" s="20" t="s">
        <v>93</v>
      </c>
    </row>
    <row r="208" s="15" customFormat="1">
      <c r="A208" s="15"/>
      <c r="B208" s="259"/>
      <c r="C208" s="260"/>
      <c r="D208" s="238" t="s">
        <v>265</v>
      </c>
      <c r="E208" s="261" t="s">
        <v>48</v>
      </c>
      <c r="F208" s="262" t="s">
        <v>729</v>
      </c>
      <c r="G208" s="260"/>
      <c r="H208" s="261" t="s">
        <v>48</v>
      </c>
      <c r="I208" s="263"/>
      <c r="J208" s="260"/>
      <c r="K208" s="260"/>
      <c r="L208" s="264"/>
      <c r="M208" s="265"/>
      <c r="N208" s="266"/>
      <c r="O208" s="266"/>
      <c r="P208" s="266"/>
      <c r="Q208" s="266"/>
      <c r="R208" s="266"/>
      <c r="S208" s="266"/>
      <c r="T208" s="267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8" t="s">
        <v>265</v>
      </c>
      <c r="AU208" s="268" t="s">
        <v>93</v>
      </c>
      <c r="AV208" s="15" t="s">
        <v>23</v>
      </c>
      <c r="AW208" s="15" t="s">
        <v>46</v>
      </c>
      <c r="AX208" s="15" t="s">
        <v>85</v>
      </c>
      <c r="AY208" s="268" t="s">
        <v>254</v>
      </c>
    </row>
    <row r="209" s="15" customFormat="1">
      <c r="A209" s="15"/>
      <c r="B209" s="259"/>
      <c r="C209" s="260"/>
      <c r="D209" s="238" t="s">
        <v>265</v>
      </c>
      <c r="E209" s="261" t="s">
        <v>48</v>
      </c>
      <c r="F209" s="262" t="s">
        <v>730</v>
      </c>
      <c r="G209" s="260"/>
      <c r="H209" s="261" t="s">
        <v>48</v>
      </c>
      <c r="I209" s="263"/>
      <c r="J209" s="260"/>
      <c r="K209" s="260"/>
      <c r="L209" s="264"/>
      <c r="M209" s="265"/>
      <c r="N209" s="266"/>
      <c r="O209" s="266"/>
      <c r="P209" s="266"/>
      <c r="Q209" s="266"/>
      <c r="R209" s="266"/>
      <c r="S209" s="266"/>
      <c r="T209" s="26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8" t="s">
        <v>265</v>
      </c>
      <c r="AU209" s="268" t="s">
        <v>93</v>
      </c>
      <c r="AV209" s="15" t="s">
        <v>23</v>
      </c>
      <c r="AW209" s="15" t="s">
        <v>46</v>
      </c>
      <c r="AX209" s="15" t="s">
        <v>85</v>
      </c>
      <c r="AY209" s="268" t="s">
        <v>254</v>
      </c>
    </row>
    <row r="210" s="13" customFormat="1">
      <c r="A210" s="13"/>
      <c r="B210" s="236"/>
      <c r="C210" s="237"/>
      <c r="D210" s="238" t="s">
        <v>265</v>
      </c>
      <c r="E210" s="239" t="s">
        <v>675</v>
      </c>
      <c r="F210" s="240" t="s">
        <v>2154</v>
      </c>
      <c r="G210" s="237"/>
      <c r="H210" s="241">
        <v>648.45100000000002</v>
      </c>
      <c r="I210" s="242"/>
      <c r="J210" s="237"/>
      <c r="K210" s="237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265</v>
      </c>
      <c r="AU210" s="247" t="s">
        <v>93</v>
      </c>
      <c r="AV210" s="13" t="s">
        <v>93</v>
      </c>
      <c r="AW210" s="13" t="s">
        <v>46</v>
      </c>
      <c r="AX210" s="13" t="s">
        <v>23</v>
      </c>
      <c r="AY210" s="247" t="s">
        <v>254</v>
      </c>
    </row>
    <row r="211" s="2" customFormat="1">
      <c r="A211" s="42"/>
      <c r="B211" s="43"/>
      <c r="C211" s="44"/>
      <c r="D211" s="238" t="s">
        <v>278</v>
      </c>
      <c r="E211" s="44"/>
      <c r="F211" s="269" t="s">
        <v>732</v>
      </c>
      <c r="G211" s="44"/>
      <c r="H211" s="44"/>
      <c r="I211" s="44"/>
      <c r="J211" s="44"/>
      <c r="K211" s="44"/>
      <c r="L211" s="48"/>
      <c r="M211" s="234"/>
      <c r="N211" s="23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U211" s="20" t="s">
        <v>93</v>
      </c>
    </row>
    <row r="212" s="2" customFormat="1">
      <c r="A212" s="42"/>
      <c r="B212" s="43"/>
      <c r="C212" s="44"/>
      <c r="D212" s="238" t="s">
        <v>278</v>
      </c>
      <c r="E212" s="44"/>
      <c r="F212" s="270" t="s">
        <v>2135</v>
      </c>
      <c r="G212" s="44"/>
      <c r="H212" s="271">
        <v>0</v>
      </c>
      <c r="I212" s="44"/>
      <c r="J212" s="44"/>
      <c r="K212" s="44"/>
      <c r="L212" s="48"/>
      <c r="M212" s="234"/>
      <c r="N212" s="23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U212" s="20" t="s">
        <v>93</v>
      </c>
    </row>
    <row r="213" s="2" customFormat="1">
      <c r="A213" s="42"/>
      <c r="B213" s="43"/>
      <c r="C213" s="44"/>
      <c r="D213" s="238" t="s">
        <v>278</v>
      </c>
      <c r="E213" s="44"/>
      <c r="F213" s="270" t="s">
        <v>2136</v>
      </c>
      <c r="G213" s="44"/>
      <c r="H213" s="271">
        <v>0</v>
      </c>
      <c r="I213" s="44"/>
      <c r="J213" s="44"/>
      <c r="K213" s="44"/>
      <c r="L213" s="48"/>
      <c r="M213" s="234"/>
      <c r="N213" s="23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U213" s="20" t="s">
        <v>93</v>
      </c>
    </row>
    <row r="214" s="2" customFormat="1">
      <c r="A214" s="42"/>
      <c r="B214" s="43"/>
      <c r="C214" s="44"/>
      <c r="D214" s="238" t="s">
        <v>278</v>
      </c>
      <c r="E214" s="44"/>
      <c r="F214" s="270" t="s">
        <v>2137</v>
      </c>
      <c r="G214" s="44"/>
      <c r="H214" s="271">
        <v>3297.3499999999999</v>
      </c>
      <c r="I214" s="44"/>
      <c r="J214" s="44"/>
      <c r="K214" s="44"/>
      <c r="L214" s="48"/>
      <c r="M214" s="234"/>
      <c r="N214" s="23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U214" s="20" t="s">
        <v>93</v>
      </c>
    </row>
    <row r="215" s="2" customFormat="1">
      <c r="A215" s="42"/>
      <c r="B215" s="43"/>
      <c r="C215" s="44"/>
      <c r="D215" s="238" t="s">
        <v>278</v>
      </c>
      <c r="E215" s="44"/>
      <c r="F215" s="270" t="s">
        <v>2138</v>
      </c>
      <c r="G215" s="44"/>
      <c r="H215" s="271">
        <v>0</v>
      </c>
      <c r="I215" s="44"/>
      <c r="J215" s="44"/>
      <c r="K215" s="44"/>
      <c r="L215" s="48"/>
      <c r="M215" s="234"/>
      <c r="N215" s="23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U215" s="20" t="s">
        <v>93</v>
      </c>
    </row>
    <row r="216" s="2" customFormat="1">
      <c r="A216" s="42"/>
      <c r="B216" s="43"/>
      <c r="C216" s="44"/>
      <c r="D216" s="238" t="s">
        <v>278</v>
      </c>
      <c r="E216" s="44"/>
      <c r="F216" s="270" t="s">
        <v>2139</v>
      </c>
      <c r="G216" s="44"/>
      <c r="H216" s="271">
        <v>67.448999999999998</v>
      </c>
      <c r="I216" s="44"/>
      <c r="J216" s="44"/>
      <c r="K216" s="44"/>
      <c r="L216" s="48"/>
      <c r="M216" s="234"/>
      <c r="N216" s="23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U216" s="20" t="s">
        <v>93</v>
      </c>
    </row>
    <row r="217" s="2" customFormat="1">
      <c r="A217" s="42"/>
      <c r="B217" s="43"/>
      <c r="C217" s="44"/>
      <c r="D217" s="238" t="s">
        <v>278</v>
      </c>
      <c r="E217" s="44"/>
      <c r="F217" s="270" t="s">
        <v>2140</v>
      </c>
      <c r="G217" s="44"/>
      <c r="H217" s="271">
        <v>6</v>
      </c>
      <c r="I217" s="44"/>
      <c r="J217" s="44"/>
      <c r="K217" s="44"/>
      <c r="L217" s="48"/>
      <c r="M217" s="234"/>
      <c r="N217" s="23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U217" s="20" t="s">
        <v>93</v>
      </c>
    </row>
    <row r="218" s="2" customFormat="1">
      <c r="A218" s="42"/>
      <c r="B218" s="43"/>
      <c r="C218" s="44"/>
      <c r="D218" s="238" t="s">
        <v>278</v>
      </c>
      <c r="E218" s="44"/>
      <c r="F218" s="270" t="s">
        <v>2141</v>
      </c>
      <c r="G218" s="44"/>
      <c r="H218" s="271">
        <v>0</v>
      </c>
      <c r="I218" s="44"/>
      <c r="J218" s="44"/>
      <c r="K218" s="44"/>
      <c r="L218" s="48"/>
      <c r="M218" s="234"/>
      <c r="N218" s="23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U218" s="20" t="s">
        <v>93</v>
      </c>
    </row>
    <row r="219" s="2" customFormat="1">
      <c r="A219" s="42"/>
      <c r="B219" s="43"/>
      <c r="C219" s="44"/>
      <c r="D219" s="238" t="s">
        <v>278</v>
      </c>
      <c r="E219" s="44"/>
      <c r="F219" s="270" t="s">
        <v>2142</v>
      </c>
      <c r="G219" s="44"/>
      <c r="H219" s="271">
        <v>177.72300000000001</v>
      </c>
      <c r="I219" s="44"/>
      <c r="J219" s="44"/>
      <c r="K219" s="44"/>
      <c r="L219" s="48"/>
      <c r="M219" s="234"/>
      <c r="N219" s="23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U219" s="20" t="s">
        <v>93</v>
      </c>
    </row>
    <row r="220" s="2" customFormat="1">
      <c r="A220" s="42"/>
      <c r="B220" s="43"/>
      <c r="C220" s="44"/>
      <c r="D220" s="238" t="s">
        <v>278</v>
      </c>
      <c r="E220" s="44"/>
      <c r="F220" s="270" t="s">
        <v>2143</v>
      </c>
      <c r="G220" s="44"/>
      <c r="H220" s="271">
        <v>173.47</v>
      </c>
      <c r="I220" s="44"/>
      <c r="J220" s="44"/>
      <c r="K220" s="44"/>
      <c r="L220" s="48"/>
      <c r="M220" s="234"/>
      <c r="N220" s="23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U220" s="20" t="s">
        <v>93</v>
      </c>
    </row>
    <row r="221" s="2" customFormat="1">
      <c r="A221" s="42"/>
      <c r="B221" s="43"/>
      <c r="C221" s="44"/>
      <c r="D221" s="238" t="s">
        <v>278</v>
      </c>
      <c r="E221" s="44"/>
      <c r="F221" s="270" t="s">
        <v>2144</v>
      </c>
      <c r="G221" s="44"/>
      <c r="H221" s="271">
        <v>173.166</v>
      </c>
      <c r="I221" s="44"/>
      <c r="J221" s="44"/>
      <c r="K221" s="44"/>
      <c r="L221" s="48"/>
      <c r="M221" s="234"/>
      <c r="N221" s="23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U221" s="20" t="s">
        <v>93</v>
      </c>
    </row>
    <row r="222" s="2" customFormat="1">
      <c r="A222" s="42"/>
      <c r="B222" s="43"/>
      <c r="C222" s="44"/>
      <c r="D222" s="238" t="s">
        <v>278</v>
      </c>
      <c r="E222" s="44"/>
      <c r="F222" s="270" t="s">
        <v>2145</v>
      </c>
      <c r="G222" s="44"/>
      <c r="H222" s="271">
        <v>5</v>
      </c>
      <c r="I222" s="44"/>
      <c r="J222" s="44"/>
      <c r="K222" s="44"/>
      <c r="L222" s="48"/>
      <c r="M222" s="234"/>
      <c r="N222" s="23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U222" s="20" t="s">
        <v>93</v>
      </c>
    </row>
    <row r="223" s="2" customFormat="1">
      <c r="A223" s="42"/>
      <c r="B223" s="43"/>
      <c r="C223" s="44"/>
      <c r="D223" s="238" t="s">
        <v>278</v>
      </c>
      <c r="E223" s="44"/>
      <c r="F223" s="270" t="s">
        <v>744</v>
      </c>
      <c r="G223" s="44"/>
      <c r="H223" s="271">
        <v>0</v>
      </c>
      <c r="I223" s="44"/>
      <c r="J223" s="44"/>
      <c r="K223" s="44"/>
      <c r="L223" s="48"/>
      <c r="M223" s="234"/>
      <c r="N223" s="23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U223" s="20" t="s">
        <v>93</v>
      </c>
    </row>
    <row r="224" s="2" customFormat="1">
      <c r="A224" s="42"/>
      <c r="B224" s="43"/>
      <c r="C224" s="44"/>
      <c r="D224" s="238" t="s">
        <v>278</v>
      </c>
      <c r="E224" s="44"/>
      <c r="F224" s="270" t="s">
        <v>2146</v>
      </c>
      <c r="G224" s="44"/>
      <c r="H224" s="271">
        <v>-251.84</v>
      </c>
      <c r="I224" s="44"/>
      <c r="J224" s="44"/>
      <c r="K224" s="44"/>
      <c r="L224" s="48"/>
      <c r="M224" s="234"/>
      <c r="N224" s="23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U224" s="20" t="s">
        <v>93</v>
      </c>
    </row>
    <row r="225" s="2" customFormat="1">
      <c r="A225" s="42"/>
      <c r="B225" s="43"/>
      <c r="C225" s="44"/>
      <c r="D225" s="238" t="s">
        <v>278</v>
      </c>
      <c r="E225" s="44"/>
      <c r="F225" s="270" t="s">
        <v>2147</v>
      </c>
      <c r="G225" s="44"/>
      <c r="H225" s="271">
        <v>-39.189999999999998</v>
      </c>
      <c r="I225" s="44"/>
      <c r="J225" s="44"/>
      <c r="K225" s="44"/>
      <c r="L225" s="48"/>
      <c r="M225" s="234"/>
      <c r="N225" s="23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U225" s="20" t="s">
        <v>93</v>
      </c>
    </row>
    <row r="226" s="2" customFormat="1">
      <c r="A226" s="42"/>
      <c r="B226" s="43"/>
      <c r="C226" s="44"/>
      <c r="D226" s="238" t="s">
        <v>278</v>
      </c>
      <c r="E226" s="44"/>
      <c r="F226" s="270" t="s">
        <v>2148</v>
      </c>
      <c r="G226" s="44"/>
      <c r="H226" s="271">
        <v>-6.6230000000000002</v>
      </c>
      <c r="I226" s="44"/>
      <c r="J226" s="44"/>
      <c r="K226" s="44"/>
      <c r="L226" s="48"/>
      <c r="M226" s="234"/>
      <c r="N226" s="23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U226" s="20" t="s">
        <v>93</v>
      </c>
    </row>
    <row r="227" s="2" customFormat="1">
      <c r="A227" s="42"/>
      <c r="B227" s="43"/>
      <c r="C227" s="44"/>
      <c r="D227" s="238" t="s">
        <v>278</v>
      </c>
      <c r="E227" s="44"/>
      <c r="F227" s="270" t="s">
        <v>268</v>
      </c>
      <c r="G227" s="44"/>
      <c r="H227" s="271">
        <v>3602.5050000000001</v>
      </c>
      <c r="I227" s="44"/>
      <c r="J227" s="44"/>
      <c r="K227" s="44"/>
      <c r="L227" s="48"/>
      <c r="M227" s="234"/>
      <c r="N227" s="23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U227" s="20" t="s">
        <v>93</v>
      </c>
    </row>
    <row r="228" s="2" customFormat="1" ht="24.15" customHeight="1">
      <c r="A228" s="42"/>
      <c r="B228" s="43"/>
      <c r="C228" s="218" t="s">
        <v>303</v>
      </c>
      <c r="D228" s="218" t="s">
        <v>256</v>
      </c>
      <c r="E228" s="219" t="s">
        <v>772</v>
      </c>
      <c r="F228" s="220" t="s">
        <v>773</v>
      </c>
      <c r="G228" s="221" t="s">
        <v>314</v>
      </c>
      <c r="H228" s="222">
        <v>252.17500000000001</v>
      </c>
      <c r="I228" s="223"/>
      <c r="J228" s="224">
        <f>ROUND(I228*H228,2)</f>
        <v>0</v>
      </c>
      <c r="K228" s="220" t="s">
        <v>260</v>
      </c>
      <c r="L228" s="48"/>
      <c r="M228" s="225" t="s">
        <v>48</v>
      </c>
      <c r="N228" s="226" t="s">
        <v>56</v>
      </c>
      <c r="O228" s="88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29" t="s">
        <v>261</v>
      </c>
      <c r="AT228" s="229" t="s">
        <v>256</v>
      </c>
      <c r="AU228" s="229" t="s">
        <v>93</v>
      </c>
      <c r="AY228" s="20" t="s">
        <v>254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20" t="s">
        <v>23</v>
      </c>
      <c r="BK228" s="230">
        <f>ROUND(I228*H228,2)</f>
        <v>0</v>
      </c>
      <c r="BL228" s="20" t="s">
        <v>261</v>
      </c>
      <c r="BM228" s="229" t="s">
        <v>774</v>
      </c>
    </row>
    <row r="229" s="2" customFormat="1">
      <c r="A229" s="42"/>
      <c r="B229" s="43"/>
      <c r="C229" s="44"/>
      <c r="D229" s="231" t="s">
        <v>263</v>
      </c>
      <c r="E229" s="44"/>
      <c r="F229" s="232" t="s">
        <v>775</v>
      </c>
      <c r="G229" s="44"/>
      <c r="H229" s="44"/>
      <c r="I229" s="233"/>
      <c r="J229" s="44"/>
      <c r="K229" s="44"/>
      <c r="L229" s="48"/>
      <c r="M229" s="234"/>
      <c r="N229" s="23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263</v>
      </c>
      <c r="AU229" s="20" t="s">
        <v>93</v>
      </c>
    </row>
    <row r="230" s="15" customFormat="1">
      <c r="A230" s="15"/>
      <c r="B230" s="259"/>
      <c r="C230" s="260"/>
      <c r="D230" s="238" t="s">
        <v>265</v>
      </c>
      <c r="E230" s="261" t="s">
        <v>48</v>
      </c>
      <c r="F230" s="262" t="s">
        <v>729</v>
      </c>
      <c r="G230" s="260"/>
      <c r="H230" s="261" t="s">
        <v>48</v>
      </c>
      <c r="I230" s="263"/>
      <c r="J230" s="260"/>
      <c r="K230" s="260"/>
      <c r="L230" s="264"/>
      <c r="M230" s="265"/>
      <c r="N230" s="266"/>
      <c r="O230" s="266"/>
      <c r="P230" s="266"/>
      <c r="Q230" s="266"/>
      <c r="R230" s="266"/>
      <c r="S230" s="266"/>
      <c r="T230" s="26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8" t="s">
        <v>265</v>
      </c>
      <c r="AU230" s="268" t="s">
        <v>93</v>
      </c>
      <c r="AV230" s="15" t="s">
        <v>23</v>
      </c>
      <c r="AW230" s="15" t="s">
        <v>46</v>
      </c>
      <c r="AX230" s="15" t="s">
        <v>85</v>
      </c>
      <c r="AY230" s="268" t="s">
        <v>254</v>
      </c>
    </row>
    <row r="231" s="15" customFormat="1">
      <c r="A231" s="15"/>
      <c r="B231" s="259"/>
      <c r="C231" s="260"/>
      <c r="D231" s="238" t="s">
        <v>265</v>
      </c>
      <c r="E231" s="261" t="s">
        <v>48</v>
      </c>
      <c r="F231" s="262" t="s">
        <v>730</v>
      </c>
      <c r="G231" s="260"/>
      <c r="H231" s="261" t="s">
        <v>48</v>
      </c>
      <c r="I231" s="263"/>
      <c r="J231" s="260"/>
      <c r="K231" s="260"/>
      <c r="L231" s="264"/>
      <c r="M231" s="265"/>
      <c r="N231" s="266"/>
      <c r="O231" s="266"/>
      <c r="P231" s="266"/>
      <c r="Q231" s="266"/>
      <c r="R231" s="266"/>
      <c r="S231" s="266"/>
      <c r="T231" s="26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8" t="s">
        <v>265</v>
      </c>
      <c r="AU231" s="268" t="s">
        <v>93</v>
      </c>
      <c r="AV231" s="15" t="s">
        <v>23</v>
      </c>
      <c r="AW231" s="15" t="s">
        <v>46</v>
      </c>
      <c r="AX231" s="15" t="s">
        <v>85</v>
      </c>
      <c r="AY231" s="268" t="s">
        <v>254</v>
      </c>
    </row>
    <row r="232" s="13" customFormat="1">
      <c r="A232" s="13"/>
      <c r="B232" s="236"/>
      <c r="C232" s="237"/>
      <c r="D232" s="238" t="s">
        <v>265</v>
      </c>
      <c r="E232" s="239" t="s">
        <v>776</v>
      </c>
      <c r="F232" s="240" t="s">
        <v>2155</v>
      </c>
      <c r="G232" s="237"/>
      <c r="H232" s="241">
        <v>252.17500000000001</v>
      </c>
      <c r="I232" s="242"/>
      <c r="J232" s="237"/>
      <c r="K232" s="237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265</v>
      </c>
      <c r="AU232" s="247" t="s">
        <v>93</v>
      </c>
      <c r="AV232" s="13" t="s">
        <v>93</v>
      </c>
      <c r="AW232" s="13" t="s">
        <v>46</v>
      </c>
      <c r="AX232" s="13" t="s">
        <v>23</v>
      </c>
      <c r="AY232" s="247" t="s">
        <v>254</v>
      </c>
    </row>
    <row r="233" s="2" customFormat="1">
      <c r="A233" s="42"/>
      <c r="B233" s="43"/>
      <c r="C233" s="44"/>
      <c r="D233" s="238" t="s">
        <v>278</v>
      </c>
      <c r="E233" s="44"/>
      <c r="F233" s="269" t="s">
        <v>732</v>
      </c>
      <c r="G233" s="44"/>
      <c r="H233" s="44"/>
      <c r="I233" s="44"/>
      <c r="J233" s="44"/>
      <c r="K233" s="44"/>
      <c r="L233" s="48"/>
      <c r="M233" s="234"/>
      <c r="N233" s="23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U233" s="20" t="s">
        <v>93</v>
      </c>
    </row>
    <row r="234" s="2" customFormat="1">
      <c r="A234" s="42"/>
      <c r="B234" s="43"/>
      <c r="C234" s="44"/>
      <c r="D234" s="238" t="s">
        <v>278</v>
      </c>
      <c r="E234" s="44"/>
      <c r="F234" s="270" t="s">
        <v>2135</v>
      </c>
      <c r="G234" s="44"/>
      <c r="H234" s="271">
        <v>0</v>
      </c>
      <c r="I234" s="44"/>
      <c r="J234" s="44"/>
      <c r="K234" s="44"/>
      <c r="L234" s="48"/>
      <c r="M234" s="234"/>
      <c r="N234" s="23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U234" s="20" t="s">
        <v>93</v>
      </c>
    </row>
    <row r="235" s="2" customFormat="1">
      <c r="A235" s="42"/>
      <c r="B235" s="43"/>
      <c r="C235" s="44"/>
      <c r="D235" s="238" t="s">
        <v>278</v>
      </c>
      <c r="E235" s="44"/>
      <c r="F235" s="270" t="s">
        <v>2136</v>
      </c>
      <c r="G235" s="44"/>
      <c r="H235" s="271">
        <v>0</v>
      </c>
      <c r="I235" s="44"/>
      <c r="J235" s="44"/>
      <c r="K235" s="44"/>
      <c r="L235" s="48"/>
      <c r="M235" s="234"/>
      <c r="N235" s="23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U235" s="20" t="s">
        <v>93</v>
      </c>
    </row>
    <row r="236" s="2" customFormat="1">
      <c r="A236" s="42"/>
      <c r="B236" s="43"/>
      <c r="C236" s="44"/>
      <c r="D236" s="238" t="s">
        <v>278</v>
      </c>
      <c r="E236" s="44"/>
      <c r="F236" s="270" t="s">
        <v>2137</v>
      </c>
      <c r="G236" s="44"/>
      <c r="H236" s="271">
        <v>3297.3499999999999</v>
      </c>
      <c r="I236" s="44"/>
      <c r="J236" s="44"/>
      <c r="K236" s="44"/>
      <c r="L236" s="48"/>
      <c r="M236" s="234"/>
      <c r="N236" s="23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U236" s="20" t="s">
        <v>93</v>
      </c>
    </row>
    <row r="237" s="2" customFormat="1">
      <c r="A237" s="42"/>
      <c r="B237" s="43"/>
      <c r="C237" s="44"/>
      <c r="D237" s="238" t="s">
        <v>278</v>
      </c>
      <c r="E237" s="44"/>
      <c r="F237" s="270" t="s">
        <v>2138</v>
      </c>
      <c r="G237" s="44"/>
      <c r="H237" s="271">
        <v>0</v>
      </c>
      <c r="I237" s="44"/>
      <c r="J237" s="44"/>
      <c r="K237" s="44"/>
      <c r="L237" s="48"/>
      <c r="M237" s="234"/>
      <c r="N237" s="23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U237" s="20" t="s">
        <v>93</v>
      </c>
    </row>
    <row r="238" s="2" customFormat="1">
      <c r="A238" s="42"/>
      <c r="B238" s="43"/>
      <c r="C238" s="44"/>
      <c r="D238" s="238" t="s">
        <v>278</v>
      </c>
      <c r="E238" s="44"/>
      <c r="F238" s="270" t="s">
        <v>2139</v>
      </c>
      <c r="G238" s="44"/>
      <c r="H238" s="271">
        <v>67.448999999999998</v>
      </c>
      <c r="I238" s="44"/>
      <c r="J238" s="44"/>
      <c r="K238" s="44"/>
      <c r="L238" s="48"/>
      <c r="M238" s="234"/>
      <c r="N238" s="23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U238" s="20" t="s">
        <v>93</v>
      </c>
    </row>
    <row r="239" s="2" customFormat="1">
      <c r="A239" s="42"/>
      <c r="B239" s="43"/>
      <c r="C239" s="44"/>
      <c r="D239" s="238" t="s">
        <v>278</v>
      </c>
      <c r="E239" s="44"/>
      <c r="F239" s="270" t="s">
        <v>2140</v>
      </c>
      <c r="G239" s="44"/>
      <c r="H239" s="271">
        <v>6</v>
      </c>
      <c r="I239" s="44"/>
      <c r="J239" s="44"/>
      <c r="K239" s="44"/>
      <c r="L239" s="48"/>
      <c r="M239" s="234"/>
      <c r="N239" s="23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U239" s="20" t="s">
        <v>93</v>
      </c>
    </row>
    <row r="240" s="2" customFormat="1">
      <c r="A240" s="42"/>
      <c r="B240" s="43"/>
      <c r="C240" s="44"/>
      <c r="D240" s="238" t="s">
        <v>278</v>
      </c>
      <c r="E240" s="44"/>
      <c r="F240" s="270" t="s">
        <v>2141</v>
      </c>
      <c r="G240" s="44"/>
      <c r="H240" s="271">
        <v>0</v>
      </c>
      <c r="I240" s="44"/>
      <c r="J240" s="44"/>
      <c r="K240" s="44"/>
      <c r="L240" s="48"/>
      <c r="M240" s="234"/>
      <c r="N240" s="23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U240" s="20" t="s">
        <v>93</v>
      </c>
    </row>
    <row r="241" s="2" customFormat="1">
      <c r="A241" s="42"/>
      <c r="B241" s="43"/>
      <c r="C241" s="44"/>
      <c r="D241" s="238" t="s">
        <v>278</v>
      </c>
      <c r="E241" s="44"/>
      <c r="F241" s="270" t="s">
        <v>2142</v>
      </c>
      <c r="G241" s="44"/>
      <c r="H241" s="271">
        <v>177.72300000000001</v>
      </c>
      <c r="I241" s="44"/>
      <c r="J241" s="44"/>
      <c r="K241" s="44"/>
      <c r="L241" s="48"/>
      <c r="M241" s="234"/>
      <c r="N241" s="23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U241" s="20" t="s">
        <v>93</v>
      </c>
    </row>
    <row r="242" s="2" customFormat="1">
      <c r="A242" s="42"/>
      <c r="B242" s="43"/>
      <c r="C242" s="44"/>
      <c r="D242" s="238" t="s">
        <v>278</v>
      </c>
      <c r="E242" s="44"/>
      <c r="F242" s="270" t="s">
        <v>2143</v>
      </c>
      <c r="G242" s="44"/>
      <c r="H242" s="271">
        <v>173.47</v>
      </c>
      <c r="I242" s="44"/>
      <c r="J242" s="44"/>
      <c r="K242" s="44"/>
      <c r="L242" s="48"/>
      <c r="M242" s="234"/>
      <c r="N242" s="23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U242" s="20" t="s">
        <v>93</v>
      </c>
    </row>
    <row r="243" s="2" customFormat="1">
      <c r="A243" s="42"/>
      <c r="B243" s="43"/>
      <c r="C243" s="44"/>
      <c r="D243" s="238" t="s">
        <v>278</v>
      </c>
      <c r="E243" s="44"/>
      <c r="F243" s="270" t="s">
        <v>2144</v>
      </c>
      <c r="G243" s="44"/>
      <c r="H243" s="271">
        <v>173.166</v>
      </c>
      <c r="I243" s="44"/>
      <c r="J243" s="44"/>
      <c r="K243" s="44"/>
      <c r="L243" s="48"/>
      <c r="M243" s="234"/>
      <c r="N243" s="23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U243" s="20" t="s">
        <v>93</v>
      </c>
    </row>
    <row r="244" s="2" customFormat="1">
      <c r="A244" s="42"/>
      <c r="B244" s="43"/>
      <c r="C244" s="44"/>
      <c r="D244" s="238" t="s">
        <v>278</v>
      </c>
      <c r="E244" s="44"/>
      <c r="F244" s="270" t="s">
        <v>2145</v>
      </c>
      <c r="G244" s="44"/>
      <c r="H244" s="271">
        <v>5</v>
      </c>
      <c r="I244" s="44"/>
      <c r="J244" s="44"/>
      <c r="K244" s="44"/>
      <c r="L244" s="48"/>
      <c r="M244" s="234"/>
      <c r="N244" s="23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U244" s="20" t="s">
        <v>93</v>
      </c>
    </row>
    <row r="245" s="2" customFormat="1">
      <c r="A245" s="42"/>
      <c r="B245" s="43"/>
      <c r="C245" s="44"/>
      <c r="D245" s="238" t="s">
        <v>278</v>
      </c>
      <c r="E245" s="44"/>
      <c r="F245" s="270" t="s">
        <v>744</v>
      </c>
      <c r="G245" s="44"/>
      <c r="H245" s="271">
        <v>0</v>
      </c>
      <c r="I245" s="44"/>
      <c r="J245" s="44"/>
      <c r="K245" s="44"/>
      <c r="L245" s="48"/>
      <c r="M245" s="234"/>
      <c r="N245" s="23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U245" s="20" t="s">
        <v>93</v>
      </c>
    </row>
    <row r="246" s="2" customFormat="1">
      <c r="A246" s="42"/>
      <c r="B246" s="43"/>
      <c r="C246" s="44"/>
      <c r="D246" s="238" t="s">
        <v>278</v>
      </c>
      <c r="E246" s="44"/>
      <c r="F246" s="270" t="s">
        <v>2146</v>
      </c>
      <c r="G246" s="44"/>
      <c r="H246" s="271">
        <v>-251.84</v>
      </c>
      <c r="I246" s="44"/>
      <c r="J246" s="44"/>
      <c r="K246" s="44"/>
      <c r="L246" s="48"/>
      <c r="M246" s="234"/>
      <c r="N246" s="23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U246" s="20" t="s">
        <v>93</v>
      </c>
    </row>
    <row r="247" s="2" customFormat="1">
      <c r="A247" s="42"/>
      <c r="B247" s="43"/>
      <c r="C247" s="44"/>
      <c r="D247" s="238" t="s">
        <v>278</v>
      </c>
      <c r="E247" s="44"/>
      <c r="F247" s="270" t="s">
        <v>2147</v>
      </c>
      <c r="G247" s="44"/>
      <c r="H247" s="271">
        <v>-39.189999999999998</v>
      </c>
      <c r="I247" s="44"/>
      <c r="J247" s="44"/>
      <c r="K247" s="44"/>
      <c r="L247" s="48"/>
      <c r="M247" s="234"/>
      <c r="N247" s="23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U247" s="20" t="s">
        <v>93</v>
      </c>
    </row>
    <row r="248" s="2" customFormat="1">
      <c r="A248" s="42"/>
      <c r="B248" s="43"/>
      <c r="C248" s="44"/>
      <c r="D248" s="238" t="s">
        <v>278</v>
      </c>
      <c r="E248" s="44"/>
      <c r="F248" s="270" t="s">
        <v>2148</v>
      </c>
      <c r="G248" s="44"/>
      <c r="H248" s="271">
        <v>-6.6230000000000002</v>
      </c>
      <c r="I248" s="44"/>
      <c r="J248" s="44"/>
      <c r="K248" s="44"/>
      <c r="L248" s="48"/>
      <c r="M248" s="234"/>
      <c r="N248" s="23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U248" s="20" t="s">
        <v>93</v>
      </c>
    </row>
    <row r="249" s="2" customFormat="1">
      <c r="A249" s="42"/>
      <c r="B249" s="43"/>
      <c r="C249" s="44"/>
      <c r="D249" s="238" t="s">
        <v>278</v>
      </c>
      <c r="E249" s="44"/>
      <c r="F249" s="270" t="s">
        <v>268</v>
      </c>
      <c r="G249" s="44"/>
      <c r="H249" s="271">
        <v>3602.5050000000001</v>
      </c>
      <c r="I249" s="44"/>
      <c r="J249" s="44"/>
      <c r="K249" s="44"/>
      <c r="L249" s="48"/>
      <c r="M249" s="234"/>
      <c r="N249" s="23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U249" s="20" t="s">
        <v>93</v>
      </c>
    </row>
    <row r="250" s="2" customFormat="1" ht="24.15" customHeight="1">
      <c r="A250" s="42"/>
      <c r="B250" s="43"/>
      <c r="C250" s="218" t="s">
        <v>311</v>
      </c>
      <c r="D250" s="218" t="s">
        <v>256</v>
      </c>
      <c r="E250" s="219" t="s">
        <v>2156</v>
      </c>
      <c r="F250" s="220" t="s">
        <v>2157</v>
      </c>
      <c r="G250" s="221" t="s">
        <v>314</v>
      </c>
      <c r="H250" s="222">
        <v>2269.578</v>
      </c>
      <c r="I250" s="223"/>
      <c r="J250" s="224">
        <f>ROUND(I250*H250,2)</f>
        <v>0</v>
      </c>
      <c r="K250" s="220" t="s">
        <v>260</v>
      </c>
      <c r="L250" s="48"/>
      <c r="M250" s="225" t="s">
        <v>48</v>
      </c>
      <c r="N250" s="226" t="s">
        <v>56</v>
      </c>
      <c r="O250" s="88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9" t="s">
        <v>261</v>
      </c>
      <c r="AT250" s="229" t="s">
        <v>256</v>
      </c>
      <c r="AU250" s="229" t="s">
        <v>93</v>
      </c>
      <c r="AY250" s="20" t="s">
        <v>254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20" t="s">
        <v>23</v>
      </c>
      <c r="BK250" s="230">
        <f>ROUND(I250*H250,2)</f>
        <v>0</v>
      </c>
      <c r="BL250" s="20" t="s">
        <v>261</v>
      </c>
      <c r="BM250" s="229" t="s">
        <v>780</v>
      </c>
    </row>
    <row r="251" s="2" customFormat="1">
      <c r="A251" s="42"/>
      <c r="B251" s="43"/>
      <c r="C251" s="44"/>
      <c r="D251" s="231" t="s">
        <v>263</v>
      </c>
      <c r="E251" s="44"/>
      <c r="F251" s="232" t="s">
        <v>2158</v>
      </c>
      <c r="G251" s="44"/>
      <c r="H251" s="44"/>
      <c r="I251" s="233"/>
      <c r="J251" s="44"/>
      <c r="K251" s="44"/>
      <c r="L251" s="48"/>
      <c r="M251" s="234"/>
      <c r="N251" s="23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263</v>
      </c>
      <c r="AU251" s="20" t="s">
        <v>93</v>
      </c>
    </row>
    <row r="252" s="15" customFormat="1">
      <c r="A252" s="15"/>
      <c r="B252" s="259"/>
      <c r="C252" s="260"/>
      <c r="D252" s="238" t="s">
        <v>265</v>
      </c>
      <c r="E252" s="261" t="s">
        <v>48</v>
      </c>
      <c r="F252" s="262" t="s">
        <v>729</v>
      </c>
      <c r="G252" s="260"/>
      <c r="H252" s="261" t="s">
        <v>48</v>
      </c>
      <c r="I252" s="263"/>
      <c r="J252" s="260"/>
      <c r="K252" s="260"/>
      <c r="L252" s="264"/>
      <c r="M252" s="265"/>
      <c r="N252" s="266"/>
      <c r="O252" s="266"/>
      <c r="P252" s="266"/>
      <c r="Q252" s="266"/>
      <c r="R252" s="266"/>
      <c r="S252" s="266"/>
      <c r="T252" s="26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8" t="s">
        <v>265</v>
      </c>
      <c r="AU252" s="268" t="s">
        <v>93</v>
      </c>
      <c r="AV252" s="15" t="s">
        <v>23</v>
      </c>
      <c r="AW252" s="15" t="s">
        <v>46</v>
      </c>
      <c r="AX252" s="15" t="s">
        <v>85</v>
      </c>
      <c r="AY252" s="268" t="s">
        <v>254</v>
      </c>
    </row>
    <row r="253" s="15" customFormat="1">
      <c r="A253" s="15"/>
      <c r="B253" s="259"/>
      <c r="C253" s="260"/>
      <c r="D253" s="238" t="s">
        <v>265</v>
      </c>
      <c r="E253" s="261" t="s">
        <v>48</v>
      </c>
      <c r="F253" s="262" t="s">
        <v>730</v>
      </c>
      <c r="G253" s="260"/>
      <c r="H253" s="261" t="s">
        <v>48</v>
      </c>
      <c r="I253" s="263"/>
      <c r="J253" s="260"/>
      <c r="K253" s="260"/>
      <c r="L253" s="264"/>
      <c r="M253" s="265"/>
      <c r="N253" s="266"/>
      <c r="O253" s="266"/>
      <c r="P253" s="266"/>
      <c r="Q253" s="266"/>
      <c r="R253" s="266"/>
      <c r="S253" s="266"/>
      <c r="T253" s="26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8" t="s">
        <v>265</v>
      </c>
      <c r="AU253" s="268" t="s">
        <v>93</v>
      </c>
      <c r="AV253" s="15" t="s">
        <v>23</v>
      </c>
      <c r="AW253" s="15" t="s">
        <v>46</v>
      </c>
      <c r="AX253" s="15" t="s">
        <v>85</v>
      </c>
      <c r="AY253" s="268" t="s">
        <v>254</v>
      </c>
    </row>
    <row r="254" s="13" customFormat="1">
      <c r="A254" s="13"/>
      <c r="B254" s="236"/>
      <c r="C254" s="237"/>
      <c r="D254" s="238" t="s">
        <v>265</v>
      </c>
      <c r="E254" s="239" t="s">
        <v>677</v>
      </c>
      <c r="F254" s="240" t="s">
        <v>2159</v>
      </c>
      <c r="G254" s="237"/>
      <c r="H254" s="241">
        <v>2269.578</v>
      </c>
      <c r="I254" s="242"/>
      <c r="J254" s="237"/>
      <c r="K254" s="237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265</v>
      </c>
      <c r="AU254" s="247" t="s">
        <v>93</v>
      </c>
      <c r="AV254" s="13" t="s">
        <v>93</v>
      </c>
      <c r="AW254" s="13" t="s">
        <v>46</v>
      </c>
      <c r="AX254" s="13" t="s">
        <v>23</v>
      </c>
      <c r="AY254" s="247" t="s">
        <v>254</v>
      </c>
    </row>
    <row r="255" s="2" customFormat="1">
      <c r="A255" s="42"/>
      <c r="B255" s="43"/>
      <c r="C255" s="44"/>
      <c r="D255" s="238" t="s">
        <v>278</v>
      </c>
      <c r="E255" s="44"/>
      <c r="F255" s="269" t="s">
        <v>732</v>
      </c>
      <c r="G255" s="44"/>
      <c r="H255" s="44"/>
      <c r="I255" s="44"/>
      <c r="J255" s="44"/>
      <c r="K255" s="44"/>
      <c r="L255" s="48"/>
      <c r="M255" s="234"/>
      <c r="N255" s="23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U255" s="20" t="s">
        <v>93</v>
      </c>
    </row>
    <row r="256" s="2" customFormat="1">
      <c r="A256" s="42"/>
      <c r="B256" s="43"/>
      <c r="C256" s="44"/>
      <c r="D256" s="238" t="s">
        <v>278</v>
      </c>
      <c r="E256" s="44"/>
      <c r="F256" s="270" t="s">
        <v>2135</v>
      </c>
      <c r="G256" s="44"/>
      <c r="H256" s="271">
        <v>0</v>
      </c>
      <c r="I256" s="44"/>
      <c r="J256" s="44"/>
      <c r="K256" s="44"/>
      <c r="L256" s="48"/>
      <c r="M256" s="234"/>
      <c r="N256" s="23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U256" s="20" t="s">
        <v>93</v>
      </c>
    </row>
    <row r="257" s="2" customFormat="1">
      <c r="A257" s="42"/>
      <c r="B257" s="43"/>
      <c r="C257" s="44"/>
      <c r="D257" s="238" t="s">
        <v>278</v>
      </c>
      <c r="E257" s="44"/>
      <c r="F257" s="270" t="s">
        <v>2136</v>
      </c>
      <c r="G257" s="44"/>
      <c r="H257" s="271">
        <v>0</v>
      </c>
      <c r="I257" s="44"/>
      <c r="J257" s="44"/>
      <c r="K257" s="44"/>
      <c r="L257" s="48"/>
      <c r="M257" s="234"/>
      <c r="N257" s="23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U257" s="20" t="s">
        <v>93</v>
      </c>
    </row>
    <row r="258" s="2" customFormat="1">
      <c r="A258" s="42"/>
      <c r="B258" s="43"/>
      <c r="C258" s="44"/>
      <c r="D258" s="238" t="s">
        <v>278</v>
      </c>
      <c r="E258" s="44"/>
      <c r="F258" s="270" t="s">
        <v>2137</v>
      </c>
      <c r="G258" s="44"/>
      <c r="H258" s="271">
        <v>3297.3499999999999</v>
      </c>
      <c r="I258" s="44"/>
      <c r="J258" s="44"/>
      <c r="K258" s="44"/>
      <c r="L258" s="48"/>
      <c r="M258" s="234"/>
      <c r="N258" s="23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U258" s="20" t="s">
        <v>93</v>
      </c>
    </row>
    <row r="259" s="2" customFormat="1">
      <c r="A259" s="42"/>
      <c r="B259" s="43"/>
      <c r="C259" s="44"/>
      <c r="D259" s="238" t="s">
        <v>278</v>
      </c>
      <c r="E259" s="44"/>
      <c r="F259" s="270" t="s">
        <v>2138</v>
      </c>
      <c r="G259" s="44"/>
      <c r="H259" s="271">
        <v>0</v>
      </c>
      <c r="I259" s="44"/>
      <c r="J259" s="44"/>
      <c r="K259" s="44"/>
      <c r="L259" s="48"/>
      <c r="M259" s="234"/>
      <c r="N259" s="23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U259" s="20" t="s">
        <v>93</v>
      </c>
    </row>
    <row r="260" s="2" customFormat="1">
      <c r="A260" s="42"/>
      <c r="B260" s="43"/>
      <c r="C260" s="44"/>
      <c r="D260" s="238" t="s">
        <v>278</v>
      </c>
      <c r="E260" s="44"/>
      <c r="F260" s="270" t="s">
        <v>2139</v>
      </c>
      <c r="G260" s="44"/>
      <c r="H260" s="271">
        <v>67.448999999999998</v>
      </c>
      <c r="I260" s="44"/>
      <c r="J260" s="44"/>
      <c r="K260" s="44"/>
      <c r="L260" s="48"/>
      <c r="M260" s="234"/>
      <c r="N260" s="23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U260" s="20" t="s">
        <v>93</v>
      </c>
    </row>
    <row r="261" s="2" customFormat="1">
      <c r="A261" s="42"/>
      <c r="B261" s="43"/>
      <c r="C261" s="44"/>
      <c r="D261" s="238" t="s">
        <v>278</v>
      </c>
      <c r="E261" s="44"/>
      <c r="F261" s="270" t="s">
        <v>2140</v>
      </c>
      <c r="G261" s="44"/>
      <c r="H261" s="271">
        <v>6</v>
      </c>
      <c r="I261" s="44"/>
      <c r="J261" s="44"/>
      <c r="K261" s="44"/>
      <c r="L261" s="48"/>
      <c r="M261" s="234"/>
      <c r="N261" s="23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U261" s="20" t="s">
        <v>93</v>
      </c>
    </row>
    <row r="262" s="2" customFormat="1">
      <c r="A262" s="42"/>
      <c r="B262" s="43"/>
      <c r="C262" s="44"/>
      <c r="D262" s="238" t="s">
        <v>278</v>
      </c>
      <c r="E262" s="44"/>
      <c r="F262" s="270" t="s">
        <v>2141</v>
      </c>
      <c r="G262" s="44"/>
      <c r="H262" s="271">
        <v>0</v>
      </c>
      <c r="I262" s="44"/>
      <c r="J262" s="44"/>
      <c r="K262" s="44"/>
      <c r="L262" s="48"/>
      <c r="M262" s="234"/>
      <c r="N262" s="23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U262" s="20" t="s">
        <v>93</v>
      </c>
    </row>
    <row r="263" s="2" customFormat="1">
      <c r="A263" s="42"/>
      <c r="B263" s="43"/>
      <c r="C263" s="44"/>
      <c r="D263" s="238" t="s">
        <v>278</v>
      </c>
      <c r="E263" s="44"/>
      <c r="F263" s="270" t="s">
        <v>2142</v>
      </c>
      <c r="G263" s="44"/>
      <c r="H263" s="271">
        <v>177.72300000000001</v>
      </c>
      <c r="I263" s="44"/>
      <c r="J263" s="44"/>
      <c r="K263" s="44"/>
      <c r="L263" s="48"/>
      <c r="M263" s="234"/>
      <c r="N263" s="23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U263" s="20" t="s">
        <v>93</v>
      </c>
    </row>
    <row r="264" s="2" customFormat="1">
      <c r="A264" s="42"/>
      <c r="B264" s="43"/>
      <c r="C264" s="44"/>
      <c r="D264" s="238" t="s">
        <v>278</v>
      </c>
      <c r="E264" s="44"/>
      <c r="F264" s="270" t="s">
        <v>2143</v>
      </c>
      <c r="G264" s="44"/>
      <c r="H264" s="271">
        <v>173.47</v>
      </c>
      <c r="I264" s="44"/>
      <c r="J264" s="44"/>
      <c r="K264" s="44"/>
      <c r="L264" s="48"/>
      <c r="M264" s="234"/>
      <c r="N264" s="23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U264" s="20" t="s">
        <v>93</v>
      </c>
    </row>
    <row r="265" s="2" customFormat="1">
      <c r="A265" s="42"/>
      <c r="B265" s="43"/>
      <c r="C265" s="44"/>
      <c r="D265" s="238" t="s">
        <v>278</v>
      </c>
      <c r="E265" s="44"/>
      <c r="F265" s="270" t="s">
        <v>2144</v>
      </c>
      <c r="G265" s="44"/>
      <c r="H265" s="271">
        <v>173.166</v>
      </c>
      <c r="I265" s="44"/>
      <c r="J265" s="44"/>
      <c r="K265" s="44"/>
      <c r="L265" s="48"/>
      <c r="M265" s="234"/>
      <c r="N265" s="23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U265" s="20" t="s">
        <v>93</v>
      </c>
    </row>
    <row r="266" s="2" customFormat="1">
      <c r="A266" s="42"/>
      <c r="B266" s="43"/>
      <c r="C266" s="44"/>
      <c r="D266" s="238" t="s">
        <v>278</v>
      </c>
      <c r="E266" s="44"/>
      <c r="F266" s="270" t="s">
        <v>2145</v>
      </c>
      <c r="G266" s="44"/>
      <c r="H266" s="271">
        <v>5</v>
      </c>
      <c r="I266" s="44"/>
      <c r="J266" s="44"/>
      <c r="K266" s="44"/>
      <c r="L266" s="48"/>
      <c r="M266" s="234"/>
      <c r="N266" s="23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U266" s="20" t="s">
        <v>93</v>
      </c>
    </row>
    <row r="267" s="2" customFormat="1">
      <c r="A267" s="42"/>
      <c r="B267" s="43"/>
      <c r="C267" s="44"/>
      <c r="D267" s="238" t="s">
        <v>278</v>
      </c>
      <c r="E267" s="44"/>
      <c r="F267" s="270" t="s">
        <v>744</v>
      </c>
      <c r="G267" s="44"/>
      <c r="H267" s="271">
        <v>0</v>
      </c>
      <c r="I267" s="44"/>
      <c r="J267" s="44"/>
      <c r="K267" s="44"/>
      <c r="L267" s="48"/>
      <c r="M267" s="234"/>
      <c r="N267" s="23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U267" s="20" t="s">
        <v>93</v>
      </c>
    </row>
    <row r="268" s="2" customFormat="1">
      <c r="A268" s="42"/>
      <c r="B268" s="43"/>
      <c r="C268" s="44"/>
      <c r="D268" s="238" t="s">
        <v>278</v>
      </c>
      <c r="E268" s="44"/>
      <c r="F268" s="270" t="s">
        <v>2146</v>
      </c>
      <c r="G268" s="44"/>
      <c r="H268" s="271">
        <v>-251.84</v>
      </c>
      <c r="I268" s="44"/>
      <c r="J268" s="44"/>
      <c r="K268" s="44"/>
      <c r="L268" s="48"/>
      <c r="M268" s="234"/>
      <c r="N268" s="23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U268" s="20" t="s">
        <v>93</v>
      </c>
    </row>
    <row r="269" s="2" customFormat="1">
      <c r="A269" s="42"/>
      <c r="B269" s="43"/>
      <c r="C269" s="44"/>
      <c r="D269" s="238" t="s">
        <v>278</v>
      </c>
      <c r="E269" s="44"/>
      <c r="F269" s="270" t="s">
        <v>2147</v>
      </c>
      <c r="G269" s="44"/>
      <c r="H269" s="271">
        <v>-39.189999999999998</v>
      </c>
      <c r="I269" s="44"/>
      <c r="J269" s="44"/>
      <c r="K269" s="44"/>
      <c r="L269" s="48"/>
      <c r="M269" s="234"/>
      <c r="N269" s="23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U269" s="20" t="s">
        <v>93</v>
      </c>
    </row>
    <row r="270" s="2" customFormat="1">
      <c r="A270" s="42"/>
      <c r="B270" s="43"/>
      <c r="C270" s="44"/>
      <c r="D270" s="238" t="s">
        <v>278</v>
      </c>
      <c r="E270" s="44"/>
      <c r="F270" s="270" t="s">
        <v>2148</v>
      </c>
      <c r="G270" s="44"/>
      <c r="H270" s="271">
        <v>-6.6230000000000002</v>
      </c>
      <c r="I270" s="44"/>
      <c r="J270" s="44"/>
      <c r="K270" s="44"/>
      <c r="L270" s="48"/>
      <c r="M270" s="234"/>
      <c r="N270" s="23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U270" s="20" t="s">
        <v>93</v>
      </c>
    </row>
    <row r="271" s="2" customFormat="1">
      <c r="A271" s="42"/>
      <c r="B271" s="43"/>
      <c r="C271" s="44"/>
      <c r="D271" s="238" t="s">
        <v>278</v>
      </c>
      <c r="E271" s="44"/>
      <c r="F271" s="270" t="s">
        <v>268</v>
      </c>
      <c r="G271" s="44"/>
      <c r="H271" s="271">
        <v>3602.5050000000001</v>
      </c>
      <c r="I271" s="44"/>
      <c r="J271" s="44"/>
      <c r="K271" s="44"/>
      <c r="L271" s="48"/>
      <c r="M271" s="234"/>
      <c r="N271" s="23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U271" s="20" t="s">
        <v>93</v>
      </c>
    </row>
    <row r="272" s="2" customFormat="1" ht="37.8" customHeight="1">
      <c r="A272" s="42"/>
      <c r="B272" s="43"/>
      <c r="C272" s="218" t="s">
        <v>28</v>
      </c>
      <c r="D272" s="218" t="s">
        <v>256</v>
      </c>
      <c r="E272" s="219" t="s">
        <v>806</v>
      </c>
      <c r="F272" s="220" t="s">
        <v>807</v>
      </c>
      <c r="G272" s="221" t="s">
        <v>314</v>
      </c>
      <c r="H272" s="222">
        <v>261.00200000000001</v>
      </c>
      <c r="I272" s="223"/>
      <c r="J272" s="224">
        <f>ROUND(I272*H272,2)</f>
        <v>0</v>
      </c>
      <c r="K272" s="220" t="s">
        <v>260</v>
      </c>
      <c r="L272" s="48"/>
      <c r="M272" s="225" t="s">
        <v>48</v>
      </c>
      <c r="N272" s="226" t="s">
        <v>56</v>
      </c>
      <c r="O272" s="88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9" t="s">
        <v>261</v>
      </c>
      <c r="AT272" s="229" t="s">
        <v>256</v>
      </c>
      <c r="AU272" s="229" t="s">
        <v>93</v>
      </c>
      <c r="AY272" s="20" t="s">
        <v>254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20" t="s">
        <v>23</v>
      </c>
      <c r="BK272" s="230">
        <f>ROUND(I272*H272,2)</f>
        <v>0</v>
      </c>
      <c r="BL272" s="20" t="s">
        <v>261</v>
      </c>
      <c r="BM272" s="229" t="s">
        <v>808</v>
      </c>
    </row>
    <row r="273" s="2" customFormat="1">
      <c r="A273" s="42"/>
      <c r="B273" s="43"/>
      <c r="C273" s="44"/>
      <c r="D273" s="231" t="s">
        <v>263</v>
      </c>
      <c r="E273" s="44"/>
      <c r="F273" s="232" t="s">
        <v>809</v>
      </c>
      <c r="G273" s="44"/>
      <c r="H273" s="44"/>
      <c r="I273" s="233"/>
      <c r="J273" s="44"/>
      <c r="K273" s="44"/>
      <c r="L273" s="48"/>
      <c r="M273" s="234"/>
      <c r="N273" s="23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263</v>
      </c>
      <c r="AU273" s="20" t="s">
        <v>93</v>
      </c>
    </row>
    <row r="274" s="15" customFormat="1">
      <c r="A274" s="15"/>
      <c r="B274" s="259"/>
      <c r="C274" s="260"/>
      <c r="D274" s="238" t="s">
        <v>265</v>
      </c>
      <c r="E274" s="261" t="s">
        <v>48</v>
      </c>
      <c r="F274" s="262" t="s">
        <v>810</v>
      </c>
      <c r="G274" s="260"/>
      <c r="H274" s="261" t="s">
        <v>48</v>
      </c>
      <c r="I274" s="263"/>
      <c r="J274" s="260"/>
      <c r="K274" s="260"/>
      <c r="L274" s="264"/>
      <c r="M274" s="265"/>
      <c r="N274" s="266"/>
      <c r="O274" s="266"/>
      <c r="P274" s="266"/>
      <c r="Q274" s="266"/>
      <c r="R274" s="266"/>
      <c r="S274" s="266"/>
      <c r="T274" s="26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8" t="s">
        <v>265</v>
      </c>
      <c r="AU274" s="268" t="s">
        <v>93</v>
      </c>
      <c r="AV274" s="15" t="s">
        <v>23</v>
      </c>
      <c r="AW274" s="15" t="s">
        <v>46</v>
      </c>
      <c r="AX274" s="15" t="s">
        <v>85</v>
      </c>
      <c r="AY274" s="268" t="s">
        <v>254</v>
      </c>
    </row>
    <row r="275" s="15" customFormat="1">
      <c r="A275" s="15"/>
      <c r="B275" s="259"/>
      <c r="C275" s="260"/>
      <c r="D275" s="238" t="s">
        <v>265</v>
      </c>
      <c r="E275" s="261" t="s">
        <v>48</v>
      </c>
      <c r="F275" s="262" t="s">
        <v>811</v>
      </c>
      <c r="G275" s="260"/>
      <c r="H275" s="261" t="s">
        <v>48</v>
      </c>
      <c r="I275" s="263"/>
      <c r="J275" s="260"/>
      <c r="K275" s="260"/>
      <c r="L275" s="264"/>
      <c r="M275" s="265"/>
      <c r="N275" s="266"/>
      <c r="O275" s="266"/>
      <c r="P275" s="266"/>
      <c r="Q275" s="266"/>
      <c r="R275" s="266"/>
      <c r="S275" s="266"/>
      <c r="T275" s="267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8" t="s">
        <v>265</v>
      </c>
      <c r="AU275" s="268" t="s">
        <v>93</v>
      </c>
      <c r="AV275" s="15" t="s">
        <v>23</v>
      </c>
      <c r="AW275" s="15" t="s">
        <v>46</v>
      </c>
      <c r="AX275" s="15" t="s">
        <v>85</v>
      </c>
      <c r="AY275" s="268" t="s">
        <v>254</v>
      </c>
    </row>
    <row r="276" s="13" customFormat="1">
      <c r="A276" s="13"/>
      <c r="B276" s="236"/>
      <c r="C276" s="237"/>
      <c r="D276" s="238" t="s">
        <v>265</v>
      </c>
      <c r="E276" s="239" t="s">
        <v>48</v>
      </c>
      <c r="F276" s="240" t="s">
        <v>812</v>
      </c>
      <c r="G276" s="237"/>
      <c r="H276" s="241">
        <v>228.57900000000001</v>
      </c>
      <c r="I276" s="242"/>
      <c r="J276" s="237"/>
      <c r="K276" s="237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265</v>
      </c>
      <c r="AU276" s="247" t="s">
        <v>93</v>
      </c>
      <c r="AV276" s="13" t="s">
        <v>93</v>
      </c>
      <c r="AW276" s="13" t="s">
        <v>46</v>
      </c>
      <c r="AX276" s="13" t="s">
        <v>85</v>
      </c>
      <c r="AY276" s="247" t="s">
        <v>254</v>
      </c>
    </row>
    <row r="277" s="13" customFormat="1">
      <c r="A277" s="13"/>
      <c r="B277" s="236"/>
      <c r="C277" s="237"/>
      <c r="D277" s="238" t="s">
        <v>265</v>
      </c>
      <c r="E277" s="239" t="s">
        <v>48</v>
      </c>
      <c r="F277" s="240" t="s">
        <v>813</v>
      </c>
      <c r="G277" s="237"/>
      <c r="H277" s="241">
        <v>32.423000000000002</v>
      </c>
      <c r="I277" s="242"/>
      <c r="J277" s="237"/>
      <c r="K277" s="237"/>
      <c r="L277" s="243"/>
      <c r="M277" s="244"/>
      <c r="N277" s="245"/>
      <c r="O277" s="245"/>
      <c r="P277" s="245"/>
      <c r="Q277" s="245"/>
      <c r="R277" s="245"/>
      <c r="S277" s="245"/>
      <c r="T277" s="24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7" t="s">
        <v>265</v>
      </c>
      <c r="AU277" s="247" t="s">
        <v>93</v>
      </c>
      <c r="AV277" s="13" t="s">
        <v>93</v>
      </c>
      <c r="AW277" s="13" t="s">
        <v>46</v>
      </c>
      <c r="AX277" s="13" t="s">
        <v>85</v>
      </c>
      <c r="AY277" s="247" t="s">
        <v>254</v>
      </c>
    </row>
    <row r="278" s="14" customFormat="1">
      <c r="A278" s="14"/>
      <c r="B278" s="248"/>
      <c r="C278" s="249"/>
      <c r="D278" s="238" t="s">
        <v>265</v>
      </c>
      <c r="E278" s="250" t="s">
        <v>48</v>
      </c>
      <c r="F278" s="251" t="s">
        <v>268</v>
      </c>
      <c r="G278" s="249"/>
      <c r="H278" s="252">
        <v>261.00200000000001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8" t="s">
        <v>265</v>
      </c>
      <c r="AU278" s="258" t="s">
        <v>93</v>
      </c>
      <c r="AV278" s="14" t="s">
        <v>261</v>
      </c>
      <c r="AW278" s="14" t="s">
        <v>46</v>
      </c>
      <c r="AX278" s="14" t="s">
        <v>23</v>
      </c>
      <c r="AY278" s="258" t="s">
        <v>254</v>
      </c>
    </row>
    <row r="279" s="2" customFormat="1">
      <c r="A279" s="42"/>
      <c r="B279" s="43"/>
      <c r="C279" s="44"/>
      <c r="D279" s="238" t="s">
        <v>278</v>
      </c>
      <c r="E279" s="44"/>
      <c r="F279" s="269" t="s">
        <v>814</v>
      </c>
      <c r="G279" s="44"/>
      <c r="H279" s="44"/>
      <c r="I279" s="44"/>
      <c r="J279" s="44"/>
      <c r="K279" s="44"/>
      <c r="L279" s="48"/>
      <c r="M279" s="234"/>
      <c r="N279" s="23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U279" s="20" t="s">
        <v>93</v>
      </c>
    </row>
    <row r="280" s="2" customFormat="1">
      <c r="A280" s="42"/>
      <c r="B280" s="43"/>
      <c r="C280" s="44"/>
      <c r="D280" s="238" t="s">
        <v>278</v>
      </c>
      <c r="E280" s="44"/>
      <c r="F280" s="270" t="s">
        <v>729</v>
      </c>
      <c r="G280" s="44"/>
      <c r="H280" s="271">
        <v>0</v>
      </c>
      <c r="I280" s="44"/>
      <c r="J280" s="44"/>
      <c r="K280" s="44"/>
      <c r="L280" s="48"/>
      <c r="M280" s="234"/>
      <c r="N280" s="23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U280" s="20" t="s">
        <v>93</v>
      </c>
    </row>
    <row r="281" s="2" customFormat="1">
      <c r="A281" s="42"/>
      <c r="B281" s="43"/>
      <c r="C281" s="44"/>
      <c r="D281" s="238" t="s">
        <v>278</v>
      </c>
      <c r="E281" s="44"/>
      <c r="F281" s="270" t="s">
        <v>730</v>
      </c>
      <c r="G281" s="44"/>
      <c r="H281" s="271">
        <v>0</v>
      </c>
      <c r="I281" s="44"/>
      <c r="J281" s="44"/>
      <c r="K281" s="44"/>
      <c r="L281" s="48"/>
      <c r="M281" s="234"/>
      <c r="N281" s="23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U281" s="20" t="s">
        <v>93</v>
      </c>
    </row>
    <row r="282" s="2" customFormat="1">
      <c r="A282" s="42"/>
      <c r="B282" s="43"/>
      <c r="C282" s="44"/>
      <c r="D282" s="238" t="s">
        <v>278</v>
      </c>
      <c r="E282" s="44"/>
      <c r="F282" s="270" t="s">
        <v>2149</v>
      </c>
      <c r="G282" s="44"/>
      <c r="H282" s="271">
        <v>324.22500000000002</v>
      </c>
      <c r="I282" s="44"/>
      <c r="J282" s="44"/>
      <c r="K282" s="44"/>
      <c r="L282" s="48"/>
      <c r="M282" s="234"/>
      <c r="N282" s="23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U282" s="20" t="s">
        <v>93</v>
      </c>
    </row>
    <row r="283" s="2" customFormat="1">
      <c r="A283" s="42"/>
      <c r="B283" s="43"/>
      <c r="C283" s="44"/>
      <c r="D283" s="238" t="s">
        <v>278</v>
      </c>
      <c r="E283" s="44"/>
      <c r="F283" s="283" t="s">
        <v>732</v>
      </c>
      <c r="G283" s="44"/>
      <c r="H283" s="44"/>
      <c r="I283" s="44"/>
      <c r="J283" s="44"/>
      <c r="K283" s="44"/>
      <c r="L283" s="48"/>
      <c r="M283" s="234"/>
      <c r="N283" s="23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U283" s="20" t="s">
        <v>93</v>
      </c>
    </row>
    <row r="284" s="2" customFormat="1">
      <c r="A284" s="42"/>
      <c r="B284" s="43"/>
      <c r="C284" s="44"/>
      <c r="D284" s="238" t="s">
        <v>278</v>
      </c>
      <c r="E284" s="44"/>
      <c r="F284" s="284" t="s">
        <v>2135</v>
      </c>
      <c r="G284" s="44"/>
      <c r="H284" s="271">
        <v>0</v>
      </c>
      <c r="I284" s="44"/>
      <c r="J284" s="44"/>
      <c r="K284" s="44"/>
      <c r="L284" s="48"/>
      <c r="M284" s="234"/>
      <c r="N284" s="23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U284" s="20" t="s">
        <v>93</v>
      </c>
    </row>
    <row r="285" s="2" customFormat="1">
      <c r="A285" s="42"/>
      <c r="B285" s="43"/>
      <c r="C285" s="44"/>
      <c r="D285" s="238" t="s">
        <v>278</v>
      </c>
      <c r="E285" s="44"/>
      <c r="F285" s="284" t="s">
        <v>2136</v>
      </c>
      <c r="G285" s="44"/>
      <c r="H285" s="271">
        <v>0</v>
      </c>
      <c r="I285" s="44"/>
      <c r="J285" s="44"/>
      <c r="K285" s="44"/>
      <c r="L285" s="48"/>
      <c r="M285" s="234"/>
      <c r="N285" s="23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U285" s="20" t="s">
        <v>93</v>
      </c>
    </row>
    <row r="286" s="2" customFormat="1">
      <c r="A286" s="42"/>
      <c r="B286" s="43"/>
      <c r="C286" s="44"/>
      <c r="D286" s="238" t="s">
        <v>278</v>
      </c>
      <c r="E286" s="44"/>
      <c r="F286" s="284" t="s">
        <v>2137</v>
      </c>
      <c r="G286" s="44"/>
      <c r="H286" s="271">
        <v>3297.3499999999999</v>
      </c>
      <c r="I286" s="44"/>
      <c r="J286" s="44"/>
      <c r="K286" s="44"/>
      <c r="L286" s="48"/>
      <c r="M286" s="234"/>
      <c r="N286" s="23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U286" s="20" t="s">
        <v>93</v>
      </c>
    </row>
    <row r="287" s="2" customFormat="1">
      <c r="A287" s="42"/>
      <c r="B287" s="43"/>
      <c r="C287" s="44"/>
      <c r="D287" s="238" t="s">
        <v>278</v>
      </c>
      <c r="E287" s="44"/>
      <c r="F287" s="284" t="s">
        <v>2138</v>
      </c>
      <c r="G287" s="44"/>
      <c r="H287" s="271">
        <v>0</v>
      </c>
      <c r="I287" s="44"/>
      <c r="J287" s="44"/>
      <c r="K287" s="44"/>
      <c r="L287" s="48"/>
      <c r="M287" s="234"/>
      <c r="N287" s="23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U287" s="20" t="s">
        <v>93</v>
      </c>
    </row>
    <row r="288" s="2" customFormat="1">
      <c r="A288" s="42"/>
      <c r="B288" s="43"/>
      <c r="C288" s="44"/>
      <c r="D288" s="238" t="s">
        <v>278</v>
      </c>
      <c r="E288" s="44"/>
      <c r="F288" s="284" t="s">
        <v>2139</v>
      </c>
      <c r="G288" s="44"/>
      <c r="H288" s="271">
        <v>67.448999999999998</v>
      </c>
      <c r="I288" s="44"/>
      <c r="J288" s="44"/>
      <c r="K288" s="44"/>
      <c r="L288" s="48"/>
      <c r="M288" s="234"/>
      <c r="N288" s="23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U288" s="20" t="s">
        <v>93</v>
      </c>
    </row>
    <row r="289" s="2" customFormat="1">
      <c r="A289" s="42"/>
      <c r="B289" s="43"/>
      <c r="C289" s="44"/>
      <c r="D289" s="238" t="s">
        <v>278</v>
      </c>
      <c r="E289" s="44"/>
      <c r="F289" s="284" t="s">
        <v>2140</v>
      </c>
      <c r="G289" s="44"/>
      <c r="H289" s="271">
        <v>6</v>
      </c>
      <c r="I289" s="44"/>
      <c r="J289" s="44"/>
      <c r="K289" s="44"/>
      <c r="L289" s="48"/>
      <c r="M289" s="234"/>
      <c r="N289" s="23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U289" s="20" t="s">
        <v>93</v>
      </c>
    </row>
    <row r="290" s="2" customFormat="1">
      <c r="A290" s="42"/>
      <c r="B290" s="43"/>
      <c r="C290" s="44"/>
      <c r="D290" s="238" t="s">
        <v>278</v>
      </c>
      <c r="E290" s="44"/>
      <c r="F290" s="284" t="s">
        <v>2141</v>
      </c>
      <c r="G290" s="44"/>
      <c r="H290" s="271">
        <v>0</v>
      </c>
      <c r="I290" s="44"/>
      <c r="J290" s="44"/>
      <c r="K290" s="44"/>
      <c r="L290" s="48"/>
      <c r="M290" s="234"/>
      <c r="N290" s="23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U290" s="20" t="s">
        <v>93</v>
      </c>
    </row>
    <row r="291" s="2" customFormat="1">
      <c r="A291" s="42"/>
      <c r="B291" s="43"/>
      <c r="C291" s="44"/>
      <c r="D291" s="238" t="s">
        <v>278</v>
      </c>
      <c r="E291" s="44"/>
      <c r="F291" s="284" t="s">
        <v>2142</v>
      </c>
      <c r="G291" s="44"/>
      <c r="H291" s="271">
        <v>177.72300000000001</v>
      </c>
      <c r="I291" s="44"/>
      <c r="J291" s="44"/>
      <c r="K291" s="44"/>
      <c r="L291" s="48"/>
      <c r="M291" s="234"/>
      <c r="N291" s="23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U291" s="20" t="s">
        <v>93</v>
      </c>
    </row>
    <row r="292" s="2" customFormat="1">
      <c r="A292" s="42"/>
      <c r="B292" s="43"/>
      <c r="C292" s="44"/>
      <c r="D292" s="238" t="s">
        <v>278</v>
      </c>
      <c r="E292" s="44"/>
      <c r="F292" s="284" t="s">
        <v>2143</v>
      </c>
      <c r="G292" s="44"/>
      <c r="H292" s="271">
        <v>173.47</v>
      </c>
      <c r="I292" s="44"/>
      <c r="J292" s="44"/>
      <c r="K292" s="44"/>
      <c r="L292" s="48"/>
      <c r="M292" s="234"/>
      <c r="N292" s="23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U292" s="20" t="s">
        <v>93</v>
      </c>
    </row>
    <row r="293" s="2" customFormat="1">
      <c r="A293" s="42"/>
      <c r="B293" s="43"/>
      <c r="C293" s="44"/>
      <c r="D293" s="238" t="s">
        <v>278</v>
      </c>
      <c r="E293" s="44"/>
      <c r="F293" s="284" t="s">
        <v>2144</v>
      </c>
      <c r="G293" s="44"/>
      <c r="H293" s="271">
        <v>173.166</v>
      </c>
      <c r="I293" s="44"/>
      <c r="J293" s="44"/>
      <c r="K293" s="44"/>
      <c r="L293" s="48"/>
      <c r="M293" s="234"/>
      <c r="N293" s="23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U293" s="20" t="s">
        <v>93</v>
      </c>
    </row>
    <row r="294" s="2" customFormat="1">
      <c r="A294" s="42"/>
      <c r="B294" s="43"/>
      <c r="C294" s="44"/>
      <c r="D294" s="238" t="s">
        <v>278</v>
      </c>
      <c r="E294" s="44"/>
      <c r="F294" s="284" t="s">
        <v>2145</v>
      </c>
      <c r="G294" s="44"/>
      <c r="H294" s="271">
        <v>5</v>
      </c>
      <c r="I294" s="44"/>
      <c r="J294" s="44"/>
      <c r="K294" s="44"/>
      <c r="L294" s="48"/>
      <c r="M294" s="234"/>
      <c r="N294" s="23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U294" s="20" t="s">
        <v>93</v>
      </c>
    </row>
    <row r="295" s="2" customFormat="1">
      <c r="A295" s="42"/>
      <c r="B295" s="43"/>
      <c r="C295" s="44"/>
      <c r="D295" s="238" t="s">
        <v>278</v>
      </c>
      <c r="E295" s="44"/>
      <c r="F295" s="284" t="s">
        <v>744</v>
      </c>
      <c r="G295" s="44"/>
      <c r="H295" s="271">
        <v>0</v>
      </c>
      <c r="I295" s="44"/>
      <c r="J295" s="44"/>
      <c r="K295" s="44"/>
      <c r="L295" s="48"/>
      <c r="M295" s="234"/>
      <c r="N295" s="23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U295" s="20" t="s">
        <v>93</v>
      </c>
    </row>
    <row r="296" s="2" customFormat="1">
      <c r="A296" s="42"/>
      <c r="B296" s="43"/>
      <c r="C296" s="44"/>
      <c r="D296" s="238" t="s">
        <v>278</v>
      </c>
      <c r="E296" s="44"/>
      <c r="F296" s="284" t="s">
        <v>2146</v>
      </c>
      <c r="G296" s="44"/>
      <c r="H296" s="271">
        <v>-251.84</v>
      </c>
      <c r="I296" s="44"/>
      <c r="J296" s="44"/>
      <c r="K296" s="44"/>
      <c r="L296" s="48"/>
      <c r="M296" s="234"/>
      <c r="N296" s="23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U296" s="20" t="s">
        <v>93</v>
      </c>
    </row>
    <row r="297" s="2" customFormat="1">
      <c r="A297" s="42"/>
      <c r="B297" s="43"/>
      <c r="C297" s="44"/>
      <c r="D297" s="238" t="s">
        <v>278</v>
      </c>
      <c r="E297" s="44"/>
      <c r="F297" s="284" t="s">
        <v>2147</v>
      </c>
      <c r="G297" s="44"/>
      <c r="H297" s="271">
        <v>-39.189999999999998</v>
      </c>
      <c r="I297" s="44"/>
      <c r="J297" s="44"/>
      <c r="K297" s="44"/>
      <c r="L297" s="48"/>
      <c r="M297" s="234"/>
      <c r="N297" s="23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U297" s="20" t="s">
        <v>93</v>
      </c>
    </row>
    <row r="298" s="2" customFormat="1">
      <c r="A298" s="42"/>
      <c r="B298" s="43"/>
      <c r="C298" s="44"/>
      <c r="D298" s="238" t="s">
        <v>278</v>
      </c>
      <c r="E298" s="44"/>
      <c r="F298" s="284" t="s">
        <v>2148</v>
      </c>
      <c r="G298" s="44"/>
      <c r="H298" s="271">
        <v>-6.6230000000000002</v>
      </c>
      <c r="I298" s="44"/>
      <c r="J298" s="44"/>
      <c r="K298" s="44"/>
      <c r="L298" s="48"/>
      <c r="M298" s="234"/>
      <c r="N298" s="23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U298" s="20" t="s">
        <v>93</v>
      </c>
    </row>
    <row r="299" s="2" customFormat="1">
      <c r="A299" s="42"/>
      <c r="B299" s="43"/>
      <c r="C299" s="44"/>
      <c r="D299" s="238" t="s">
        <v>278</v>
      </c>
      <c r="E299" s="44"/>
      <c r="F299" s="284" t="s">
        <v>268</v>
      </c>
      <c r="G299" s="44"/>
      <c r="H299" s="271">
        <v>3602.5050000000001</v>
      </c>
      <c r="I299" s="44"/>
      <c r="J299" s="44"/>
      <c r="K299" s="44"/>
      <c r="L299" s="48"/>
      <c r="M299" s="234"/>
      <c r="N299" s="23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U299" s="20" t="s">
        <v>93</v>
      </c>
    </row>
    <row r="300" s="2" customFormat="1">
      <c r="A300" s="42"/>
      <c r="B300" s="43"/>
      <c r="C300" s="44"/>
      <c r="D300" s="238" t="s">
        <v>278</v>
      </c>
      <c r="E300" s="44"/>
      <c r="F300" s="269" t="s">
        <v>816</v>
      </c>
      <c r="G300" s="44"/>
      <c r="H300" s="44"/>
      <c r="I300" s="44"/>
      <c r="J300" s="44"/>
      <c r="K300" s="44"/>
      <c r="L300" s="48"/>
      <c r="M300" s="234"/>
      <c r="N300" s="23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U300" s="20" t="s">
        <v>93</v>
      </c>
    </row>
    <row r="301" s="2" customFormat="1">
      <c r="A301" s="42"/>
      <c r="B301" s="43"/>
      <c r="C301" s="44"/>
      <c r="D301" s="238" t="s">
        <v>278</v>
      </c>
      <c r="E301" s="44"/>
      <c r="F301" s="270" t="s">
        <v>729</v>
      </c>
      <c r="G301" s="44"/>
      <c r="H301" s="271">
        <v>0</v>
      </c>
      <c r="I301" s="44"/>
      <c r="J301" s="44"/>
      <c r="K301" s="44"/>
      <c r="L301" s="48"/>
      <c r="M301" s="234"/>
      <c r="N301" s="23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U301" s="20" t="s">
        <v>93</v>
      </c>
    </row>
    <row r="302" s="2" customFormat="1">
      <c r="A302" s="42"/>
      <c r="B302" s="43"/>
      <c r="C302" s="44"/>
      <c r="D302" s="238" t="s">
        <v>278</v>
      </c>
      <c r="E302" s="44"/>
      <c r="F302" s="270" t="s">
        <v>730</v>
      </c>
      <c r="G302" s="44"/>
      <c r="H302" s="271">
        <v>0</v>
      </c>
      <c r="I302" s="44"/>
      <c r="J302" s="44"/>
      <c r="K302" s="44"/>
      <c r="L302" s="48"/>
      <c r="M302" s="234"/>
      <c r="N302" s="23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U302" s="20" t="s">
        <v>93</v>
      </c>
    </row>
    <row r="303" s="2" customFormat="1">
      <c r="A303" s="42"/>
      <c r="B303" s="43"/>
      <c r="C303" s="44"/>
      <c r="D303" s="238" t="s">
        <v>278</v>
      </c>
      <c r="E303" s="44"/>
      <c r="F303" s="270" t="s">
        <v>2134</v>
      </c>
      <c r="G303" s="44"/>
      <c r="H303" s="271">
        <v>36.024999999999999</v>
      </c>
      <c r="I303" s="44"/>
      <c r="J303" s="44"/>
      <c r="K303" s="44"/>
      <c r="L303" s="48"/>
      <c r="M303" s="234"/>
      <c r="N303" s="23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U303" s="20" t="s">
        <v>93</v>
      </c>
    </row>
    <row r="304" s="2" customFormat="1">
      <c r="A304" s="42"/>
      <c r="B304" s="43"/>
      <c r="C304" s="44"/>
      <c r="D304" s="238" t="s">
        <v>278</v>
      </c>
      <c r="E304" s="44"/>
      <c r="F304" s="269" t="s">
        <v>817</v>
      </c>
      <c r="G304" s="44"/>
      <c r="H304" s="44"/>
      <c r="I304" s="44"/>
      <c r="J304" s="44"/>
      <c r="K304" s="44"/>
      <c r="L304" s="48"/>
      <c r="M304" s="234"/>
      <c r="N304" s="23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U304" s="20" t="s">
        <v>93</v>
      </c>
    </row>
    <row r="305" s="2" customFormat="1">
      <c r="A305" s="42"/>
      <c r="B305" s="43"/>
      <c r="C305" s="44"/>
      <c r="D305" s="238" t="s">
        <v>278</v>
      </c>
      <c r="E305" s="44"/>
      <c r="F305" s="270" t="s">
        <v>729</v>
      </c>
      <c r="G305" s="44"/>
      <c r="H305" s="271">
        <v>0</v>
      </c>
      <c r="I305" s="44"/>
      <c r="J305" s="44"/>
      <c r="K305" s="44"/>
      <c r="L305" s="48"/>
      <c r="M305" s="234"/>
      <c r="N305" s="23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U305" s="20" t="s">
        <v>93</v>
      </c>
    </row>
    <row r="306" s="2" customFormat="1">
      <c r="A306" s="42"/>
      <c r="B306" s="43"/>
      <c r="C306" s="44"/>
      <c r="D306" s="238" t="s">
        <v>278</v>
      </c>
      <c r="E306" s="44"/>
      <c r="F306" s="270" t="s">
        <v>730</v>
      </c>
      <c r="G306" s="44"/>
      <c r="H306" s="271">
        <v>0</v>
      </c>
      <c r="I306" s="44"/>
      <c r="J306" s="44"/>
      <c r="K306" s="44"/>
      <c r="L306" s="48"/>
      <c r="M306" s="234"/>
      <c r="N306" s="23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U306" s="20" t="s">
        <v>93</v>
      </c>
    </row>
    <row r="307" s="2" customFormat="1">
      <c r="A307" s="42"/>
      <c r="B307" s="43"/>
      <c r="C307" s="44"/>
      <c r="D307" s="238" t="s">
        <v>278</v>
      </c>
      <c r="E307" s="44"/>
      <c r="F307" s="270" t="s">
        <v>2150</v>
      </c>
      <c r="G307" s="44"/>
      <c r="H307" s="271">
        <v>72.049999999999997</v>
      </c>
      <c r="I307" s="44"/>
      <c r="J307" s="44"/>
      <c r="K307" s="44"/>
      <c r="L307" s="48"/>
      <c r="M307" s="234"/>
      <c r="N307" s="23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U307" s="20" t="s">
        <v>93</v>
      </c>
    </row>
    <row r="308" s="2" customFormat="1" ht="37.8" customHeight="1">
      <c r="A308" s="42"/>
      <c r="B308" s="43"/>
      <c r="C308" s="218" t="s">
        <v>338</v>
      </c>
      <c r="D308" s="218" t="s">
        <v>256</v>
      </c>
      <c r="E308" s="219" t="s">
        <v>818</v>
      </c>
      <c r="F308" s="220" t="s">
        <v>819</v>
      </c>
      <c r="G308" s="221" t="s">
        <v>314</v>
      </c>
      <c r="H308" s="222">
        <v>609.00400000000002</v>
      </c>
      <c r="I308" s="223"/>
      <c r="J308" s="224">
        <f>ROUND(I308*H308,2)</f>
        <v>0</v>
      </c>
      <c r="K308" s="220" t="s">
        <v>260</v>
      </c>
      <c r="L308" s="48"/>
      <c r="M308" s="225" t="s">
        <v>48</v>
      </c>
      <c r="N308" s="226" t="s">
        <v>56</v>
      </c>
      <c r="O308" s="88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9" t="s">
        <v>261</v>
      </c>
      <c r="AT308" s="229" t="s">
        <v>256</v>
      </c>
      <c r="AU308" s="229" t="s">
        <v>93</v>
      </c>
      <c r="AY308" s="20" t="s">
        <v>254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20" t="s">
        <v>23</v>
      </c>
      <c r="BK308" s="230">
        <f>ROUND(I308*H308,2)</f>
        <v>0</v>
      </c>
      <c r="BL308" s="20" t="s">
        <v>261</v>
      </c>
      <c r="BM308" s="229" t="s">
        <v>820</v>
      </c>
    </row>
    <row r="309" s="2" customFormat="1">
      <c r="A309" s="42"/>
      <c r="B309" s="43"/>
      <c r="C309" s="44"/>
      <c r="D309" s="231" t="s">
        <v>263</v>
      </c>
      <c r="E309" s="44"/>
      <c r="F309" s="232" t="s">
        <v>821</v>
      </c>
      <c r="G309" s="44"/>
      <c r="H309" s="44"/>
      <c r="I309" s="233"/>
      <c r="J309" s="44"/>
      <c r="K309" s="44"/>
      <c r="L309" s="48"/>
      <c r="M309" s="234"/>
      <c r="N309" s="23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263</v>
      </c>
      <c r="AU309" s="20" t="s">
        <v>93</v>
      </c>
    </row>
    <row r="310" s="15" customFormat="1">
      <c r="A310" s="15"/>
      <c r="B310" s="259"/>
      <c r="C310" s="260"/>
      <c r="D310" s="238" t="s">
        <v>265</v>
      </c>
      <c r="E310" s="261" t="s">
        <v>48</v>
      </c>
      <c r="F310" s="262" t="s">
        <v>810</v>
      </c>
      <c r="G310" s="260"/>
      <c r="H310" s="261" t="s">
        <v>48</v>
      </c>
      <c r="I310" s="263"/>
      <c r="J310" s="260"/>
      <c r="K310" s="260"/>
      <c r="L310" s="264"/>
      <c r="M310" s="265"/>
      <c r="N310" s="266"/>
      <c r="O310" s="266"/>
      <c r="P310" s="266"/>
      <c r="Q310" s="266"/>
      <c r="R310" s="266"/>
      <c r="S310" s="266"/>
      <c r="T310" s="26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8" t="s">
        <v>265</v>
      </c>
      <c r="AU310" s="268" t="s">
        <v>93</v>
      </c>
      <c r="AV310" s="15" t="s">
        <v>23</v>
      </c>
      <c r="AW310" s="15" t="s">
        <v>46</v>
      </c>
      <c r="AX310" s="15" t="s">
        <v>85</v>
      </c>
      <c r="AY310" s="268" t="s">
        <v>254</v>
      </c>
    </row>
    <row r="311" s="15" customFormat="1">
      <c r="A311" s="15"/>
      <c r="B311" s="259"/>
      <c r="C311" s="260"/>
      <c r="D311" s="238" t="s">
        <v>265</v>
      </c>
      <c r="E311" s="261" t="s">
        <v>48</v>
      </c>
      <c r="F311" s="262" t="s">
        <v>811</v>
      </c>
      <c r="G311" s="260"/>
      <c r="H311" s="261" t="s">
        <v>48</v>
      </c>
      <c r="I311" s="263"/>
      <c r="J311" s="260"/>
      <c r="K311" s="260"/>
      <c r="L311" s="264"/>
      <c r="M311" s="265"/>
      <c r="N311" s="266"/>
      <c r="O311" s="266"/>
      <c r="P311" s="266"/>
      <c r="Q311" s="266"/>
      <c r="R311" s="266"/>
      <c r="S311" s="266"/>
      <c r="T311" s="26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8" t="s">
        <v>265</v>
      </c>
      <c r="AU311" s="268" t="s">
        <v>93</v>
      </c>
      <c r="AV311" s="15" t="s">
        <v>23</v>
      </c>
      <c r="AW311" s="15" t="s">
        <v>46</v>
      </c>
      <c r="AX311" s="15" t="s">
        <v>85</v>
      </c>
      <c r="AY311" s="268" t="s">
        <v>254</v>
      </c>
    </row>
    <row r="312" s="13" customFormat="1">
      <c r="A312" s="13"/>
      <c r="B312" s="236"/>
      <c r="C312" s="237"/>
      <c r="D312" s="238" t="s">
        <v>265</v>
      </c>
      <c r="E312" s="239" t="s">
        <v>48</v>
      </c>
      <c r="F312" s="240" t="s">
        <v>822</v>
      </c>
      <c r="G312" s="237"/>
      <c r="H312" s="241">
        <v>533.351</v>
      </c>
      <c r="I312" s="242"/>
      <c r="J312" s="237"/>
      <c r="K312" s="237"/>
      <c r="L312" s="243"/>
      <c r="M312" s="244"/>
      <c r="N312" s="245"/>
      <c r="O312" s="245"/>
      <c r="P312" s="245"/>
      <c r="Q312" s="245"/>
      <c r="R312" s="245"/>
      <c r="S312" s="245"/>
      <c r="T312" s="24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7" t="s">
        <v>265</v>
      </c>
      <c r="AU312" s="247" t="s">
        <v>93</v>
      </c>
      <c r="AV312" s="13" t="s">
        <v>93</v>
      </c>
      <c r="AW312" s="13" t="s">
        <v>46</v>
      </c>
      <c r="AX312" s="13" t="s">
        <v>85</v>
      </c>
      <c r="AY312" s="247" t="s">
        <v>254</v>
      </c>
    </row>
    <row r="313" s="13" customFormat="1">
      <c r="A313" s="13"/>
      <c r="B313" s="236"/>
      <c r="C313" s="237"/>
      <c r="D313" s="238" t="s">
        <v>265</v>
      </c>
      <c r="E313" s="239" t="s">
        <v>48</v>
      </c>
      <c r="F313" s="240" t="s">
        <v>823</v>
      </c>
      <c r="G313" s="237"/>
      <c r="H313" s="241">
        <v>75.653000000000006</v>
      </c>
      <c r="I313" s="242"/>
      <c r="J313" s="237"/>
      <c r="K313" s="237"/>
      <c r="L313" s="243"/>
      <c r="M313" s="244"/>
      <c r="N313" s="245"/>
      <c r="O313" s="245"/>
      <c r="P313" s="245"/>
      <c r="Q313" s="245"/>
      <c r="R313" s="245"/>
      <c r="S313" s="245"/>
      <c r="T313" s="24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7" t="s">
        <v>265</v>
      </c>
      <c r="AU313" s="247" t="s">
        <v>93</v>
      </c>
      <c r="AV313" s="13" t="s">
        <v>93</v>
      </c>
      <c r="AW313" s="13" t="s">
        <v>46</v>
      </c>
      <c r="AX313" s="13" t="s">
        <v>85</v>
      </c>
      <c r="AY313" s="247" t="s">
        <v>254</v>
      </c>
    </row>
    <row r="314" s="14" customFormat="1">
      <c r="A314" s="14"/>
      <c r="B314" s="248"/>
      <c r="C314" s="249"/>
      <c r="D314" s="238" t="s">
        <v>265</v>
      </c>
      <c r="E314" s="250" t="s">
        <v>48</v>
      </c>
      <c r="F314" s="251" t="s">
        <v>268</v>
      </c>
      <c r="G314" s="249"/>
      <c r="H314" s="252">
        <v>609.00400000000002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8" t="s">
        <v>265</v>
      </c>
      <c r="AU314" s="258" t="s">
        <v>93</v>
      </c>
      <c r="AV314" s="14" t="s">
        <v>261</v>
      </c>
      <c r="AW314" s="14" t="s">
        <v>46</v>
      </c>
      <c r="AX314" s="14" t="s">
        <v>23</v>
      </c>
      <c r="AY314" s="258" t="s">
        <v>254</v>
      </c>
    </row>
    <row r="315" s="2" customFormat="1" ht="37.8" customHeight="1">
      <c r="A315" s="42"/>
      <c r="B315" s="43"/>
      <c r="C315" s="218" t="s">
        <v>8</v>
      </c>
      <c r="D315" s="218" t="s">
        <v>256</v>
      </c>
      <c r="E315" s="219" t="s">
        <v>318</v>
      </c>
      <c r="F315" s="220" t="s">
        <v>319</v>
      </c>
      <c r="G315" s="221" t="s">
        <v>314</v>
      </c>
      <c r="H315" s="222">
        <v>179.88499999999999</v>
      </c>
      <c r="I315" s="223"/>
      <c r="J315" s="224">
        <f>ROUND(I315*H315,2)</f>
        <v>0</v>
      </c>
      <c r="K315" s="220" t="s">
        <v>260</v>
      </c>
      <c r="L315" s="48"/>
      <c r="M315" s="225" t="s">
        <v>48</v>
      </c>
      <c r="N315" s="226" t="s">
        <v>56</v>
      </c>
      <c r="O315" s="88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29" t="s">
        <v>261</v>
      </c>
      <c r="AT315" s="229" t="s">
        <v>256</v>
      </c>
      <c r="AU315" s="229" t="s">
        <v>93</v>
      </c>
      <c r="AY315" s="20" t="s">
        <v>254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20" t="s">
        <v>23</v>
      </c>
      <c r="BK315" s="230">
        <f>ROUND(I315*H315,2)</f>
        <v>0</v>
      </c>
      <c r="BL315" s="20" t="s">
        <v>261</v>
      </c>
      <c r="BM315" s="229" t="s">
        <v>831</v>
      </c>
    </row>
    <row r="316" s="2" customFormat="1">
      <c r="A316" s="42"/>
      <c r="B316" s="43"/>
      <c r="C316" s="44"/>
      <c r="D316" s="231" t="s">
        <v>263</v>
      </c>
      <c r="E316" s="44"/>
      <c r="F316" s="232" t="s">
        <v>321</v>
      </c>
      <c r="G316" s="44"/>
      <c r="H316" s="44"/>
      <c r="I316" s="233"/>
      <c r="J316" s="44"/>
      <c r="K316" s="44"/>
      <c r="L316" s="48"/>
      <c r="M316" s="234"/>
      <c r="N316" s="23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263</v>
      </c>
      <c r="AU316" s="20" t="s">
        <v>93</v>
      </c>
    </row>
    <row r="317" s="13" customFormat="1">
      <c r="A317" s="13"/>
      <c r="B317" s="236"/>
      <c r="C317" s="237"/>
      <c r="D317" s="238" t="s">
        <v>265</v>
      </c>
      <c r="E317" s="239" t="s">
        <v>48</v>
      </c>
      <c r="F317" s="240" t="s">
        <v>655</v>
      </c>
      <c r="G317" s="237"/>
      <c r="H317" s="241">
        <v>179.88499999999999</v>
      </c>
      <c r="I317" s="242"/>
      <c r="J317" s="237"/>
      <c r="K317" s="237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265</v>
      </c>
      <c r="AU317" s="247" t="s">
        <v>93</v>
      </c>
      <c r="AV317" s="13" t="s">
        <v>93</v>
      </c>
      <c r="AW317" s="13" t="s">
        <v>46</v>
      </c>
      <c r="AX317" s="13" t="s">
        <v>85</v>
      </c>
      <c r="AY317" s="247" t="s">
        <v>254</v>
      </c>
    </row>
    <row r="318" s="13" customFormat="1">
      <c r="A318" s="13"/>
      <c r="B318" s="236"/>
      <c r="C318" s="237"/>
      <c r="D318" s="238" t="s">
        <v>265</v>
      </c>
      <c r="E318" s="239" t="s">
        <v>48</v>
      </c>
      <c r="F318" s="240" t="s">
        <v>2160</v>
      </c>
      <c r="G318" s="237"/>
      <c r="H318" s="241">
        <v>0</v>
      </c>
      <c r="I318" s="242"/>
      <c r="J318" s="237"/>
      <c r="K318" s="237"/>
      <c r="L318" s="243"/>
      <c r="M318" s="244"/>
      <c r="N318" s="245"/>
      <c r="O318" s="245"/>
      <c r="P318" s="245"/>
      <c r="Q318" s="245"/>
      <c r="R318" s="245"/>
      <c r="S318" s="245"/>
      <c r="T318" s="24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7" t="s">
        <v>265</v>
      </c>
      <c r="AU318" s="247" t="s">
        <v>93</v>
      </c>
      <c r="AV318" s="13" t="s">
        <v>93</v>
      </c>
      <c r="AW318" s="13" t="s">
        <v>46</v>
      </c>
      <c r="AX318" s="13" t="s">
        <v>85</v>
      </c>
      <c r="AY318" s="247" t="s">
        <v>254</v>
      </c>
    </row>
    <row r="319" s="13" customFormat="1">
      <c r="A319" s="13"/>
      <c r="B319" s="236"/>
      <c r="C319" s="237"/>
      <c r="D319" s="238" t="s">
        <v>265</v>
      </c>
      <c r="E319" s="239" t="s">
        <v>48</v>
      </c>
      <c r="F319" s="240" t="s">
        <v>651</v>
      </c>
      <c r="G319" s="237"/>
      <c r="H319" s="241">
        <v>0</v>
      </c>
      <c r="I319" s="242"/>
      <c r="J319" s="237"/>
      <c r="K319" s="237"/>
      <c r="L319" s="243"/>
      <c r="M319" s="244"/>
      <c r="N319" s="245"/>
      <c r="O319" s="245"/>
      <c r="P319" s="245"/>
      <c r="Q319" s="245"/>
      <c r="R319" s="245"/>
      <c r="S319" s="245"/>
      <c r="T319" s="24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7" t="s">
        <v>265</v>
      </c>
      <c r="AU319" s="247" t="s">
        <v>93</v>
      </c>
      <c r="AV319" s="13" t="s">
        <v>93</v>
      </c>
      <c r="AW319" s="13" t="s">
        <v>46</v>
      </c>
      <c r="AX319" s="13" t="s">
        <v>85</v>
      </c>
      <c r="AY319" s="247" t="s">
        <v>254</v>
      </c>
    </row>
    <row r="320" s="14" customFormat="1">
      <c r="A320" s="14"/>
      <c r="B320" s="248"/>
      <c r="C320" s="249"/>
      <c r="D320" s="238" t="s">
        <v>265</v>
      </c>
      <c r="E320" s="250" t="s">
        <v>647</v>
      </c>
      <c r="F320" s="251" t="s">
        <v>268</v>
      </c>
      <c r="G320" s="249"/>
      <c r="H320" s="252">
        <v>179.88499999999999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8" t="s">
        <v>265</v>
      </c>
      <c r="AU320" s="258" t="s">
        <v>93</v>
      </c>
      <c r="AV320" s="14" t="s">
        <v>261</v>
      </c>
      <c r="AW320" s="14" t="s">
        <v>46</v>
      </c>
      <c r="AX320" s="14" t="s">
        <v>23</v>
      </c>
      <c r="AY320" s="258" t="s">
        <v>254</v>
      </c>
    </row>
    <row r="321" s="2" customFormat="1">
      <c r="A321" s="42"/>
      <c r="B321" s="43"/>
      <c r="C321" s="44"/>
      <c r="D321" s="238" t="s">
        <v>278</v>
      </c>
      <c r="E321" s="44"/>
      <c r="F321" s="269" t="s">
        <v>850</v>
      </c>
      <c r="G321" s="44"/>
      <c r="H321" s="44"/>
      <c r="I321" s="44"/>
      <c r="J321" s="44"/>
      <c r="K321" s="44"/>
      <c r="L321" s="48"/>
      <c r="M321" s="234"/>
      <c r="N321" s="23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U321" s="20" t="s">
        <v>93</v>
      </c>
    </row>
    <row r="322" s="2" customFormat="1">
      <c r="A322" s="42"/>
      <c r="B322" s="43"/>
      <c r="C322" s="44"/>
      <c r="D322" s="238" t="s">
        <v>278</v>
      </c>
      <c r="E322" s="44"/>
      <c r="F322" s="270" t="s">
        <v>851</v>
      </c>
      <c r="G322" s="44"/>
      <c r="H322" s="271">
        <v>0</v>
      </c>
      <c r="I322" s="44"/>
      <c r="J322" s="44"/>
      <c r="K322" s="44"/>
      <c r="L322" s="48"/>
      <c r="M322" s="234"/>
      <c r="N322" s="23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U322" s="20" t="s">
        <v>93</v>
      </c>
    </row>
    <row r="323" s="2" customFormat="1">
      <c r="A323" s="42"/>
      <c r="B323" s="43"/>
      <c r="C323" s="44"/>
      <c r="D323" s="238" t="s">
        <v>278</v>
      </c>
      <c r="E323" s="44"/>
      <c r="F323" s="270" t="s">
        <v>679</v>
      </c>
      <c r="G323" s="44"/>
      <c r="H323" s="271">
        <v>3602.5050000000001</v>
      </c>
      <c r="I323" s="44"/>
      <c r="J323" s="44"/>
      <c r="K323" s="44"/>
      <c r="L323" s="48"/>
      <c r="M323" s="234"/>
      <c r="N323" s="23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U323" s="20" t="s">
        <v>93</v>
      </c>
    </row>
    <row r="324" s="2" customFormat="1">
      <c r="A324" s="42"/>
      <c r="B324" s="43"/>
      <c r="C324" s="44"/>
      <c r="D324" s="238" t="s">
        <v>278</v>
      </c>
      <c r="E324" s="44"/>
      <c r="F324" s="270" t="s">
        <v>2161</v>
      </c>
      <c r="G324" s="44"/>
      <c r="H324" s="271">
        <v>6.6230000000000002</v>
      </c>
      <c r="I324" s="44"/>
      <c r="J324" s="44"/>
      <c r="K324" s="44"/>
      <c r="L324" s="48"/>
      <c r="M324" s="234"/>
      <c r="N324" s="23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U324" s="20" t="s">
        <v>93</v>
      </c>
    </row>
    <row r="325" s="2" customFormat="1">
      <c r="A325" s="42"/>
      <c r="B325" s="43"/>
      <c r="C325" s="44"/>
      <c r="D325" s="238" t="s">
        <v>278</v>
      </c>
      <c r="E325" s="44"/>
      <c r="F325" s="270" t="s">
        <v>853</v>
      </c>
      <c r="G325" s="44"/>
      <c r="H325" s="271">
        <v>0</v>
      </c>
      <c r="I325" s="44"/>
      <c r="J325" s="44"/>
      <c r="K325" s="44"/>
      <c r="L325" s="48"/>
      <c r="M325" s="234"/>
      <c r="N325" s="23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U325" s="20" t="s">
        <v>93</v>
      </c>
    </row>
    <row r="326" s="2" customFormat="1">
      <c r="A326" s="42"/>
      <c r="B326" s="43"/>
      <c r="C326" s="44"/>
      <c r="D326" s="238" t="s">
        <v>278</v>
      </c>
      <c r="E326" s="44"/>
      <c r="F326" s="270" t="s">
        <v>854</v>
      </c>
      <c r="G326" s="44"/>
      <c r="H326" s="271">
        <v>-179.88499999999999</v>
      </c>
      <c r="I326" s="44"/>
      <c r="J326" s="44"/>
      <c r="K326" s="44"/>
      <c r="L326" s="48"/>
      <c r="M326" s="234"/>
      <c r="N326" s="23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U326" s="20" t="s">
        <v>93</v>
      </c>
    </row>
    <row r="327" s="2" customFormat="1">
      <c r="A327" s="42"/>
      <c r="B327" s="43"/>
      <c r="C327" s="44"/>
      <c r="D327" s="238" t="s">
        <v>278</v>
      </c>
      <c r="E327" s="44"/>
      <c r="F327" s="270" t="s">
        <v>855</v>
      </c>
      <c r="G327" s="44"/>
      <c r="H327" s="271">
        <v>-97.201999999999998</v>
      </c>
      <c r="I327" s="44"/>
      <c r="J327" s="44"/>
      <c r="K327" s="44"/>
      <c r="L327" s="48"/>
      <c r="M327" s="234"/>
      <c r="N327" s="23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U327" s="20" t="s">
        <v>93</v>
      </c>
    </row>
    <row r="328" s="2" customFormat="1">
      <c r="A328" s="42"/>
      <c r="B328" s="43"/>
      <c r="C328" s="44"/>
      <c r="D328" s="238" t="s">
        <v>278</v>
      </c>
      <c r="E328" s="44"/>
      <c r="F328" s="270" t="s">
        <v>857</v>
      </c>
      <c r="G328" s="44"/>
      <c r="H328" s="271">
        <v>-314.96300000000002</v>
      </c>
      <c r="I328" s="44"/>
      <c r="J328" s="44"/>
      <c r="K328" s="44"/>
      <c r="L328" s="48"/>
      <c r="M328" s="234"/>
      <c r="N328" s="23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U328" s="20" t="s">
        <v>93</v>
      </c>
    </row>
    <row r="329" s="2" customFormat="1">
      <c r="A329" s="42"/>
      <c r="B329" s="43"/>
      <c r="C329" s="44"/>
      <c r="D329" s="238" t="s">
        <v>278</v>
      </c>
      <c r="E329" s="44"/>
      <c r="F329" s="270" t="s">
        <v>858</v>
      </c>
      <c r="G329" s="44"/>
      <c r="H329" s="271">
        <v>-639.03700000000003</v>
      </c>
      <c r="I329" s="44"/>
      <c r="J329" s="44"/>
      <c r="K329" s="44"/>
      <c r="L329" s="48"/>
      <c r="M329" s="234"/>
      <c r="N329" s="23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U329" s="20" t="s">
        <v>93</v>
      </c>
    </row>
    <row r="330" s="2" customFormat="1">
      <c r="A330" s="42"/>
      <c r="B330" s="43"/>
      <c r="C330" s="44"/>
      <c r="D330" s="238" t="s">
        <v>278</v>
      </c>
      <c r="E330" s="44"/>
      <c r="F330" s="270" t="s">
        <v>860</v>
      </c>
      <c r="G330" s="44"/>
      <c r="H330" s="271">
        <v>-514.09299999999996</v>
      </c>
      <c r="I330" s="44"/>
      <c r="J330" s="44"/>
      <c r="K330" s="44"/>
      <c r="L330" s="48"/>
      <c r="M330" s="234"/>
      <c r="N330" s="23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U330" s="20" t="s">
        <v>93</v>
      </c>
    </row>
    <row r="331" s="2" customFormat="1">
      <c r="A331" s="42"/>
      <c r="B331" s="43"/>
      <c r="C331" s="44"/>
      <c r="D331" s="238" t="s">
        <v>278</v>
      </c>
      <c r="E331" s="44"/>
      <c r="F331" s="270" t="s">
        <v>865</v>
      </c>
      <c r="G331" s="44"/>
      <c r="H331" s="271">
        <v>0</v>
      </c>
      <c r="I331" s="44"/>
      <c r="J331" s="44"/>
      <c r="K331" s="44"/>
      <c r="L331" s="48"/>
      <c r="M331" s="234"/>
      <c r="N331" s="23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U331" s="20" t="s">
        <v>93</v>
      </c>
    </row>
    <row r="332" s="2" customFormat="1">
      <c r="A332" s="42"/>
      <c r="B332" s="43"/>
      <c r="C332" s="44"/>
      <c r="D332" s="238" t="s">
        <v>278</v>
      </c>
      <c r="E332" s="44"/>
      <c r="F332" s="270" t="s">
        <v>2162</v>
      </c>
      <c r="G332" s="44"/>
      <c r="H332" s="271">
        <v>0</v>
      </c>
      <c r="I332" s="44"/>
      <c r="J332" s="44"/>
      <c r="K332" s="44"/>
      <c r="L332" s="48"/>
      <c r="M332" s="234"/>
      <c r="N332" s="23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U332" s="20" t="s">
        <v>93</v>
      </c>
    </row>
    <row r="333" s="2" customFormat="1">
      <c r="A333" s="42"/>
      <c r="B333" s="43"/>
      <c r="C333" s="44"/>
      <c r="D333" s="238" t="s">
        <v>278</v>
      </c>
      <c r="E333" s="44"/>
      <c r="F333" s="270" t="s">
        <v>2163</v>
      </c>
      <c r="G333" s="44"/>
      <c r="H333" s="271">
        <v>-102.512</v>
      </c>
      <c r="I333" s="44"/>
      <c r="J333" s="44"/>
      <c r="K333" s="44"/>
      <c r="L333" s="48"/>
      <c r="M333" s="234"/>
      <c r="N333" s="23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U333" s="20" t="s">
        <v>93</v>
      </c>
    </row>
    <row r="334" s="2" customFormat="1">
      <c r="A334" s="42"/>
      <c r="B334" s="43"/>
      <c r="C334" s="44"/>
      <c r="D334" s="238" t="s">
        <v>278</v>
      </c>
      <c r="E334" s="44"/>
      <c r="F334" s="270" t="s">
        <v>268</v>
      </c>
      <c r="G334" s="44"/>
      <c r="H334" s="271">
        <v>1761.4359999999999</v>
      </c>
      <c r="I334" s="44"/>
      <c r="J334" s="44"/>
      <c r="K334" s="44"/>
      <c r="L334" s="48"/>
      <c r="M334" s="234"/>
      <c r="N334" s="23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U334" s="20" t="s">
        <v>93</v>
      </c>
    </row>
    <row r="335" s="2" customFormat="1">
      <c r="A335" s="42"/>
      <c r="B335" s="43"/>
      <c r="C335" s="44"/>
      <c r="D335" s="238" t="s">
        <v>278</v>
      </c>
      <c r="E335" s="44"/>
      <c r="F335" s="283" t="s">
        <v>732</v>
      </c>
      <c r="G335" s="44"/>
      <c r="H335" s="44"/>
      <c r="I335" s="44"/>
      <c r="J335" s="44"/>
      <c r="K335" s="44"/>
      <c r="L335" s="48"/>
      <c r="M335" s="234"/>
      <c r="N335" s="23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U335" s="20" t="s">
        <v>93</v>
      </c>
    </row>
    <row r="336" s="2" customFormat="1">
      <c r="A336" s="42"/>
      <c r="B336" s="43"/>
      <c r="C336" s="44"/>
      <c r="D336" s="238" t="s">
        <v>278</v>
      </c>
      <c r="E336" s="44"/>
      <c r="F336" s="284" t="s">
        <v>2135</v>
      </c>
      <c r="G336" s="44"/>
      <c r="H336" s="271">
        <v>0</v>
      </c>
      <c r="I336" s="44"/>
      <c r="J336" s="44"/>
      <c r="K336" s="44"/>
      <c r="L336" s="48"/>
      <c r="M336" s="234"/>
      <c r="N336" s="23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U336" s="20" t="s">
        <v>93</v>
      </c>
    </row>
    <row r="337" s="2" customFormat="1">
      <c r="A337" s="42"/>
      <c r="B337" s="43"/>
      <c r="C337" s="44"/>
      <c r="D337" s="238" t="s">
        <v>278</v>
      </c>
      <c r="E337" s="44"/>
      <c r="F337" s="284" t="s">
        <v>2136</v>
      </c>
      <c r="G337" s="44"/>
      <c r="H337" s="271">
        <v>0</v>
      </c>
      <c r="I337" s="44"/>
      <c r="J337" s="44"/>
      <c r="K337" s="44"/>
      <c r="L337" s="48"/>
      <c r="M337" s="234"/>
      <c r="N337" s="23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U337" s="20" t="s">
        <v>93</v>
      </c>
    </row>
    <row r="338" s="2" customFormat="1">
      <c r="A338" s="42"/>
      <c r="B338" s="43"/>
      <c r="C338" s="44"/>
      <c r="D338" s="238" t="s">
        <v>278</v>
      </c>
      <c r="E338" s="44"/>
      <c r="F338" s="284" t="s">
        <v>2137</v>
      </c>
      <c r="G338" s="44"/>
      <c r="H338" s="271">
        <v>3297.3499999999999</v>
      </c>
      <c r="I338" s="44"/>
      <c r="J338" s="44"/>
      <c r="K338" s="44"/>
      <c r="L338" s="48"/>
      <c r="M338" s="234"/>
      <c r="N338" s="23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U338" s="20" t="s">
        <v>93</v>
      </c>
    </row>
    <row r="339" s="2" customFormat="1">
      <c r="A339" s="42"/>
      <c r="B339" s="43"/>
      <c r="C339" s="44"/>
      <c r="D339" s="238" t="s">
        <v>278</v>
      </c>
      <c r="E339" s="44"/>
      <c r="F339" s="284" t="s">
        <v>2138</v>
      </c>
      <c r="G339" s="44"/>
      <c r="H339" s="271">
        <v>0</v>
      </c>
      <c r="I339" s="44"/>
      <c r="J339" s="44"/>
      <c r="K339" s="44"/>
      <c r="L339" s="48"/>
      <c r="M339" s="234"/>
      <c r="N339" s="23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U339" s="20" t="s">
        <v>93</v>
      </c>
    </row>
    <row r="340" s="2" customFormat="1">
      <c r="A340" s="42"/>
      <c r="B340" s="43"/>
      <c r="C340" s="44"/>
      <c r="D340" s="238" t="s">
        <v>278</v>
      </c>
      <c r="E340" s="44"/>
      <c r="F340" s="284" t="s">
        <v>2139</v>
      </c>
      <c r="G340" s="44"/>
      <c r="H340" s="271">
        <v>67.448999999999998</v>
      </c>
      <c r="I340" s="44"/>
      <c r="J340" s="44"/>
      <c r="K340" s="44"/>
      <c r="L340" s="48"/>
      <c r="M340" s="234"/>
      <c r="N340" s="23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U340" s="20" t="s">
        <v>93</v>
      </c>
    </row>
    <row r="341" s="2" customFormat="1">
      <c r="A341" s="42"/>
      <c r="B341" s="43"/>
      <c r="C341" s="44"/>
      <c r="D341" s="238" t="s">
        <v>278</v>
      </c>
      <c r="E341" s="44"/>
      <c r="F341" s="284" t="s">
        <v>2140</v>
      </c>
      <c r="G341" s="44"/>
      <c r="H341" s="271">
        <v>6</v>
      </c>
      <c r="I341" s="44"/>
      <c r="J341" s="44"/>
      <c r="K341" s="44"/>
      <c r="L341" s="48"/>
      <c r="M341" s="234"/>
      <c r="N341" s="23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U341" s="20" t="s">
        <v>93</v>
      </c>
    </row>
    <row r="342" s="2" customFormat="1">
      <c r="A342" s="42"/>
      <c r="B342" s="43"/>
      <c r="C342" s="44"/>
      <c r="D342" s="238" t="s">
        <v>278</v>
      </c>
      <c r="E342" s="44"/>
      <c r="F342" s="284" t="s">
        <v>2141</v>
      </c>
      <c r="G342" s="44"/>
      <c r="H342" s="271">
        <v>0</v>
      </c>
      <c r="I342" s="44"/>
      <c r="J342" s="44"/>
      <c r="K342" s="44"/>
      <c r="L342" s="48"/>
      <c r="M342" s="234"/>
      <c r="N342" s="23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U342" s="20" t="s">
        <v>93</v>
      </c>
    </row>
    <row r="343" s="2" customFormat="1">
      <c r="A343" s="42"/>
      <c r="B343" s="43"/>
      <c r="C343" s="44"/>
      <c r="D343" s="238" t="s">
        <v>278</v>
      </c>
      <c r="E343" s="44"/>
      <c r="F343" s="284" t="s">
        <v>2142</v>
      </c>
      <c r="G343" s="44"/>
      <c r="H343" s="271">
        <v>177.72300000000001</v>
      </c>
      <c r="I343" s="44"/>
      <c r="J343" s="44"/>
      <c r="K343" s="44"/>
      <c r="L343" s="48"/>
      <c r="M343" s="234"/>
      <c r="N343" s="23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U343" s="20" t="s">
        <v>93</v>
      </c>
    </row>
    <row r="344" s="2" customFormat="1">
      <c r="A344" s="42"/>
      <c r="B344" s="43"/>
      <c r="C344" s="44"/>
      <c r="D344" s="238" t="s">
        <v>278</v>
      </c>
      <c r="E344" s="44"/>
      <c r="F344" s="284" t="s">
        <v>2143</v>
      </c>
      <c r="G344" s="44"/>
      <c r="H344" s="271">
        <v>173.47</v>
      </c>
      <c r="I344" s="44"/>
      <c r="J344" s="44"/>
      <c r="K344" s="44"/>
      <c r="L344" s="48"/>
      <c r="M344" s="234"/>
      <c r="N344" s="23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U344" s="20" t="s">
        <v>93</v>
      </c>
    </row>
    <row r="345" s="2" customFormat="1">
      <c r="A345" s="42"/>
      <c r="B345" s="43"/>
      <c r="C345" s="44"/>
      <c r="D345" s="238" t="s">
        <v>278</v>
      </c>
      <c r="E345" s="44"/>
      <c r="F345" s="284" t="s">
        <v>2144</v>
      </c>
      <c r="G345" s="44"/>
      <c r="H345" s="271">
        <v>173.166</v>
      </c>
      <c r="I345" s="44"/>
      <c r="J345" s="44"/>
      <c r="K345" s="44"/>
      <c r="L345" s="48"/>
      <c r="M345" s="234"/>
      <c r="N345" s="23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U345" s="20" t="s">
        <v>93</v>
      </c>
    </row>
    <row r="346" s="2" customFormat="1">
      <c r="A346" s="42"/>
      <c r="B346" s="43"/>
      <c r="C346" s="44"/>
      <c r="D346" s="238" t="s">
        <v>278</v>
      </c>
      <c r="E346" s="44"/>
      <c r="F346" s="284" t="s">
        <v>2145</v>
      </c>
      <c r="G346" s="44"/>
      <c r="H346" s="271">
        <v>5</v>
      </c>
      <c r="I346" s="44"/>
      <c r="J346" s="44"/>
      <c r="K346" s="44"/>
      <c r="L346" s="48"/>
      <c r="M346" s="234"/>
      <c r="N346" s="23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U346" s="20" t="s">
        <v>93</v>
      </c>
    </row>
    <row r="347" s="2" customFormat="1">
      <c r="A347" s="42"/>
      <c r="B347" s="43"/>
      <c r="C347" s="44"/>
      <c r="D347" s="238" t="s">
        <v>278</v>
      </c>
      <c r="E347" s="44"/>
      <c r="F347" s="284" t="s">
        <v>744</v>
      </c>
      <c r="G347" s="44"/>
      <c r="H347" s="271">
        <v>0</v>
      </c>
      <c r="I347" s="44"/>
      <c r="J347" s="44"/>
      <c r="K347" s="44"/>
      <c r="L347" s="48"/>
      <c r="M347" s="234"/>
      <c r="N347" s="23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U347" s="20" t="s">
        <v>93</v>
      </c>
    </row>
    <row r="348" s="2" customFormat="1">
      <c r="A348" s="42"/>
      <c r="B348" s="43"/>
      <c r="C348" s="44"/>
      <c r="D348" s="238" t="s">
        <v>278</v>
      </c>
      <c r="E348" s="44"/>
      <c r="F348" s="284" t="s">
        <v>2146</v>
      </c>
      <c r="G348" s="44"/>
      <c r="H348" s="271">
        <v>-251.84</v>
      </c>
      <c r="I348" s="44"/>
      <c r="J348" s="44"/>
      <c r="K348" s="44"/>
      <c r="L348" s="48"/>
      <c r="M348" s="234"/>
      <c r="N348" s="23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U348" s="20" t="s">
        <v>93</v>
      </c>
    </row>
    <row r="349" s="2" customFormat="1">
      <c r="A349" s="42"/>
      <c r="B349" s="43"/>
      <c r="C349" s="44"/>
      <c r="D349" s="238" t="s">
        <v>278</v>
      </c>
      <c r="E349" s="44"/>
      <c r="F349" s="284" t="s">
        <v>2147</v>
      </c>
      <c r="G349" s="44"/>
      <c r="H349" s="271">
        <v>-39.189999999999998</v>
      </c>
      <c r="I349" s="44"/>
      <c r="J349" s="44"/>
      <c r="K349" s="44"/>
      <c r="L349" s="48"/>
      <c r="M349" s="234"/>
      <c r="N349" s="23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U349" s="20" t="s">
        <v>93</v>
      </c>
    </row>
    <row r="350" s="2" customFormat="1">
      <c r="A350" s="42"/>
      <c r="B350" s="43"/>
      <c r="C350" s="44"/>
      <c r="D350" s="238" t="s">
        <v>278</v>
      </c>
      <c r="E350" s="44"/>
      <c r="F350" s="284" t="s">
        <v>2148</v>
      </c>
      <c r="G350" s="44"/>
      <c r="H350" s="271">
        <v>-6.6230000000000002</v>
      </c>
      <c r="I350" s="44"/>
      <c r="J350" s="44"/>
      <c r="K350" s="44"/>
      <c r="L350" s="48"/>
      <c r="M350" s="234"/>
      <c r="N350" s="23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U350" s="20" t="s">
        <v>93</v>
      </c>
    </row>
    <row r="351" s="2" customFormat="1">
      <c r="A351" s="42"/>
      <c r="B351" s="43"/>
      <c r="C351" s="44"/>
      <c r="D351" s="238" t="s">
        <v>278</v>
      </c>
      <c r="E351" s="44"/>
      <c r="F351" s="284" t="s">
        <v>268</v>
      </c>
      <c r="G351" s="44"/>
      <c r="H351" s="271">
        <v>3602.5050000000001</v>
      </c>
      <c r="I351" s="44"/>
      <c r="J351" s="44"/>
      <c r="K351" s="44"/>
      <c r="L351" s="48"/>
      <c r="M351" s="234"/>
      <c r="N351" s="23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U351" s="20" t="s">
        <v>93</v>
      </c>
    </row>
    <row r="352" s="2" customFormat="1">
      <c r="A352" s="42"/>
      <c r="B352" s="43"/>
      <c r="C352" s="44"/>
      <c r="D352" s="238" t="s">
        <v>278</v>
      </c>
      <c r="E352" s="44"/>
      <c r="F352" s="269" t="s">
        <v>879</v>
      </c>
      <c r="G352" s="44"/>
      <c r="H352" s="44"/>
      <c r="I352" s="44"/>
      <c r="J352" s="44"/>
      <c r="K352" s="44"/>
      <c r="L352" s="48"/>
      <c r="M352" s="234"/>
      <c r="N352" s="23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U352" s="20" t="s">
        <v>93</v>
      </c>
    </row>
    <row r="353" s="2" customFormat="1" ht="37.8" customHeight="1">
      <c r="A353" s="42"/>
      <c r="B353" s="43"/>
      <c r="C353" s="218" t="s">
        <v>349</v>
      </c>
      <c r="D353" s="218" t="s">
        <v>256</v>
      </c>
      <c r="E353" s="219" t="s">
        <v>339</v>
      </c>
      <c r="F353" s="220" t="s">
        <v>340</v>
      </c>
      <c r="G353" s="221" t="s">
        <v>314</v>
      </c>
      <c r="H353" s="222">
        <v>1080.752</v>
      </c>
      <c r="I353" s="223"/>
      <c r="J353" s="224">
        <f>ROUND(I353*H353,2)</f>
        <v>0</v>
      </c>
      <c r="K353" s="220" t="s">
        <v>260</v>
      </c>
      <c r="L353" s="48"/>
      <c r="M353" s="225" t="s">
        <v>48</v>
      </c>
      <c r="N353" s="226" t="s">
        <v>56</v>
      </c>
      <c r="O353" s="88"/>
      <c r="P353" s="227">
        <f>O353*H353</f>
        <v>0</v>
      </c>
      <c r="Q353" s="227">
        <v>0</v>
      </c>
      <c r="R353" s="227">
        <f>Q353*H353</f>
        <v>0</v>
      </c>
      <c r="S353" s="227">
        <v>0</v>
      </c>
      <c r="T353" s="22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29" t="s">
        <v>261</v>
      </c>
      <c r="AT353" s="229" t="s">
        <v>256</v>
      </c>
      <c r="AU353" s="229" t="s">
        <v>93</v>
      </c>
      <c r="AY353" s="20" t="s">
        <v>254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20" t="s">
        <v>23</v>
      </c>
      <c r="BK353" s="230">
        <f>ROUND(I353*H353,2)</f>
        <v>0</v>
      </c>
      <c r="BL353" s="20" t="s">
        <v>261</v>
      </c>
      <c r="BM353" s="229" t="s">
        <v>881</v>
      </c>
    </row>
    <row r="354" s="2" customFormat="1">
      <c r="A354" s="42"/>
      <c r="B354" s="43"/>
      <c r="C354" s="44"/>
      <c r="D354" s="231" t="s">
        <v>263</v>
      </c>
      <c r="E354" s="44"/>
      <c r="F354" s="232" t="s">
        <v>342</v>
      </c>
      <c r="G354" s="44"/>
      <c r="H354" s="44"/>
      <c r="I354" s="233"/>
      <c r="J354" s="44"/>
      <c r="K354" s="44"/>
      <c r="L354" s="48"/>
      <c r="M354" s="234"/>
      <c r="N354" s="23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263</v>
      </c>
      <c r="AU354" s="20" t="s">
        <v>93</v>
      </c>
    </row>
    <row r="355" s="15" customFormat="1">
      <c r="A355" s="15"/>
      <c r="B355" s="259"/>
      <c r="C355" s="260"/>
      <c r="D355" s="238" t="s">
        <v>265</v>
      </c>
      <c r="E355" s="261" t="s">
        <v>48</v>
      </c>
      <c r="F355" s="262" t="s">
        <v>729</v>
      </c>
      <c r="G355" s="260"/>
      <c r="H355" s="261" t="s">
        <v>48</v>
      </c>
      <c r="I355" s="263"/>
      <c r="J355" s="260"/>
      <c r="K355" s="260"/>
      <c r="L355" s="264"/>
      <c r="M355" s="265"/>
      <c r="N355" s="266"/>
      <c r="O355" s="266"/>
      <c r="P355" s="266"/>
      <c r="Q355" s="266"/>
      <c r="R355" s="266"/>
      <c r="S355" s="266"/>
      <c r="T355" s="26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8" t="s">
        <v>265</v>
      </c>
      <c r="AU355" s="268" t="s">
        <v>93</v>
      </c>
      <c r="AV355" s="15" t="s">
        <v>23</v>
      </c>
      <c r="AW355" s="15" t="s">
        <v>46</v>
      </c>
      <c r="AX355" s="15" t="s">
        <v>85</v>
      </c>
      <c r="AY355" s="268" t="s">
        <v>254</v>
      </c>
    </row>
    <row r="356" s="13" customFormat="1">
      <c r="A356" s="13"/>
      <c r="B356" s="236"/>
      <c r="C356" s="237"/>
      <c r="D356" s="238" t="s">
        <v>265</v>
      </c>
      <c r="E356" s="239" t="s">
        <v>48</v>
      </c>
      <c r="F356" s="240" t="s">
        <v>882</v>
      </c>
      <c r="G356" s="237"/>
      <c r="H356" s="241">
        <v>1080.752</v>
      </c>
      <c r="I356" s="242"/>
      <c r="J356" s="237"/>
      <c r="K356" s="237"/>
      <c r="L356" s="243"/>
      <c r="M356" s="244"/>
      <c r="N356" s="245"/>
      <c r="O356" s="245"/>
      <c r="P356" s="245"/>
      <c r="Q356" s="245"/>
      <c r="R356" s="245"/>
      <c r="S356" s="245"/>
      <c r="T356" s="24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7" t="s">
        <v>265</v>
      </c>
      <c r="AU356" s="247" t="s">
        <v>93</v>
      </c>
      <c r="AV356" s="13" t="s">
        <v>93</v>
      </c>
      <c r="AW356" s="13" t="s">
        <v>46</v>
      </c>
      <c r="AX356" s="13" t="s">
        <v>85</v>
      </c>
      <c r="AY356" s="247" t="s">
        <v>254</v>
      </c>
    </row>
    <row r="357" s="14" customFormat="1">
      <c r="A357" s="14"/>
      <c r="B357" s="248"/>
      <c r="C357" s="249"/>
      <c r="D357" s="238" t="s">
        <v>265</v>
      </c>
      <c r="E357" s="250" t="s">
        <v>48</v>
      </c>
      <c r="F357" s="251" t="s">
        <v>268</v>
      </c>
      <c r="G357" s="249"/>
      <c r="H357" s="252">
        <v>1080.752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8" t="s">
        <v>265</v>
      </c>
      <c r="AU357" s="258" t="s">
        <v>93</v>
      </c>
      <c r="AV357" s="14" t="s">
        <v>261</v>
      </c>
      <c r="AW357" s="14" t="s">
        <v>46</v>
      </c>
      <c r="AX357" s="14" t="s">
        <v>23</v>
      </c>
      <c r="AY357" s="258" t="s">
        <v>254</v>
      </c>
    </row>
    <row r="358" s="2" customFormat="1">
      <c r="A358" s="42"/>
      <c r="B358" s="43"/>
      <c r="C358" s="44"/>
      <c r="D358" s="238" t="s">
        <v>278</v>
      </c>
      <c r="E358" s="44"/>
      <c r="F358" s="269" t="s">
        <v>732</v>
      </c>
      <c r="G358" s="44"/>
      <c r="H358" s="44"/>
      <c r="I358" s="44"/>
      <c r="J358" s="44"/>
      <c r="K358" s="44"/>
      <c r="L358" s="48"/>
      <c r="M358" s="234"/>
      <c r="N358" s="23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U358" s="20" t="s">
        <v>93</v>
      </c>
    </row>
    <row r="359" s="2" customFormat="1">
      <c r="A359" s="42"/>
      <c r="B359" s="43"/>
      <c r="C359" s="44"/>
      <c r="D359" s="238" t="s">
        <v>278</v>
      </c>
      <c r="E359" s="44"/>
      <c r="F359" s="270" t="s">
        <v>2135</v>
      </c>
      <c r="G359" s="44"/>
      <c r="H359" s="271">
        <v>0</v>
      </c>
      <c r="I359" s="44"/>
      <c r="J359" s="44"/>
      <c r="K359" s="44"/>
      <c r="L359" s="48"/>
      <c r="M359" s="234"/>
      <c r="N359" s="23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U359" s="20" t="s">
        <v>93</v>
      </c>
    </row>
    <row r="360" s="2" customFormat="1">
      <c r="A360" s="42"/>
      <c r="B360" s="43"/>
      <c r="C360" s="44"/>
      <c r="D360" s="238" t="s">
        <v>278</v>
      </c>
      <c r="E360" s="44"/>
      <c r="F360" s="270" t="s">
        <v>2136</v>
      </c>
      <c r="G360" s="44"/>
      <c r="H360" s="271">
        <v>0</v>
      </c>
      <c r="I360" s="44"/>
      <c r="J360" s="44"/>
      <c r="K360" s="44"/>
      <c r="L360" s="48"/>
      <c r="M360" s="234"/>
      <c r="N360" s="23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U360" s="20" t="s">
        <v>93</v>
      </c>
    </row>
    <row r="361" s="2" customFormat="1">
      <c r="A361" s="42"/>
      <c r="B361" s="43"/>
      <c r="C361" s="44"/>
      <c r="D361" s="238" t="s">
        <v>278</v>
      </c>
      <c r="E361" s="44"/>
      <c r="F361" s="270" t="s">
        <v>2137</v>
      </c>
      <c r="G361" s="44"/>
      <c r="H361" s="271">
        <v>3297.3499999999999</v>
      </c>
      <c r="I361" s="44"/>
      <c r="J361" s="44"/>
      <c r="K361" s="44"/>
      <c r="L361" s="48"/>
      <c r="M361" s="234"/>
      <c r="N361" s="23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U361" s="20" t="s">
        <v>93</v>
      </c>
    </row>
    <row r="362" s="2" customFormat="1">
      <c r="A362" s="42"/>
      <c r="B362" s="43"/>
      <c r="C362" s="44"/>
      <c r="D362" s="238" t="s">
        <v>278</v>
      </c>
      <c r="E362" s="44"/>
      <c r="F362" s="270" t="s">
        <v>2138</v>
      </c>
      <c r="G362" s="44"/>
      <c r="H362" s="271">
        <v>0</v>
      </c>
      <c r="I362" s="44"/>
      <c r="J362" s="44"/>
      <c r="K362" s="44"/>
      <c r="L362" s="48"/>
      <c r="M362" s="234"/>
      <c r="N362" s="23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U362" s="20" t="s">
        <v>93</v>
      </c>
    </row>
    <row r="363" s="2" customFormat="1">
      <c r="A363" s="42"/>
      <c r="B363" s="43"/>
      <c r="C363" s="44"/>
      <c r="D363" s="238" t="s">
        <v>278</v>
      </c>
      <c r="E363" s="44"/>
      <c r="F363" s="270" t="s">
        <v>2139</v>
      </c>
      <c r="G363" s="44"/>
      <c r="H363" s="271">
        <v>67.448999999999998</v>
      </c>
      <c r="I363" s="44"/>
      <c r="J363" s="44"/>
      <c r="K363" s="44"/>
      <c r="L363" s="48"/>
      <c r="M363" s="234"/>
      <c r="N363" s="23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U363" s="20" t="s">
        <v>93</v>
      </c>
    </row>
    <row r="364" s="2" customFormat="1">
      <c r="A364" s="42"/>
      <c r="B364" s="43"/>
      <c r="C364" s="44"/>
      <c r="D364" s="238" t="s">
        <v>278</v>
      </c>
      <c r="E364" s="44"/>
      <c r="F364" s="270" t="s">
        <v>2140</v>
      </c>
      <c r="G364" s="44"/>
      <c r="H364" s="271">
        <v>6</v>
      </c>
      <c r="I364" s="44"/>
      <c r="J364" s="44"/>
      <c r="K364" s="44"/>
      <c r="L364" s="48"/>
      <c r="M364" s="234"/>
      <c r="N364" s="23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U364" s="20" t="s">
        <v>93</v>
      </c>
    </row>
    <row r="365" s="2" customFormat="1">
      <c r="A365" s="42"/>
      <c r="B365" s="43"/>
      <c r="C365" s="44"/>
      <c r="D365" s="238" t="s">
        <v>278</v>
      </c>
      <c r="E365" s="44"/>
      <c r="F365" s="270" t="s">
        <v>2141</v>
      </c>
      <c r="G365" s="44"/>
      <c r="H365" s="271">
        <v>0</v>
      </c>
      <c r="I365" s="44"/>
      <c r="J365" s="44"/>
      <c r="K365" s="44"/>
      <c r="L365" s="48"/>
      <c r="M365" s="234"/>
      <c r="N365" s="23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U365" s="20" t="s">
        <v>93</v>
      </c>
    </row>
    <row r="366" s="2" customFormat="1">
      <c r="A366" s="42"/>
      <c r="B366" s="43"/>
      <c r="C366" s="44"/>
      <c r="D366" s="238" t="s">
        <v>278</v>
      </c>
      <c r="E366" s="44"/>
      <c r="F366" s="270" t="s">
        <v>2142</v>
      </c>
      <c r="G366" s="44"/>
      <c r="H366" s="271">
        <v>177.72300000000001</v>
      </c>
      <c r="I366" s="44"/>
      <c r="J366" s="44"/>
      <c r="K366" s="44"/>
      <c r="L366" s="48"/>
      <c r="M366" s="234"/>
      <c r="N366" s="235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U366" s="20" t="s">
        <v>93</v>
      </c>
    </row>
    <row r="367" s="2" customFormat="1">
      <c r="A367" s="42"/>
      <c r="B367" s="43"/>
      <c r="C367" s="44"/>
      <c r="D367" s="238" t="s">
        <v>278</v>
      </c>
      <c r="E367" s="44"/>
      <c r="F367" s="270" t="s">
        <v>2143</v>
      </c>
      <c r="G367" s="44"/>
      <c r="H367" s="271">
        <v>173.47</v>
      </c>
      <c r="I367" s="44"/>
      <c r="J367" s="44"/>
      <c r="K367" s="44"/>
      <c r="L367" s="48"/>
      <c r="M367" s="234"/>
      <c r="N367" s="23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U367" s="20" t="s">
        <v>93</v>
      </c>
    </row>
    <row r="368" s="2" customFormat="1">
      <c r="A368" s="42"/>
      <c r="B368" s="43"/>
      <c r="C368" s="44"/>
      <c r="D368" s="238" t="s">
        <v>278</v>
      </c>
      <c r="E368" s="44"/>
      <c r="F368" s="270" t="s">
        <v>2144</v>
      </c>
      <c r="G368" s="44"/>
      <c r="H368" s="271">
        <v>173.166</v>
      </c>
      <c r="I368" s="44"/>
      <c r="J368" s="44"/>
      <c r="K368" s="44"/>
      <c r="L368" s="48"/>
      <c r="M368" s="234"/>
      <c r="N368" s="23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U368" s="20" t="s">
        <v>93</v>
      </c>
    </row>
    <row r="369" s="2" customFormat="1">
      <c r="A369" s="42"/>
      <c r="B369" s="43"/>
      <c r="C369" s="44"/>
      <c r="D369" s="238" t="s">
        <v>278</v>
      </c>
      <c r="E369" s="44"/>
      <c r="F369" s="270" t="s">
        <v>2145</v>
      </c>
      <c r="G369" s="44"/>
      <c r="H369" s="271">
        <v>5</v>
      </c>
      <c r="I369" s="44"/>
      <c r="J369" s="44"/>
      <c r="K369" s="44"/>
      <c r="L369" s="48"/>
      <c r="M369" s="234"/>
      <c r="N369" s="23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U369" s="20" t="s">
        <v>93</v>
      </c>
    </row>
    <row r="370" s="2" customFormat="1">
      <c r="A370" s="42"/>
      <c r="B370" s="43"/>
      <c r="C370" s="44"/>
      <c r="D370" s="238" t="s">
        <v>278</v>
      </c>
      <c r="E370" s="44"/>
      <c r="F370" s="270" t="s">
        <v>744</v>
      </c>
      <c r="G370" s="44"/>
      <c r="H370" s="271">
        <v>0</v>
      </c>
      <c r="I370" s="44"/>
      <c r="J370" s="44"/>
      <c r="K370" s="44"/>
      <c r="L370" s="48"/>
      <c r="M370" s="234"/>
      <c r="N370" s="23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U370" s="20" t="s">
        <v>93</v>
      </c>
    </row>
    <row r="371" s="2" customFormat="1">
      <c r="A371" s="42"/>
      <c r="B371" s="43"/>
      <c r="C371" s="44"/>
      <c r="D371" s="238" t="s">
        <v>278</v>
      </c>
      <c r="E371" s="44"/>
      <c r="F371" s="270" t="s">
        <v>2146</v>
      </c>
      <c r="G371" s="44"/>
      <c r="H371" s="271">
        <v>-251.84</v>
      </c>
      <c r="I371" s="44"/>
      <c r="J371" s="44"/>
      <c r="K371" s="44"/>
      <c r="L371" s="48"/>
      <c r="M371" s="234"/>
      <c r="N371" s="23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U371" s="20" t="s">
        <v>93</v>
      </c>
    </row>
    <row r="372" s="2" customFormat="1">
      <c r="A372" s="42"/>
      <c r="B372" s="43"/>
      <c r="C372" s="44"/>
      <c r="D372" s="238" t="s">
        <v>278</v>
      </c>
      <c r="E372" s="44"/>
      <c r="F372" s="270" t="s">
        <v>2147</v>
      </c>
      <c r="G372" s="44"/>
      <c r="H372" s="271">
        <v>-39.189999999999998</v>
      </c>
      <c r="I372" s="44"/>
      <c r="J372" s="44"/>
      <c r="K372" s="44"/>
      <c r="L372" s="48"/>
      <c r="M372" s="234"/>
      <c r="N372" s="23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U372" s="20" t="s">
        <v>93</v>
      </c>
    </row>
    <row r="373" s="2" customFormat="1">
      <c r="A373" s="42"/>
      <c r="B373" s="43"/>
      <c r="C373" s="44"/>
      <c r="D373" s="238" t="s">
        <v>278</v>
      </c>
      <c r="E373" s="44"/>
      <c r="F373" s="270" t="s">
        <v>2148</v>
      </c>
      <c r="G373" s="44"/>
      <c r="H373" s="271">
        <v>-6.6230000000000002</v>
      </c>
      <c r="I373" s="44"/>
      <c r="J373" s="44"/>
      <c r="K373" s="44"/>
      <c r="L373" s="48"/>
      <c r="M373" s="234"/>
      <c r="N373" s="235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U373" s="20" t="s">
        <v>93</v>
      </c>
    </row>
    <row r="374" s="2" customFormat="1">
      <c r="A374" s="42"/>
      <c r="B374" s="43"/>
      <c r="C374" s="44"/>
      <c r="D374" s="238" t="s">
        <v>278</v>
      </c>
      <c r="E374" s="44"/>
      <c r="F374" s="270" t="s">
        <v>268</v>
      </c>
      <c r="G374" s="44"/>
      <c r="H374" s="271">
        <v>3602.5050000000001</v>
      </c>
      <c r="I374" s="44"/>
      <c r="J374" s="44"/>
      <c r="K374" s="44"/>
      <c r="L374" s="48"/>
      <c r="M374" s="234"/>
      <c r="N374" s="23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U374" s="20" t="s">
        <v>93</v>
      </c>
    </row>
    <row r="375" s="2" customFormat="1" ht="37.8" customHeight="1">
      <c r="A375" s="42"/>
      <c r="B375" s="43"/>
      <c r="C375" s="218" t="s">
        <v>354</v>
      </c>
      <c r="D375" s="218" t="s">
        <v>256</v>
      </c>
      <c r="E375" s="219" t="s">
        <v>885</v>
      </c>
      <c r="F375" s="220" t="s">
        <v>886</v>
      </c>
      <c r="G375" s="221" t="s">
        <v>314</v>
      </c>
      <c r="H375" s="222">
        <v>2521.7539999999999</v>
      </c>
      <c r="I375" s="223"/>
      <c r="J375" s="224">
        <f>ROUND(I375*H375,2)</f>
        <v>0</v>
      </c>
      <c r="K375" s="220" t="s">
        <v>260</v>
      </c>
      <c r="L375" s="48"/>
      <c r="M375" s="225" t="s">
        <v>48</v>
      </c>
      <c r="N375" s="226" t="s">
        <v>56</v>
      </c>
      <c r="O375" s="88"/>
      <c r="P375" s="227">
        <f>O375*H375</f>
        <v>0</v>
      </c>
      <c r="Q375" s="227">
        <v>0</v>
      </c>
      <c r="R375" s="227">
        <f>Q375*H375</f>
        <v>0</v>
      </c>
      <c r="S375" s="227">
        <v>0</v>
      </c>
      <c r="T375" s="22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29" t="s">
        <v>261</v>
      </c>
      <c r="AT375" s="229" t="s">
        <v>256</v>
      </c>
      <c r="AU375" s="229" t="s">
        <v>93</v>
      </c>
      <c r="AY375" s="20" t="s">
        <v>254</v>
      </c>
      <c r="BE375" s="230">
        <f>IF(N375="základní",J375,0)</f>
        <v>0</v>
      </c>
      <c r="BF375" s="230">
        <f>IF(N375="snížená",J375,0)</f>
        <v>0</v>
      </c>
      <c r="BG375" s="230">
        <f>IF(N375="zákl. přenesená",J375,0)</f>
        <v>0</v>
      </c>
      <c r="BH375" s="230">
        <f>IF(N375="sníž. přenesená",J375,0)</f>
        <v>0</v>
      </c>
      <c r="BI375" s="230">
        <f>IF(N375="nulová",J375,0)</f>
        <v>0</v>
      </c>
      <c r="BJ375" s="20" t="s">
        <v>23</v>
      </c>
      <c r="BK375" s="230">
        <f>ROUND(I375*H375,2)</f>
        <v>0</v>
      </c>
      <c r="BL375" s="20" t="s">
        <v>261</v>
      </c>
      <c r="BM375" s="229" t="s">
        <v>887</v>
      </c>
    </row>
    <row r="376" s="2" customFormat="1">
      <c r="A376" s="42"/>
      <c r="B376" s="43"/>
      <c r="C376" s="44"/>
      <c r="D376" s="231" t="s">
        <v>263</v>
      </c>
      <c r="E376" s="44"/>
      <c r="F376" s="232" t="s">
        <v>888</v>
      </c>
      <c r="G376" s="44"/>
      <c r="H376" s="44"/>
      <c r="I376" s="233"/>
      <c r="J376" s="44"/>
      <c r="K376" s="44"/>
      <c r="L376" s="48"/>
      <c r="M376" s="234"/>
      <c r="N376" s="23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263</v>
      </c>
      <c r="AU376" s="20" t="s">
        <v>93</v>
      </c>
    </row>
    <row r="377" s="15" customFormat="1">
      <c r="A377" s="15"/>
      <c r="B377" s="259"/>
      <c r="C377" s="260"/>
      <c r="D377" s="238" t="s">
        <v>265</v>
      </c>
      <c r="E377" s="261" t="s">
        <v>48</v>
      </c>
      <c r="F377" s="262" t="s">
        <v>729</v>
      </c>
      <c r="G377" s="260"/>
      <c r="H377" s="261" t="s">
        <v>48</v>
      </c>
      <c r="I377" s="263"/>
      <c r="J377" s="260"/>
      <c r="K377" s="260"/>
      <c r="L377" s="264"/>
      <c r="M377" s="265"/>
      <c r="N377" s="266"/>
      <c r="O377" s="266"/>
      <c r="P377" s="266"/>
      <c r="Q377" s="266"/>
      <c r="R377" s="266"/>
      <c r="S377" s="266"/>
      <c r="T377" s="267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8" t="s">
        <v>265</v>
      </c>
      <c r="AU377" s="268" t="s">
        <v>93</v>
      </c>
      <c r="AV377" s="15" t="s">
        <v>23</v>
      </c>
      <c r="AW377" s="15" t="s">
        <v>46</v>
      </c>
      <c r="AX377" s="15" t="s">
        <v>85</v>
      </c>
      <c r="AY377" s="268" t="s">
        <v>254</v>
      </c>
    </row>
    <row r="378" s="13" customFormat="1">
      <c r="A378" s="13"/>
      <c r="B378" s="236"/>
      <c r="C378" s="237"/>
      <c r="D378" s="238" t="s">
        <v>265</v>
      </c>
      <c r="E378" s="239" t="s">
        <v>48</v>
      </c>
      <c r="F378" s="240" t="s">
        <v>889</v>
      </c>
      <c r="G378" s="237"/>
      <c r="H378" s="241">
        <v>2521.7539999999999</v>
      </c>
      <c r="I378" s="242"/>
      <c r="J378" s="237"/>
      <c r="K378" s="237"/>
      <c r="L378" s="243"/>
      <c r="M378" s="244"/>
      <c r="N378" s="245"/>
      <c r="O378" s="245"/>
      <c r="P378" s="245"/>
      <c r="Q378" s="245"/>
      <c r="R378" s="245"/>
      <c r="S378" s="245"/>
      <c r="T378" s="24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7" t="s">
        <v>265</v>
      </c>
      <c r="AU378" s="247" t="s">
        <v>93</v>
      </c>
      <c r="AV378" s="13" t="s">
        <v>93</v>
      </c>
      <c r="AW378" s="13" t="s">
        <v>46</v>
      </c>
      <c r="AX378" s="13" t="s">
        <v>85</v>
      </c>
      <c r="AY378" s="247" t="s">
        <v>254</v>
      </c>
    </row>
    <row r="379" s="14" customFormat="1">
      <c r="A379" s="14"/>
      <c r="B379" s="248"/>
      <c r="C379" s="249"/>
      <c r="D379" s="238" t="s">
        <v>265</v>
      </c>
      <c r="E379" s="250" t="s">
        <v>48</v>
      </c>
      <c r="F379" s="251" t="s">
        <v>268</v>
      </c>
      <c r="G379" s="249"/>
      <c r="H379" s="252">
        <v>2521.7539999999999</v>
      </c>
      <c r="I379" s="253"/>
      <c r="J379" s="249"/>
      <c r="K379" s="249"/>
      <c r="L379" s="254"/>
      <c r="M379" s="255"/>
      <c r="N379" s="256"/>
      <c r="O379" s="256"/>
      <c r="P379" s="256"/>
      <c r="Q379" s="256"/>
      <c r="R379" s="256"/>
      <c r="S379" s="256"/>
      <c r="T379" s="25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8" t="s">
        <v>265</v>
      </c>
      <c r="AU379" s="258" t="s">
        <v>93</v>
      </c>
      <c r="AV379" s="14" t="s">
        <v>261</v>
      </c>
      <c r="AW379" s="14" t="s">
        <v>46</v>
      </c>
      <c r="AX379" s="14" t="s">
        <v>23</v>
      </c>
      <c r="AY379" s="258" t="s">
        <v>254</v>
      </c>
    </row>
    <row r="380" s="2" customFormat="1">
      <c r="A380" s="42"/>
      <c r="B380" s="43"/>
      <c r="C380" s="44"/>
      <c r="D380" s="238" t="s">
        <v>278</v>
      </c>
      <c r="E380" s="44"/>
      <c r="F380" s="269" t="s">
        <v>732</v>
      </c>
      <c r="G380" s="44"/>
      <c r="H380" s="44"/>
      <c r="I380" s="44"/>
      <c r="J380" s="44"/>
      <c r="K380" s="44"/>
      <c r="L380" s="48"/>
      <c r="M380" s="234"/>
      <c r="N380" s="23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U380" s="20" t="s">
        <v>93</v>
      </c>
    </row>
    <row r="381" s="2" customFormat="1">
      <c r="A381" s="42"/>
      <c r="B381" s="43"/>
      <c r="C381" s="44"/>
      <c r="D381" s="238" t="s">
        <v>278</v>
      </c>
      <c r="E381" s="44"/>
      <c r="F381" s="270" t="s">
        <v>2135</v>
      </c>
      <c r="G381" s="44"/>
      <c r="H381" s="271">
        <v>0</v>
      </c>
      <c r="I381" s="44"/>
      <c r="J381" s="44"/>
      <c r="K381" s="44"/>
      <c r="L381" s="48"/>
      <c r="M381" s="234"/>
      <c r="N381" s="23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U381" s="20" t="s">
        <v>93</v>
      </c>
    </row>
    <row r="382" s="2" customFormat="1">
      <c r="A382" s="42"/>
      <c r="B382" s="43"/>
      <c r="C382" s="44"/>
      <c r="D382" s="238" t="s">
        <v>278</v>
      </c>
      <c r="E382" s="44"/>
      <c r="F382" s="270" t="s">
        <v>2136</v>
      </c>
      <c r="G382" s="44"/>
      <c r="H382" s="271">
        <v>0</v>
      </c>
      <c r="I382" s="44"/>
      <c r="J382" s="44"/>
      <c r="K382" s="44"/>
      <c r="L382" s="48"/>
      <c r="M382" s="234"/>
      <c r="N382" s="23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U382" s="20" t="s">
        <v>93</v>
      </c>
    </row>
    <row r="383" s="2" customFormat="1">
      <c r="A383" s="42"/>
      <c r="B383" s="43"/>
      <c r="C383" s="44"/>
      <c r="D383" s="238" t="s">
        <v>278</v>
      </c>
      <c r="E383" s="44"/>
      <c r="F383" s="270" t="s">
        <v>2137</v>
      </c>
      <c r="G383" s="44"/>
      <c r="H383" s="271">
        <v>3297.3499999999999</v>
      </c>
      <c r="I383" s="44"/>
      <c r="J383" s="44"/>
      <c r="K383" s="44"/>
      <c r="L383" s="48"/>
      <c r="M383" s="234"/>
      <c r="N383" s="23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U383" s="20" t="s">
        <v>93</v>
      </c>
    </row>
    <row r="384" s="2" customFormat="1">
      <c r="A384" s="42"/>
      <c r="B384" s="43"/>
      <c r="C384" s="44"/>
      <c r="D384" s="238" t="s">
        <v>278</v>
      </c>
      <c r="E384" s="44"/>
      <c r="F384" s="270" t="s">
        <v>2138</v>
      </c>
      <c r="G384" s="44"/>
      <c r="H384" s="271">
        <v>0</v>
      </c>
      <c r="I384" s="44"/>
      <c r="J384" s="44"/>
      <c r="K384" s="44"/>
      <c r="L384" s="48"/>
      <c r="M384" s="234"/>
      <c r="N384" s="23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U384" s="20" t="s">
        <v>93</v>
      </c>
    </row>
    <row r="385" s="2" customFormat="1">
      <c r="A385" s="42"/>
      <c r="B385" s="43"/>
      <c r="C385" s="44"/>
      <c r="D385" s="238" t="s">
        <v>278</v>
      </c>
      <c r="E385" s="44"/>
      <c r="F385" s="270" t="s">
        <v>2139</v>
      </c>
      <c r="G385" s="44"/>
      <c r="H385" s="271">
        <v>67.448999999999998</v>
      </c>
      <c r="I385" s="44"/>
      <c r="J385" s="44"/>
      <c r="K385" s="44"/>
      <c r="L385" s="48"/>
      <c r="M385" s="234"/>
      <c r="N385" s="23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U385" s="20" t="s">
        <v>93</v>
      </c>
    </row>
    <row r="386" s="2" customFormat="1">
      <c r="A386" s="42"/>
      <c r="B386" s="43"/>
      <c r="C386" s="44"/>
      <c r="D386" s="238" t="s">
        <v>278</v>
      </c>
      <c r="E386" s="44"/>
      <c r="F386" s="270" t="s">
        <v>2140</v>
      </c>
      <c r="G386" s="44"/>
      <c r="H386" s="271">
        <v>6</v>
      </c>
      <c r="I386" s="44"/>
      <c r="J386" s="44"/>
      <c r="K386" s="44"/>
      <c r="L386" s="48"/>
      <c r="M386" s="234"/>
      <c r="N386" s="23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U386" s="20" t="s">
        <v>93</v>
      </c>
    </row>
    <row r="387" s="2" customFormat="1">
      <c r="A387" s="42"/>
      <c r="B387" s="43"/>
      <c r="C387" s="44"/>
      <c r="D387" s="238" t="s">
        <v>278</v>
      </c>
      <c r="E387" s="44"/>
      <c r="F387" s="270" t="s">
        <v>2141</v>
      </c>
      <c r="G387" s="44"/>
      <c r="H387" s="271">
        <v>0</v>
      </c>
      <c r="I387" s="44"/>
      <c r="J387" s="44"/>
      <c r="K387" s="44"/>
      <c r="L387" s="48"/>
      <c r="M387" s="234"/>
      <c r="N387" s="23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U387" s="20" t="s">
        <v>93</v>
      </c>
    </row>
    <row r="388" s="2" customFormat="1">
      <c r="A388" s="42"/>
      <c r="B388" s="43"/>
      <c r="C388" s="44"/>
      <c r="D388" s="238" t="s">
        <v>278</v>
      </c>
      <c r="E388" s="44"/>
      <c r="F388" s="270" t="s">
        <v>2142</v>
      </c>
      <c r="G388" s="44"/>
      <c r="H388" s="271">
        <v>177.72300000000001</v>
      </c>
      <c r="I388" s="44"/>
      <c r="J388" s="44"/>
      <c r="K388" s="44"/>
      <c r="L388" s="48"/>
      <c r="M388" s="234"/>
      <c r="N388" s="23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U388" s="20" t="s">
        <v>93</v>
      </c>
    </row>
    <row r="389" s="2" customFormat="1">
      <c r="A389" s="42"/>
      <c r="B389" s="43"/>
      <c r="C389" s="44"/>
      <c r="D389" s="238" t="s">
        <v>278</v>
      </c>
      <c r="E389" s="44"/>
      <c r="F389" s="270" t="s">
        <v>2143</v>
      </c>
      <c r="G389" s="44"/>
      <c r="H389" s="271">
        <v>173.47</v>
      </c>
      <c r="I389" s="44"/>
      <c r="J389" s="44"/>
      <c r="K389" s="44"/>
      <c r="L389" s="48"/>
      <c r="M389" s="234"/>
      <c r="N389" s="23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U389" s="20" t="s">
        <v>93</v>
      </c>
    </row>
    <row r="390" s="2" customFormat="1">
      <c r="A390" s="42"/>
      <c r="B390" s="43"/>
      <c r="C390" s="44"/>
      <c r="D390" s="238" t="s">
        <v>278</v>
      </c>
      <c r="E390" s="44"/>
      <c r="F390" s="270" t="s">
        <v>2144</v>
      </c>
      <c r="G390" s="44"/>
      <c r="H390" s="271">
        <v>173.166</v>
      </c>
      <c r="I390" s="44"/>
      <c r="J390" s="44"/>
      <c r="K390" s="44"/>
      <c r="L390" s="48"/>
      <c r="M390" s="234"/>
      <c r="N390" s="23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U390" s="20" t="s">
        <v>93</v>
      </c>
    </row>
    <row r="391" s="2" customFormat="1">
      <c r="A391" s="42"/>
      <c r="B391" s="43"/>
      <c r="C391" s="44"/>
      <c r="D391" s="238" t="s">
        <v>278</v>
      </c>
      <c r="E391" s="44"/>
      <c r="F391" s="270" t="s">
        <v>2145</v>
      </c>
      <c r="G391" s="44"/>
      <c r="H391" s="271">
        <v>5</v>
      </c>
      <c r="I391" s="44"/>
      <c r="J391" s="44"/>
      <c r="K391" s="44"/>
      <c r="L391" s="48"/>
      <c r="M391" s="234"/>
      <c r="N391" s="23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U391" s="20" t="s">
        <v>93</v>
      </c>
    </row>
    <row r="392" s="2" customFormat="1">
      <c r="A392" s="42"/>
      <c r="B392" s="43"/>
      <c r="C392" s="44"/>
      <c r="D392" s="238" t="s">
        <v>278</v>
      </c>
      <c r="E392" s="44"/>
      <c r="F392" s="270" t="s">
        <v>744</v>
      </c>
      <c r="G392" s="44"/>
      <c r="H392" s="271">
        <v>0</v>
      </c>
      <c r="I392" s="44"/>
      <c r="J392" s="44"/>
      <c r="K392" s="44"/>
      <c r="L392" s="48"/>
      <c r="M392" s="234"/>
      <c r="N392" s="23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U392" s="20" t="s">
        <v>93</v>
      </c>
    </row>
    <row r="393" s="2" customFormat="1">
      <c r="A393" s="42"/>
      <c r="B393" s="43"/>
      <c r="C393" s="44"/>
      <c r="D393" s="238" t="s">
        <v>278</v>
      </c>
      <c r="E393" s="44"/>
      <c r="F393" s="270" t="s">
        <v>2146</v>
      </c>
      <c r="G393" s="44"/>
      <c r="H393" s="271">
        <v>-251.84</v>
      </c>
      <c r="I393" s="44"/>
      <c r="J393" s="44"/>
      <c r="K393" s="44"/>
      <c r="L393" s="48"/>
      <c r="M393" s="234"/>
      <c r="N393" s="235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U393" s="20" t="s">
        <v>93</v>
      </c>
    </row>
    <row r="394" s="2" customFormat="1">
      <c r="A394" s="42"/>
      <c r="B394" s="43"/>
      <c r="C394" s="44"/>
      <c r="D394" s="238" t="s">
        <v>278</v>
      </c>
      <c r="E394" s="44"/>
      <c r="F394" s="270" t="s">
        <v>2147</v>
      </c>
      <c r="G394" s="44"/>
      <c r="H394" s="271">
        <v>-39.189999999999998</v>
      </c>
      <c r="I394" s="44"/>
      <c r="J394" s="44"/>
      <c r="K394" s="44"/>
      <c r="L394" s="48"/>
      <c r="M394" s="234"/>
      <c r="N394" s="23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U394" s="20" t="s">
        <v>93</v>
      </c>
    </row>
    <row r="395" s="2" customFormat="1">
      <c r="A395" s="42"/>
      <c r="B395" s="43"/>
      <c r="C395" s="44"/>
      <c r="D395" s="238" t="s">
        <v>278</v>
      </c>
      <c r="E395" s="44"/>
      <c r="F395" s="270" t="s">
        <v>2148</v>
      </c>
      <c r="G395" s="44"/>
      <c r="H395" s="271">
        <v>-6.6230000000000002</v>
      </c>
      <c r="I395" s="44"/>
      <c r="J395" s="44"/>
      <c r="K395" s="44"/>
      <c r="L395" s="48"/>
      <c r="M395" s="234"/>
      <c r="N395" s="23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U395" s="20" t="s">
        <v>93</v>
      </c>
    </row>
    <row r="396" s="2" customFormat="1">
      <c r="A396" s="42"/>
      <c r="B396" s="43"/>
      <c r="C396" s="44"/>
      <c r="D396" s="238" t="s">
        <v>278</v>
      </c>
      <c r="E396" s="44"/>
      <c r="F396" s="270" t="s">
        <v>268</v>
      </c>
      <c r="G396" s="44"/>
      <c r="H396" s="271">
        <v>3602.5050000000001</v>
      </c>
      <c r="I396" s="44"/>
      <c r="J396" s="44"/>
      <c r="K396" s="44"/>
      <c r="L396" s="48"/>
      <c r="M396" s="234"/>
      <c r="N396" s="23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U396" s="20" t="s">
        <v>93</v>
      </c>
    </row>
    <row r="397" s="2" customFormat="1" ht="24.15" customHeight="1">
      <c r="A397" s="42"/>
      <c r="B397" s="43"/>
      <c r="C397" s="218" t="s">
        <v>359</v>
      </c>
      <c r="D397" s="218" t="s">
        <v>256</v>
      </c>
      <c r="E397" s="219" t="s">
        <v>344</v>
      </c>
      <c r="F397" s="220" t="s">
        <v>345</v>
      </c>
      <c r="G397" s="221" t="s">
        <v>314</v>
      </c>
      <c r="H397" s="222">
        <v>179.88499999999999</v>
      </c>
      <c r="I397" s="223"/>
      <c r="J397" s="224">
        <f>ROUND(I397*H397,2)</f>
        <v>0</v>
      </c>
      <c r="K397" s="220" t="s">
        <v>260</v>
      </c>
      <c r="L397" s="48"/>
      <c r="M397" s="225" t="s">
        <v>48</v>
      </c>
      <c r="N397" s="226" t="s">
        <v>56</v>
      </c>
      <c r="O397" s="88"/>
      <c r="P397" s="227">
        <f>O397*H397</f>
        <v>0</v>
      </c>
      <c r="Q397" s="227">
        <v>0</v>
      </c>
      <c r="R397" s="227">
        <f>Q397*H397</f>
        <v>0</v>
      </c>
      <c r="S397" s="227">
        <v>0</v>
      </c>
      <c r="T397" s="22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29" t="s">
        <v>261</v>
      </c>
      <c r="AT397" s="229" t="s">
        <v>256</v>
      </c>
      <c r="AU397" s="229" t="s">
        <v>93</v>
      </c>
      <c r="AY397" s="20" t="s">
        <v>254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20" t="s">
        <v>23</v>
      </c>
      <c r="BK397" s="230">
        <f>ROUND(I397*H397,2)</f>
        <v>0</v>
      </c>
      <c r="BL397" s="20" t="s">
        <v>261</v>
      </c>
      <c r="BM397" s="229" t="s">
        <v>894</v>
      </c>
    </row>
    <row r="398" s="2" customFormat="1">
      <c r="A398" s="42"/>
      <c r="B398" s="43"/>
      <c r="C398" s="44"/>
      <c r="D398" s="231" t="s">
        <v>263</v>
      </c>
      <c r="E398" s="44"/>
      <c r="F398" s="232" t="s">
        <v>347</v>
      </c>
      <c r="G398" s="44"/>
      <c r="H398" s="44"/>
      <c r="I398" s="233"/>
      <c r="J398" s="44"/>
      <c r="K398" s="44"/>
      <c r="L398" s="48"/>
      <c r="M398" s="234"/>
      <c r="N398" s="23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263</v>
      </c>
      <c r="AU398" s="20" t="s">
        <v>93</v>
      </c>
    </row>
    <row r="399" s="13" customFormat="1">
      <c r="A399" s="13"/>
      <c r="B399" s="236"/>
      <c r="C399" s="237"/>
      <c r="D399" s="238" t="s">
        <v>265</v>
      </c>
      <c r="E399" s="239" t="s">
        <v>48</v>
      </c>
      <c r="F399" s="240" t="s">
        <v>647</v>
      </c>
      <c r="G399" s="237"/>
      <c r="H399" s="241">
        <v>179.88499999999999</v>
      </c>
      <c r="I399" s="242"/>
      <c r="J399" s="237"/>
      <c r="K399" s="237"/>
      <c r="L399" s="243"/>
      <c r="M399" s="244"/>
      <c r="N399" s="245"/>
      <c r="O399" s="245"/>
      <c r="P399" s="245"/>
      <c r="Q399" s="245"/>
      <c r="R399" s="245"/>
      <c r="S399" s="245"/>
      <c r="T399" s="24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7" t="s">
        <v>265</v>
      </c>
      <c r="AU399" s="247" t="s">
        <v>93</v>
      </c>
      <c r="AV399" s="13" t="s">
        <v>93</v>
      </c>
      <c r="AW399" s="13" t="s">
        <v>46</v>
      </c>
      <c r="AX399" s="13" t="s">
        <v>23</v>
      </c>
      <c r="AY399" s="247" t="s">
        <v>254</v>
      </c>
    </row>
    <row r="400" s="2" customFormat="1">
      <c r="A400" s="42"/>
      <c r="B400" s="43"/>
      <c r="C400" s="44"/>
      <c r="D400" s="238" t="s">
        <v>278</v>
      </c>
      <c r="E400" s="44"/>
      <c r="F400" s="269" t="s">
        <v>895</v>
      </c>
      <c r="G400" s="44"/>
      <c r="H400" s="44"/>
      <c r="I400" s="44"/>
      <c r="J400" s="44"/>
      <c r="K400" s="44"/>
      <c r="L400" s="48"/>
      <c r="M400" s="234"/>
      <c r="N400" s="23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U400" s="20" t="s">
        <v>93</v>
      </c>
    </row>
    <row r="401" s="2" customFormat="1">
      <c r="A401" s="42"/>
      <c r="B401" s="43"/>
      <c r="C401" s="44"/>
      <c r="D401" s="238" t="s">
        <v>278</v>
      </c>
      <c r="E401" s="44"/>
      <c r="F401" s="270" t="s">
        <v>655</v>
      </c>
      <c r="G401" s="44"/>
      <c r="H401" s="271">
        <v>179.88499999999999</v>
      </c>
      <c r="I401" s="44"/>
      <c r="J401" s="44"/>
      <c r="K401" s="44"/>
      <c r="L401" s="48"/>
      <c r="M401" s="234"/>
      <c r="N401" s="23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U401" s="20" t="s">
        <v>93</v>
      </c>
    </row>
    <row r="402" s="2" customFormat="1">
      <c r="A402" s="42"/>
      <c r="B402" s="43"/>
      <c r="C402" s="44"/>
      <c r="D402" s="238" t="s">
        <v>278</v>
      </c>
      <c r="E402" s="44"/>
      <c r="F402" s="270" t="s">
        <v>2160</v>
      </c>
      <c r="G402" s="44"/>
      <c r="H402" s="271">
        <v>0</v>
      </c>
      <c r="I402" s="44"/>
      <c r="J402" s="44"/>
      <c r="K402" s="44"/>
      <c r="L402" s="48"/>
      <c r="M402" s="234"/>
      <c r="N402" s="23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U402" s="20" t="s">
        <v>93</v>
      </c>
    </row>
    <row r="403" s="2" customFormat="1">
      <c r="A403" s="42"/>
      <c r="B403" s="43"/>
      <c r="C403" s="44"/>
      <c r="D403" s="238" t="s">
        <v>278</v>
      </c>
      <c r="E403" s="44"/>
      <c r="F403" s="270" t="s">
        <v>651</v>
      </c>
      <c r="G403" s="44"/>
      <c r="H403" s="271">
        <v>0</v>
      </c>
      <c r="I403" s="44"/>
      <c r="J403" s="44"/>
      <c r="K403" s="44"/>
      <c r="L403" s="48"/>
      <c r="M403" s="234"/>
      <c r="N403" s="23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U403" s="20" t="s">
        <v>93</v>
      </c>
    </row>
    <row r="404" s="2" customFormat="1">
      <c r="A404" s="42"/>
      <c r="B404" s="43"/>
      <c r="C404" s="44"/>
      <c r="D404" s="238" t="s">
        <v>278</v>
      </c>
      <c r="E404" s="44"/>
      <c r="F404" s="270" t="s">
        <v>268</v>
      </c>
      <c r="G404" s="44"/>
      <c r="H404" s="271">
        <v>179.88499999999999</v>
      </c>
      <c r="I404" s="44"/>
      <c r="J404" s="44"/>
      <c r="K404" s="44"/>
      <c r="L404" s="48"/>
      <c r="M404" s="234"/>
      <c r="N404" s="235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U404" s="20" t="s">
        <v>93</v>
      </c>
    </row>
    <row r="405" s="2" customFormat="1">
      <c r="A405" s="42"/>
      <c r="B405" s="43"/>
      <c r="C405" s="44"/>
      <c r="D405" s="238" t="s">
        <v>278</v>
      </c>
      <c r="E405" s="44"/>
      <c r="F405" s="283" t="s">
        <v>850</v>
      </c>
      <c r="G405" s="44"/>
      <c r="H405" s="44"/>
      <c r="I405" s="44"/>
      <c r="J405" s="44"/>
      <c r="K405" s="44"/>
      <c r="L405" s="48"/>
      <c r="M405" s="234"/>
      <c r="N405" s="23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U405" s="20" t="s">
        <v>93</v>
      </c>
    </row>
    <row r="406" s="2" customFormat="1">
      <c r="A406" s="42"/>
      <c r="B406" s="43"/>
      <c r="C406" s="44"/>
      <c r="D406" s="238" t="s">
        <v>278</v>
      </c>
      <c r="E406" s="44"/>
      <c r="F406" s="284" t="s">
        <v>851</v>
      </c>
      <c r="G406" s="44"/>
      <c r="H406" s="271">
        <v>0</v>
      </c>
      <c r="I406" s="44"/>
      <c r="J406" s="44"/>
      <c r="K406" s="44"/>
      <c r="L406" s="48"/>
      <c r="M406" s="234"/>
      <c r="N406" s="23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U406" s="20" t="s">
        <v>93</v>
      </c>
    </row>
    <row r="407" s="2" customFormat="1">
      <c r="A407" s="42"/>
      <c r="B407" s="43"/>
      <c r="C407" s="44"/>
      <c r="D407" s="238" t="s">
        <v>278</v>
      </c>
      <c r="E407" s="44"/>
      <c r="F407" s="284" t="s">
        <v>679</v>
      </c>
      <c r="G407" s="44"/>
      <c r="H407" s="271">
        <v>3602.5050000000001</v>
      </c>
      <c r="I407" s="44"/>
      <c r="J407" s="44"/>
      <c r="K407" s="44"/>
      <c r="L407" s="48"/>
      <c r="M407" s="234"/>
      <c r="N407" s="23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U407" s="20" t="s">
        <v>93</v>
      </c>
    </row>
    <row r="408" s="2" customFormat="1">
      <c r="A408" s="42"/>
      <c r="B408" s="43"/>
      <c r="C408" s="44"/>
      <c r="D408" s="238" t="s">
        <v>278</v>
      </c>
      <c r="E408" s="44"/>
      <c r="F408" s="284" t="s">
        <v>2161</v>
      </c>
      <c r="G408" s="44"/>
      <c r="H408" s="271">
        <v>6.6230000000000002</v>
      </c>
      <c r="I408" s="44"/>
      <c r="J408" s="44"/>
      <c r="K408" s="44"/>
      <c r="L408" s="48"/>
      <c r="M408" s="234"/>
      <c r="N408" s="235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U408" s="20" t="s">
        <v>93</v>
      </c>
    </row>
    <row r="409" s="2" customFormat="1">
      <c r="A409" s="42"/>
      <c r="B409" s="43"/>
      <c r="C409" s="44"/>
      <c r="D409" s="238" t="s">
        <v>278</v>
      </c>
      <c r="E409" s="44"/>
      <c r="F409" s="284" t="s">
        <v>853</v>
      </c>
      <c r="G409" s="44"/>
      <c r="H409" s="271">
        <v>0</v>
      </c>
      <c r="I409" s="44"/>
      <c r="J409" s="44"/>
      <c r="K409" s="44"/>
      <c r="L409" s="48"/>
      <c r="M409" s="234"/>
      <c r="N409" s="23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U409" s="20" t="s">
        <v>93</v>
      </c>
    </row>
    <row r="410" s="2" customFormat="1">
      <c r="A410" s="42"/>
      <c r="B410" s="43"/>
      <c r="C410" s="44"/>
      <c r="D410" s="238" t="s">
        <v>278</v>
      </c>
      <c r="E410" s="44"/>
      <c r="F410" s="284" t="s">
        <v>854</v>
      </c>
      <c r="G410" s="44"/>
      <c r="H410" s="271">
        <v>-179.88499999999999</v>
      </c>
      <c r="I410" s="44"/>
      <c r="J410" s="44"/>
      <c r="K410" s="44"/>
      <c r="L410" s="48"/>
      <c r="M410" s="234"/>
      <c r="N410" s="23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U410" s="20" t="s">
        <v>93</v>
      </c>
    </row>
    <row r="411" s="2" customFormat="1">
      <c r="A411" s="42"/>
      <c r="B411" s="43"/>
      <c r="C411" s="44"/>
      <c r="D411" s="238" t="s">
        <v>278</v>
      </c>
      <c r="E411" s="44"/>
      <c r="F411" s="284" t="s">
        <v>855</v>
      </c>
      <c r="G411" s="44"/>
      <c r="H411" s="271">
        <v>-97.201999999999998</v>
      </c>
      <c r="I411" s="44"/>
      <c r="J411" s="44"/>
      <c r="K411" s="44"/>
      <c r="L411" s="48"/>
      <c r="M411" s="234"/>
      <c r="N411" s="23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U411" s="20" t="s">
        <v>93</v>
      </c>
    </row>
    <row r="412" s="2" customFormat="1">
      <c r="A412" s="42"/>
      <c r="B412" s="43"/>
      <c r="C412" s="44"/>
      <c r="D412" s="238" t="s">
        <v>278</v>
      </c>
      <c r="E412" s="44"/>
      <c r="F412" s="284" t="s">
        <v>857</v>
      </c>
      <c r="G412" s="44"/>
      <c r="H412" s="271">
        <v>-314.96300000000002</v>
      </c>
      <c r="I412" s="44"/>
      <c r="J412" s="44"/>
      <c r="K412" s="44"/>
      <c r="L412" s="48"/>
      <c r="M412" s="234"/>
      <c r="N412" s="23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U412" s="20" t="s">
        <v>93</v>
      </c>
    </row>
    <row r="413" s="2" customFormat="1">
      <c r="A413" s="42"/>
      <c r="B413" s="43"/>
      <c r="C413" s="44"/>
      <c r="D413" s="238" t="s">
        <v>278</v>
      </c>
      <c r="E413" s="44"/>
      <c r="F413" s="284" t="s">
        <v>858</v>
      </c>
      <c r="G413" s="44"/>
      <c r="H413" s="271">
        <v>-639.03700000000003</v>
      </c>
      <c r="I413" s="44"/>
      <c r="J413" s="44"/>
      <c r="K413" s="44"/>
      <c r="L413" s="48"/>
      <c r="M413" s="234"/>
      <c r="N413" s="235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U413" s="20" t="s">
        <v>93</v>
      </c>
    </row>
    <row r="414" s="2" customFormat="1">
      <c r="A414" s="42"/>
      <c r="B414" s="43"/>
      <c r="C414" s="44"/>
      <c r="D414" s="238" t="s">
        <v>278</v>
      </c>
      <c r="E414" s="44"/>
      <c r="F414" s="284" t="s">
        <v>860</v>
      </c>
      <c r="G414" s="44"/>
      <c r="H414" s="271">
        <v>-514.09299999999996</v>
      </c>
      <c r="I414" s="44"/>
      <c r="J414" s="44"/>
      <c r="K414" s="44"/>
      <c r="L414" s="48"/>
      <c r="M414" s="234"/>
      <c r="N414" s="23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U414" s="20" t="s">
        <v>93</v>
      </c>
    </row>
    <row r="415" s="2" customFormat="1">
      <c r="A415" s="42"/>
      <c r="B415" s="43"/>
      <c r="C415" s="44"/>
      <c r="D415" s="238" t="s">
        <v>278</v>
      </c>
      <c r="E415" s="44"/>
      <c r="F415" s="284" t="s">
        <v>865</v>
      </c>
      <c r="G415" s="44"/>
      <c r="H415" s="271">
        <v>0</v>
      </c>
      <c r="I415" s="44"/>
      <c r="J415" s="44"/>
      <c r="K415" s="44"/>
      <c r="L415" s="48"/>
      <c r="M415" s="234"/>
      <c r="N415" s="23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U415" s="20" t="s">
        <v>93</v>
      </c>
    </row>
    <row r="416" s="2" customFormat="1">
      <c r="A416" s="42"/>
      <c r="B416" s="43"/>
      <c r="C416" s="44"/>
      <c r="D416" s="238" t="s">
        <v>278</v>
      </c>
      <c r="E416" s="44"/>
      <c r="F416" s="284" t="s">
        <v>2162</v>
      </c>
      <c r="G416" s="44"/>
      <c r="H416" s="271">
        <v>0</v>
      </c>
      <c r="I416" s="44"/>
      <c r="J416" s="44"/>
      <c r="K416" s="44"/>
      <c r="L416" s="48"/>
      <c r="M416" s="234"/>
      <c r="N416" s="23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U416" s="20" t="s">
        <v>93</v>
      </c>
    </row>
    <row r="417" s="2" customFormat="1">
      <c r="A417" s="42"/>
      <c r="B417" s="43"/>
      <c r="C417" s="44"/>
      <c r="D417" s="238" t="s">
        <v>278</v>
      </c>
      <c r="E417" s="44"/>
      <c r="F417" s="284" t="s">
        <v>2163</v>
      </c>
      <c r="G417" s="44"/>
      <c r="H417" s="271">
        <v>-102.512</v>
      </c>
      <c r="I417" s="44"/>
      <c r="J417" s="44"/>
      <c r="K417" s="44"/>
      <c r="L417" s="48"/>
      <c r="M417" s="234"/>
      <c r="N417" s="23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U417" s="20" t="s">
        <v>93</v>
      </c>
    </row>
    <row r="418" s="2" customFormat="1">
      <c r="A418" s="42"/>
      <c r="B418" s="43"/>
      <c r="C418" s="44"/>
      <c r="D418" s="238" t="s">
        <v>278</v>
      </c>
      <c r="E418" s="44"/>
      <c r="F418" s="284" t="s">
        <v>268</v>
      </c>
      <c r="G418" s="44"/>
      <c r="H418" s="271">
        <v>1761.4359999999999</v>
      </c>
      <c r="I418" s="44"/>
      <c r="J418" s="44"/>
      <c r="K418" s="44"/>
      <c r="L418" s="48"/>
      <c r="M418" s="234"/>
      <c r="N418" s="235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U418" s="20" t="s">
        <v>93</v>
      </c>
    </row>
    <row r="419" s="2" customFormat="1">
      <c r="A419" s="42"/>
      <c r="B419" s="43"/>
      <c r="C419" s="44"/>
      <c r="D419" s="238" t="s">
        <v>278</v>
      </c>
      <c r="E419" s="44"/>
      <c r="F419" s="301" t="s">
        <v>732</v>
      </c>
      <c r="G419" s="44"/>
      <c r="H419" s="44"/>
      <c r="I419" s="44"/>
      <c r="J419" s="44"/>
      <c r="K419" s="44"/>
      <c r="L419" s="48"/>
      <c r="M419" s="234"/>
      <c r="N419" s="23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U419" s="20" t="s">
        <v>93</v>
      </c>
    </row>
    <row r="420" s="2" customFormat="1">
      <c r="A420" s="42"/>
      <c r="B420" s="43"/>
      <c r="C420" s="44"/>
      <c r="D420" s="238" t="s">
        <v>278</v>
      </c>
      <c r="E420" s="44"/>
      <c r="F420" s="302" t="s">
        <v>2135</v>
      </c>
      <c r="G420" s="44"/>
      <c r="H420" s="271">
        <v>0</v>
      </c>
      <c r="I420" s="44"/>
      <c r="J420" s="44"/>
      <c r="K420" s="44"/>
      <c r="L420" s="48"/>
      <c r="M420" s="234"/>
      <c r="N420" s="23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U420" s="20" t="s">
        <v>93</v>
      </c>
    </row>
    <row r="421" s="2" customFormat="1">
      <c r="A421" s="42"/>
      <c r="B421" s="43"/>
      <c r="C421" s="44"/>
      <c r="D421" s="238" t="s">
        <v>278</v>
      </c>
      <c r="E421" s="44"/>
      <c r="F421" s="302" t="s">
        <v>2136</v>
      </c>
      <c r="G421" s="44"/>
      <c r="H421" s="271">
        <v>0</v>
      </c>
      <c r="I421" s="44"/>
      <c r="J421" s="44"/>
      <c r="K421" s="44"/>
      <c r="L421" s="48"/>
      <c r="M421" s="234"/>
      <c r="N421" s="23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U421" s="20" t="s">
        <v>93</v>
      </c>
    </row>
    <row r="422" s="2" customFormat="1">
      <c r="A422" s="42"/>
      <c r="B422" s="43"/>
      <c r="C422" s="44"/>
      <c r="D422" s="238" t="s">
        <v>278</v>
      </c>
      <c r="E422" s="44"/>
      <c r="F422" s="302" t="s">
        <v>2137</v>
      </c>
      <c r="G422" s="44"/>
      <c r="H422" s="271">
        <v>3297.3499999999999</v>
      </c>
      <c r="I422" s="44"/>
      <c r="J422" s="44"/>
      <c r="K422" s="44"/>
      <c r="L422" s="48"/>
      <c r="M422" s="234"/>
      <c r="N422" s="235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U422" s="20" t="s">
        <v>93</v>
      </c>
    </row>
    <row r="423" s="2" customFormat="1">
      <c r="A423" s="42"/>
      <c r="B423" s="43"/>
      <c r="C423" s="44"/>
      <c r="D423" s="238" t="s">
        <v>278</v>
      </c>
      <c r="E423" s="44"/>
      <c r="F423" s="302" t="s">
        <v>2138</v>
      </c>
      <c r="G423" s="44"/>
      <c r="H423" s="271">
        <v>0</v>
      </c>
      <c r="I423" s="44"/>
      <c r="J423" s="44"/>
      <c r="K423" s="44"/>
      <c r="L423" s="48"/>
      <c r="M423" s="234"/>
      <c r="N423" s="23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U423" s="20" t="s">
        <v>93</v>
      </c>
    </row>
    <row r="424" s="2" customFormat="1">
      <c r="A424" s="42"/>
      <c r="B424" s="43"/>
      <c r="C424" s="44"/>
      <c r="D424" s="238" t="s">
        <v>278</v>
      </c>
      <c r="E424" s="44"/>
      <c r="F424" s="302" t="s">
        <v>2139</v>
      </c>
      <c r="G424" s="44"/>
      <c r="H424" s="271">
        <v>67.448999999999998</v>
      </c>
      <c r="I424" s="44"/>
      <c r="J424" s="44"/>
      <c r="K424" s="44"/>
      <c r="L424" s="48"/>
      <c r="M424" s="234"/>
      <c r="N424" s="23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U424" s="20" t="s">
        <v>93</v>
      </c>
    </row>
    <row r="425" s="2" customFormat="1">
      <c r="A425" s="42"/>
      <c r="B425" s="43"/>
      <c r="C425" s="44"/>
      <c r="D425" s="238" t="s">
        <v>278</v>
      </c>
      <c r="E425" s="44"/>
      <c r="F425" s="302" t="s">
        <v>2140</v>
      </c>
      <c r="G425" s="44"/>
      <c r="H425" s="271">
        <v>6</v>
      </c>
      <c r="I425" s="44"/>
      <c r="J425" s="44"/>
      <c r="K425" s="44"/>
      <c r="L425" s="48"/>
      <c r="M425" s="234"/>
      <c r="N425" s="23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U425" s="20" t="s">
        <v>93</v>
      </c>
    </row>
    <row r="426" s="2" customFormat="1">
      <c r="A426" s="42"/>
      <c r="B426" s="43"/>
      <c r="C426" s="44"/>
      <c r="D426" s="238" t="s">
        <v>278</v>
      </c>
      <c r="E426" s="44"/>
      <c r="F426" s="302" t="s">
        <v>2141</v>
      </c>
      <c r="G426" s="44"/>
      <c r="H426" s="271">
        <v>0</v>
      </c>
      <c r="I426" s="44"/>
      <c r="J426" s="44"/>
      <c r="K426" s="44"/>
      <c r="L426" s="48"/>
      <c r="M426" s="234"/>
      <c r="N426" s="235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U426" s="20" t="s">
        <v>93</v>
      </c>
    </row>
    <row r="427" s="2" customFormat="1">
      <c r="A427" s="42"/>
      <c r="B427" s="43"/>
      <c r="C427" s="44"/>
      <c r="D427" s="238" t="s">
        <v>278</v>
      </c>
      <c r="E427" s="44"/>
      <c r="F427" s="302" t="s">
        <v>2142</v>
      </c>
      <c r="G427" s="44"/>
      <c r="H427" s="271">
        <v>177.72300000000001</v>
      </c>
      <c r="I427" s="44"/>
      <c r="J427" s="44"/>
      <c r="K427" s="44"/>
      <c r="L427" s="48"/>
      <c r="M427" s="234"/>
      <c r="N427" s="23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U427" s="20" t="s">
        <v>93</v>
      </c>
    </row>
    <row r="428" s="2" customFormat="1">
      <c r="A428" s="42"/>
      <c r="B428" s="43"/>
      <c r="C428" s="44"/>
      <c r="D428" s="238" t="s">
        <v>278</v>
      </c>
      <c r="E428" s="44"/>
      <c r="F428" s="302" t="s">
        <v>2143</v>
      </c>
      <c r="G428" s="44"/>
      <c r="H428" s="271">
        <v>173.47</v>
      </c>
      <c r="I428" s="44"/>
      <c r="J428" s="44"/>
      <c r="K428" s="44"/>
      <c r="L428" s="48"/>
      <c r="M428" s="234"/>
      <c r="N428" s="23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U428" s="20" t="s">
        <v>93</v>
      </c>
    </row>
    <row r="429" s="2" customFormat="1">
      <c r="A429" s="42"/>
      <c r="B429" s="43"/>
      <c r="C429" s="44"/>
      <c r="D429" s="238" t="s">
        <v>278</v>
      </c>
      <c r="E429" s="44"/>
      <c r="F429" s="302" t="s">
        <v>2144</v>
      </c>
      <c r="G429" s="44"/>
      <c r="H429" s="271">
        <v>173.166</v>
      </c>
      <c r="I429" s="44"/>
      <c r="J429" s="44"/>
      <c r="K429" s="44"/>
      <c r="L429" s="48"/>
      <c r="M429" s="234"/>
      <c r="N429" s="23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U429" s="20" t="s">
        <v>93</v>
      </c>
    </row>
    <row r="430" s="2" customFormat="1">
      <c r="A430" s="42"/>
      <c r="B430" s="43"/>
      <c r="C430" s="44"/>
      <c r="D430" s="238" t="s">
        <v>278</v>
      </c>
      <c r="E430" s="44"/>
      <c r="F430" s="302" t="s">
        <v>2145</v>
      </c>
      <c r="G430" s="44"/>
      <c r="H430" s="271">
        <v>5</v>
      </c>
      <c r="I430" s="44"/>
      <c r="J430" s="44"/>
      <c r="K430" s="44"/>
      <c r="L430" s="48"/>
      <c r="M430" s="234"/>
      <c r="N430" s="235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U430" s="20" t="s">
        <v>93</v>
      </c>
    </row>
    <row r="431" s="2" customFormat="1">
      <c r="A431" s="42"/>
      <c r="B431" s="43"/>
      <c r="C431" s="44"/>
      <c r="D431" s="238" t="s">
        <v>278</v>
      </c>
      <c r="E431" s="44"/>
      <c r="F431" s="302" t="s">
        <v>744</v>
      </c>
      <c r="G431" s="44"/>
      <c r="H431" s="271">
        <v>0</v>
      </c>
      <c r="I431" s="44"/>
      <c r="J431" s="44"/>
      <c r="K431" s="44"/>
      <c r="L431" s="48"/>
      <c r="M431" s="234"/>
      <c r="N431" s="23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U431" s="20" t="s">
        <v>93</v>
      </c>
    </row>
    <row r="432" s="2" customFormat="1">
      <c r="A432" s="42"/>
      <c r="B432" s="43"/>
      <c r="C432" s="44"/>
      <c r="D432" s="238" t="s">
        <v>278</v>
      </c>
      <c r="E432" s="44"/>
      <c r="F432" s="302" t="s">
        <v>2146</v>
      </c>
      <c r="G432" s="44"/>
      <c r="H432" s="271">
        <v>-251.84</v>
      </c>
      <c r="I432" s="44"/>
      <c r="J432" s="44"/>
      <c r="K432" s="44"/>
      <c r="L432" s="48"/>
      <c r="M432" s="234"/>
      <c r="N432" s="23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U432" s="20" t="s">
        <v>93</v>
      </c>
    </row>
    <row r="433" s="2" customFormat="1">
      <c r="A433" s="42"/>
      <c r="B433" s="43"/>
      <c r="C433" s="44"/>
      <c r="D433" s="238" t="s">
        <v>278</v>
      </c>
      <c r="E433" s="44"/>
      <c r="F433" s="302" t="s">
        <v>2147</v>
      </c>
      <c r="G433" s="44"/>
      <c r="H433" s="271">
        <v>-39.189999999999998</v>
      </c>
      <c r="I433" s="44"/>
      <c r="J433" s="44"/>
      <c r="K433" s="44"/>
      <c r="L433" s="48"/>
      <c r="M433" s="234"/>
      <c r="N433" s="235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U433" s="20" t="s">
        <v>93</v>
      </c>
    </row>
    <row r="434" s="2" customFormat="1">
      <c r="A434" s="42"/>
      <c r="B434" s="43"/>
      <c r="C434" s="44"/>
      <c r="D434" s="238" t="s">
        <v>278</v>
      </c>
      <c r="E434" s="44"/>
      <c r="F434" s="302" t="s">
        <v>2148</v>
      </c>
      <c r="G434" s="44"/>
      <c r="H434" s="271">
        <v>-6.6230000000000002</v>
      </c>
      <c r="I434" s="44"/>
      <c r="J434" s="44"/>
      <c r="K434" s="44"/>
      <c r="L434" s="48"/>
      <c r="M434" s="234"/>
      <c r="N434" s="23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U434" s="20" t="s">
        <v>93</v>
      </c>
    </row>
    <row r="435" s="2" customFormat="1">
      <c r="A435" s="42"/>
      <c r="B435" s="43"/>
      <c r="C435" s="44"/>
      <c r="D435" s="238" t="s">
        <v>278</v>
      </c>
      <c r="E435" s="44"/>
      <c r="F435" s="302" t="s">
        <v>268</v>
      </c>
      <c r="G435" s="44"/>
      <c r="H435" s="271">
        <v>3602.5050000000001</v>
      </c>
      <c r="I435" s="44"/>
      <c r="J435" s="44"/>
      <c r="K435" s="44"/>
      <c r="L435" s="48"/>
      <c r="M435" s="234"/>
      <c r="N435" s="235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U435" s="20" t="s">
        <v>93</v>
      </c>
    </row>
    <row r="436" s="2" customFormat="1">
      <c r="A436" s="42"/>
      <c r="B436" s="43"/>
      <c r="C436" s="44"/>
      <c r="D436" s="238" t="s">
        <v>278</v>
      </c>
      <c r="E436" s="44"/>
      <c r="F436" s="283" t="s">
        <v>879</v>
      </c>
      <c r="G436" s="44"/>
      <c r="H436" s="44"/>
      <c r="I436" s="44"/>
      <c r="J436" s="44"/>
      <c r="K436" s="44"/>
      <c r="L436" s="48"/>
      <c r="M436" s="234"/>
      <c r="N436" s="23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U436" s="20" t="s">
        <v>93</v>
      </c>
    </row>
    <row r="437" s="2" customFormat="1" ht="24.15" customHeight="1">
      <c r="A437" s="42"/>
      <c r="B437" s="43"/>
      <c r="C437" s="218" t="s">
        <v>364</v>
      </c>
      <c r="D437" s="218" t="s">
        <v>256</v>
      </c>
      <c r="E437" s="219" t="s">
        <v>350</v>
      </c>
      <c r="F437" s="220" t="s">
        <v>351</v>
      </c>
      <c r="G437" s="221" t="s">
        <v>314</v>
      </c>
      <c r="H437" s="222">
        <v>179.88499999999999</v>
      </c>
      <c r="I437" s="223"/>
      <c r="J437" s="224">
        <f>ROUND(I437*H437,2)</f>
        <v>0</v>
      </c>
      <c r="K437" s="220" t="s">
        <v>260</v>
      </c>
      <c r="L437" s="48"/>
      <c r="M437" s="225" t="s">
        <v>48</v>
      </c>
      <c r="N437" s="226" t="s">
        <v>56</v>
      </c>
      <c r="O437" s="88"/>
      <c r="P437" s="227">
        <f>O437*H437</f>
        <v>0</v>
      </c>
      <c r="Q437" s="227">
        <v>0</v>
      </c>
      <c r="R437" s="227">
        <f>Q437*H437</f>
        <v>0</v>
      </c>
      <c r="S437" s="227">
        <v>0</v>
      </c>
      <c r="T437" s="22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29" t="s">
        <v>261</v>
      </c>
      <c r="AT437" s="229" t="s">
        <v>256</v>
      </c>
      <c r="AU437" s="229" t="s">
        <v>93</v>
      </c>
      <c r="AY437" s="20" t="s">
        <v>254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20" t="s">
        <v>23</v>
      </c>
      <c r="BK437" s="230">
        <f>ROUND(I437*H437,2)</f>
        <v>0</v>
      </c>
      <c r="BL437" s="20" t="s">
        <v>261</v>
      </c>
      <c r="BM437" s="229" t="s">
        <v>905</v>
      </c>
    </row>
    <row r="438" s="2" customFormat="1">
      <c r="A438" s="42"/>
      <c r="B438" s="43"/>
      <c r="C438" s="44"/>
      <c r="D438" s="231" t="s">
        <v>263</v>
      </c>
      <c r="E438" s="44"/>
      <c r="F438" s="232" t="s">
        <v>353</v>
      </c>
      <c r="G438" s="44"/>
      <c r="H438" s="44"/>
      <c r="I438" s="233"/>
      <c r="J438" s="44"/>
      <c r="K438" s="44"/>
      <c r="L438" s="48"/>
      <c r="M438" s="234"/>
      <c r="N438" s="23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263</v>
      </c>
      <c r="AU438" s="20" t="s">
        <v>93</v>
      </c>
    </row>
    <row r="439" s="13" customFormat="1">
      <c r="A439" s="13"/>
      <c r="B439" s="236"/>
      <c r="C439" s="237"/>
      <c r="D439" s="238" t="s">
        <v>265</v>
      </c>
      <c r="E439" s="239" t="s">
        <v>48</v>
      </c>
      <c r="F439" s="240" t="s">
        <v>647</v>
      </c>
      <c r="G439" s="237"/>
      <c r="H439" s="241">
        <v>179.88499999999999</v>
      </c>
      <c r="I439" s="242"/>
      <c r="J439" s="237"/>
      <c r="K439" s="237"/>
      <c r="L439" s="243"/>
      <c r="M439" s="244"/>
      <c r="N439" s="245"/>
      <c r="O439" s="245"/>
      <c r="P439" s="245"/>
      <c r="Q439" s="245"/>
      <c r="R439" s="245"/>
      <c r="S439" s="245"/>
      <c r="T439" s="24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7" t="s">
        <v>265</v>
      </c>
      <c r="AU439" s="247" t="s">
        <v>93</v>
      </c>
      <c r="AV439" s="13" t="s">
        <v>93</v>
      </c>
      <c r="AW439" s="13" t="s">
        <v>46</v>
      </c>
      <c r="AX439" s="13" t="s">
        <v>23</v>
      </c>
      <c r="AY439" s="247" t="s">
        <v>254</v>
      </c>
    </row>
    <row r="440" s="2" customFormat="1">
      <c r="A440" s="42"/>
      <c r="B440" s="43"/>
      <c r="C440" s="44"/>
      <c r="D440" s="238" t="s">
        <v>278</v>
      </c>
      <c r="E440" s="44"/>
      <c r="F440" s="269" t="s">
        <v>895</v>
      </c>
      <c r="G440" s="44"/>
      <c r="H440" s="44"/>
      <c r="I440" s="44"/>
      <c r="J440" s="44"/>
      <c r="K440" s="44"/>
      <c r="L440" s="48"/>
      <c r="M440" s="234"/>
      <c r="N440" s="23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U440" s="20" t="s">
        <v>93</v>
      </c>
    </row>
    <row r="441" s="2" customFormat="1">
      <c r="A441" s="42"/>
      <c r="B441" s="43"/>
      <c r="C441" s="44"/>
      <c r="D441" s="238" t="s">
        <v>278</v>
      </c>
      <c r="E441" s="44"/>
      <c r="F441" s="270" t="s">
        <v>655</v>
      </c>
      <c r="G441" s="44"/>
      <c r="H441" s="271">
        <v>179.88499999999999</v>
      </c>
      <c r="I441" s="44"/>
      <c r="J441" s="44"/>
      <c r="K441" s="44"/>
      <c r="L441" s="48"/>
      <c r="M441" s="234"/>
      <c r="N441" s="235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U441" s="20" t="s">
        <v>93</v>
      </c>
    </row>
    <row r="442" s="2" customFormat="1">
      <c r="A442" s="42"/>
      <c r="B442" s="43"/>
      <c r="C442" s="44"/>
      <c r="D442" s="238" t="s">
        <v>278</v>
      </c>
      <c r="E442" s="44"/>
      <c r="F442" s="270" t="s">
        <v>2160</v>
      </c>
      <c r="G442" s="44"/>
      <c r="H442" s="271">
        <v>0</v>
      </c>
      <c r="I442" s="44"/>
      <c r="J442" s="44"/>
      <c r="K442" s="44"/>
      <c r="L442" s="48"/>
      <c r="M442" s="234"/>
      <c r="N442" s="235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U442" s="20" t="s">
        <v>93</v>
      </c>
    </row>
    <row r="443" s="2" customFormat="1">
      <c r="A443" s="42"/>
      <c r="B443" s="43"/>
      <c r="C443" s="44"/>
      <c r="D443" s="238" t="s">
        <v>278</v>
      </c>
      <c r="E443" s="44"/>
      <c r="F443" s="270" t="s">
        <v>651</v>
      </c>
      <c r="G443" s="44"/>
      <c r="H443" s="271">
        <v>0</v>
      </c>
      <c r="I443" s="44"/>
      <c r="J443" s="44"/>
      <c r="K443" s="44"/>
      <c r="L443" s="48"/>
      <c r="M443" s="234"/>
      <c r="N443" s="23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U443" s="20" t="s">
        <v>93</v>
      </c>
    </row>
    <row r="444" s="2" customFormat="1">
      <c r="A444" s="42"/>
      <c r="B444" s="43"/>
      <c r="C444" s="44"/>
      <c r="D444" s="238" t="s">
        <v>278</v>
      </c>
      <c r="E444" s="44"/>
      <c r="F444" s="270" t="s">
        <v>268</v>
      </c>
      <c r="G444" s="44"/>
      <c r="H444" s="271">
        <v>179.88499999999999</v>
      </c>
      <c r="I444" s="44"/>
      <c r="J444" s="44"/>
      <c r="K444" s="44"/>
      <c r="L444" s="48"/>
      <c r="M444" s="234"/>
      <c r="N444" s="235"/>
      <c r="O444" s="88"/>
      <c r="P444" s="88"/>
      <c r="Q444" s="88"/>
      <c r="R444" s="88"/>
      <c r="S444" s="88"/>
      <c r="T444" s="89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U444" s="20" t="s">
        <v>93</v>
      </c>
    </row>
    <row r="445" s="2" customFormat="1">
      <c r="A445" s="42"/>
      <c r="B445" s="43"/>
      <c r="C445" s="44"/>
      <c r="D445" s="238" t="s">
        <v>278</v>
      </c>
      <c r="E445" s="44"/>
      <c r="F445" s="283" t="s">
        <v>850</v>
      </c>
      <c r="G445" s="44"/>
      <c r="H445" s="44"/>
      <c r="I445" s="44"/>
      <c r="J445" s="44"/>
      <c r="K445" s="44"/>
      <c r="L445" s="48"/>
      <c r="M445" s="234"/>
      <c r="N445" s="23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U445" s="20" t="s">
        <v>93</v>
      </c>
    </row>
    <row r="446" s="2" customFormat="1">
      <c r="A446" s="42"/>
      <c r="B446" s="43"/>
      <c r="C446" s="44"/>
      <c r="D446" s="238" t="s">
        <v>278</v>
      </c>
      <c r="E446" s="44"/>
      <c r="F446" s="284" t="s">
        <v>851</v>
      </c>
      <c r="G446" s="44"/>
      <c r="H446" s="271">
        <v>0</v>
      </c>
      <c r="I446" s="44"/>
      <c r="J446" s="44"/>
      <c r="K446" s="44"/>
      <c r="L446" s="48"/>
      <c r="M446" s="234"/>
      <c r="N446" s="23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U446" s="20" t="s">
        <v>93</v>
      </c>
    </row>
    <row r="447" s="2" customFormat="1">
      <c r="A447" s="42"/>
      <c r="B447" s="43"/>
      <c r="C447" s="44"/>
      <c r="D447" s="238" t="s">
        <v>278</v>
      </c>
      <c r="E447" s="44"/>
      <c r="F447" s="284" t="s">
        <v>679</v>
      </c>
      <c r="G447" s="44"/>
      <c r="H447" s="271">
        <v>3602.5050000000001</v>
      </c>
      <c r="I447" s="44"/>
      <c r="J447" s="44"/>
      <c r="K447" s="44"/>
      <c r="L447" s="48"/>
      <c r="M447" s="234"/>
      <c r="N447" s="23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U447" s="20" t="s">
        <v>93</v>
      </c>
    </row>
    <row r="448" s="2" customFormat="1">
      <c r="A448" s="42"/>
      <c r="B448" s="43"/>
      <c r="C448" s="44"/>
      <c r="D448" s="238" t="s">
        <v>278</v>
      </c>
      <c r="E448" s="44"/>
      <c r="F448" s="284" t="s">
        <v>2161</v>
      </c>
      <c r="G448" s="44"/>
      <c r="H448" s="271">
        <v>6.6230000000000002</v>
      </c>
      <c r="I448" s="44"/>
      <c r="J448" s="44"/>
      <c r="K448" s="44"/>
      <c r="L448" s="48"/>
      <c r="M448" s="234"/>
      <c r="N448" s="235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U448" s="20" t="s">
        <v>93</v>
      </c>
    </row>
    <row r="449" s="2" customFormat="1">
      <c r="A449" s="42"/>
      <c r="B449" s="43"/>
      <c r="C449" s="44"/>
      <c r="D449" s="238" t="s">
        <v>278</v>
      </c>
      <c r="E449" s="44"/>
      <c r="F449" s="284" t="s">
        <v>853</v>
      </c>
      <c r="G449" s="44"/>
      <c r="H449" s="271">
        <v>0</v>
      </c>
      <c r="I449" s="44"/>
      <c r="J449" s="44"/>
      <c r="K449" s="44"/>
      <c r="L449" s="48"/>
      <c r="M449" s="234"/>
      <c r="N449" s="235"/>
      <c r="O449" s="88"/>
      <c r="P449" s="88"/>
      <c r="Q449" s="88"/>
      <c r="R449" s="88"/>
      <c r="S449" s="88"/>
      <c r="T449" s="89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U449" s="20" t="s">
        <v>93</v>
      </c>
    </row>
    <row r="450" s="2" customFormat="1">
      <c r="A450" s="42"/>
      <c r="B450" s="43"/>
      <c r="C450" s="44"/>
      <c r="D450" s="238" t="s">
        <v>278</v>
      </c>
      <c r="E450" s="44"/>
      <c r="F450" s="284" t="s">
        <v>854</v>
      </c>
      <c r="G450" s="44"/>
      <c r="H450" s="271">
        <v>-179.88499999999999</v>
      </c>
      <c r="I450" s="44"/>
      <c r="J450" s="44"/>
      <c r="K450" s="44"/>
      <c r="L450" s="48"/>
      <c r="M450" s="234"/>
      <c r="N450" s="235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U450" s="20" t="s">
        <v>93</v>
      </c>
    </row>
    <row r="451" s="2" customFormat="1">
      <c r="A451" s="42"/>
      <c r="B451" s="43"/>
      <c r="C451" s="44"/>
      <c r="D451" s="238" t="s">
        <v>278</v>
      </c>
      <c r="E451" s="44"/>
      <c r="F451" s="284" t="s">
        <v>855</v>
      </c>
      <c r="G451" s="44"/>
      <c r="H451" s="271">
        <v>-97.201999999999998</v>
      </c>
      <c r="I451" s="44"/>
      <c r="J451" s="44"/>
      <c r="K451" s="44"/>
      <c r="L451" s="48"/>
      <c r="M451" s="234"/>
      <c r="N451" s="23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U451" s="20" t="s">
        <v>93</v>
      </c>
    </row>
    <row r="452" s="2" customFormat="1">
      <c r="A452" s="42"/>
      <c r="B452" s="43"/>
      <c r="C452" s="44"/>
      <c r="D452" s="238" t="s">
        <v>278</v>
      </c>
      <c r="E452" s="44"/>
      <c r="F452" s="284" t="s">
        <v>857</v>
      </c>
      <c r="G452" s="44"/>
      <c r="H452" s="271">
        <v>-314.96300000000002</v>
      </c>
      <c r="I452" s="44"/>
      <c r="J452" s="44"/>
      <c r="K452" s="44"/>
      <c r="L452" s="48"/>
      <c r="M452" s="234"/>
      <c r="N452" s="23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U452" s="20" t="s">
        <v>93</v>
      </c>
    </row>
    <row r="453" s="2" customFormat="1">
      <c r="A453" s="42"/>
      <c r="B453" s="43"/>
      <c r="C453" s="44"/>
      <c r="D453" s="238" t="s">
        <v>278</v>
      </c>
      <c r="E453" s="44"/>
      <c r="F453" s="284" t="s">
        <v>858</v>
      </c>
      <c r="G453" s="44"/>
      <c r="H453" s="271">
        <v>-639.03700000000003</v>
      </c>
      <c r="I453" s="44"/>
      <c r="J453" s="44"/>
      <c r="K453" s="44"/>
      <c r="L453" s="48"/>
      <c r="M453" s="234"/>
      <c r="N453" s="235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U453" s="20" t="s">
        <v>93</v>
      </c>
    </row>
    <row r="454" s="2" customFormat="1">
      <c r="A454" s="42"/>
      <c r="B454" s="43"/>
      <c r="C454" s="44"/>
      <c r="D454" s="238" t="s">
        <v>278</v>
      </c>
      <c r="E454" s="44"/>
      <c r="F454" s="284" t="s">
        <v>860</v>
      </c>
      <c r="G454" s="44"/>
      <c r="H454" s="271">
        <v>-514.09299999999996</v>
      </c>
      <c r="I454" s="44"/>
      <c r="J454" s="44"/>
      <c r="K454" s="44"/>
      <c r="L454" s="48"/>
      <c r="M454" s="234"/>
      <c r="N454" s="235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U454" s="20" t="s">
        <v>93</v>
      </c>
    </row>
    <row r="455" s="2" customFormat="1">
      <c r="A455" s="42"/>
      <c r="B455" s="43"/>
      <c r="C455" s="44"/>
      <c r="D455" s="238" t="s">
        <v>278</v>
      </c>
      <c r="E455" s="44"/>
      <c r="F455" s="284" t="s">
        <v>865</v>
      </c>
      <c r="G455" s="44"/>
      <c r="H455" s="271">
        <v>0</v>
      </c>
      <c r="I455" s="44"/>
      <c r="J455" s="44"/>
      <c r="K455" s="44"/>
      <c r="L455" s="48"/>
      <c r="M455" s="234"/>
      <c r="N455" s="235"/>
      <c r="O455" s="88"/>
      <c r="P455" s="88"/>
      <c r="Q455" s="88"/>
      <c r="R455" s="88"/>
      <c r="S455" s="88"/>
      <c r="T455" s="89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U455" s="20" t="s">
        <v>93</v>
      </c>
    </row>
    <row r="456" s="2" customFormat="1">
      <c r="A456" s="42"/>
      <c r="B456" s="43"/>
      <c r="C456" s="44"/>
      <c r="D456" s="238" t="s">
        <v>278</v>
      </c>
      <c r="E456" s="44"/>
      <c r="F456" s="284" t="s">
        <v>2162</v>
      </c>
      <c r="G456" s="44"/>
      <c r="H456" s="271">
        <v>0</v>
      </c>
      <c r="I456" s="44"/>
      <c r="J456" s="44"/>
      <c r="K456" s="44"/>
      <c r="L456" s="48"/>
      <c r="M456" s="234"/>
      <c r="N456" s="235"/>
      <c r="O456" s="88"/>
      <c r="P456" s="88"/>
      <c r="Q456" s="88"/>
      <c r="R456" s="88"/>
      <c r="S456" s="88"/>
      <c r="T456" s="89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U456" s="20" t="s">
        <v>93</v>
      </c>
    </row>
    <row r="457" s="2" customFormat="1">
      <c r="A457" s="42"/>
      <c r="B457" s="43"/>
      <c r="C457" s="44"/>
      <c r="D457" s="238" t="s">
        <v>278</v>
      </c>
      <c r="E457" s="44"/>
      <c r="F457" s="284" t="s">
        <v>2163</v>
      </c>
      <c r="G457" s="44"/>
      <c r="H457" s="271">
        <v>-102.512</v>
      </c>
      <c r="I457" s="44"/>
      <c r="J457" s="44"/>
      <c r="K457" s="44"/>
      <c r="L457" s="48"/>
      <c r="M457" s="234"/>
      <c r="N457" s="23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U457" s="20" t="s">
        <v>93</v>
      </c>
    </row>
    <row r="458" s="2" customFormat="1">
      <c r="A458" s="42"/>
      <c r="B458" s="43"/>
      <c r="C458" s="44"/>
      <c r="D458" s="238" t="s">
        <v>278</v>
      </c>
      <c r="E458" s="44"/>
      <c r="F458" s="284" t="s">
        <v>268</v>
      </c>
      <c r="G458" s="44"/>
      <c r="H458" s="271">
        <v>1761.4359999999999</v>
      </c>
      <c r="I458" s="44"/>
      <c r="J458" s="44"/>
      <c r="K458" s="44"/>
      <c r="L458" s="48"/>
      <c r="M458" s="234"/>
      <c r="N458" s="23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U458" s="20" t="s">
        <v>93</v>
      </c>
    </row>
    <row r="459" s="2" customFormat="1">
      <c r="A459" s="42"/>
      <c r="B459" s="43"/>
      <c r="C459" s="44"/>
      <c r="D459" s="238" t="s">
        <v>278</v>
      </c>
      <c r="E459" s="44"/>
      <c r="F459" s="301" t="s">
        <v>732</v>
      </c>
      <c r="G459" s="44"/>
      <c r="H459" s="44"/>
      <c r="I459" s="44"/>
      <c r="J459" s="44"/>
      <c r="K459" s="44"/>
      <c r="L459" s="48"/>
      <c r="M459" s="234"/>
      <c r="N459" s="23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U459" s="20" t="s">
        <v>93</v>
      </c>
    </row>
    <row r="460" s="2" customFormat="1">
      <c r="A460" s="42"/>
      <c r="B460" s="43"/>
      <c r="C460" s="44"/>
      <c r="D460" s="238" t="s">
        <v>278</v>
      </c>
      <c r="E460" s="44"/>
      <c r="F460" s="302" t="s">
        <v>2135</v>
      </c>
      <c r="G460" s="44"/>
      <c r="H460" s="271">
        <v>0</v>
      </c>
      <c r="I460" s="44"/>
      <c r="J460" s="44"/>
      <c r="K460" s="44"/>
      <c r="L460" s="48"/>
      <c r="M460" s="234"/>
      <c r="N460" s="235"/>
      <c r="O460" s="88"/>
      <c r="P460" s="88"/>
      <c r="Q460" s="88"/>
      <c r="R460" s="88"/>
      <c r="S460" s="88"/>
      <c r="T460" s="89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U460" s="20" t="s">
        <v>93</v>
      </c>
    </row>
    <row r="461" s="2" customFormat="1">
      <c r="A461" s="42"/>
      <c r="B461" s="43"/>
      <c r="C461" s="44"/>
      <c r="D461" s="238" t="s">
        <v>278</v>
      </c>
      <c r="E461" s="44"/>
      <c r="F461" s="302" t="s">
        <v>2136</v>
      </c>
      <c r="G461" s="44"/>
      <c r="H461" s="271">
        <v>0</v>
      </c>
      <c r="I461" s="44"/>
      <c r="J461" s="44"/>
      <c r="K461" s="44"/>
      <c r="L461" s="48"/>
      <c r="M461" s="234"/>
      <c r="N461" s="235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U461" s="20" t="s">
        <v>93</v>
      </c>
    </row>
    <row r="462" s="2" customFormat="1">
      <c r="A462" s="42"/>
      <c r="B462" s="43"/>
      <c r="C462" s="44"/>
      <c r="D462" s="238" t="s">
        <v>278</v>
      </c>
      <c r="E462" s="44"/>
      <c r="F462" s="302" t="s">
        <v>2137</v>
      </c>
      <c r="G462" s="44"/>
      <c r="H462" s="271">
        <v>3297.3499999999999</v>
      </c>
      <c r="I462" s="44"/>
      <c r="J462" s="44"/>
      <c r="K462" s="44"/>
      <c r="L462" s="48"/>
      <c r="M462" s="234"/>
      <c r="N462" s="23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U462" s="20" t="s">
        <v>93</v>
      </c>
    </row>
    <row r="463" s="2" customFormat="1">
      <c r="A463" s="42"/>
      <c r="B463" s="43"/>
      <c r="C463" s="44"/>
      <c r="D463" s="238" t="s">
        <v>278</v>
      </c>
      <c r="E463" s="44"/>
      <c r="F463" s="302" t="s">
        <v>2138</v>
      </c>
      <c r="G463" s="44"/>
      <c r="H463" s="271">
        <v>0</v>
      </c>
      <c r="I463" s="44"/>
      <c r="J463" s="44"/>
      <c r="K463" s="44"/>
      <c r="L463" s="48"/>
      <c r="M463" s="234"/>
      <c r="N463" s="235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U463" s="20" t="s">
        <v>93</v>
      </c>
    </row>
    <row r="464" s="2" customFormat="1">
      <c r="A464" s="42"/>
      <c r="B464" s="43"/>
      <c r="C464" s="44"/>
      <c r="D464" s="238" t="s">
        <v>278</v>
      </c>
      <c r="E464" s="44"/>
      <c r="F464" s="302" t="s">
        <v>2139</v>
      </c>
      <c r="G464" s="44"/>
      <c r="H464" s="271">
        <v>67.448999999999998</v>
      </c>
      <c r="I464" s="44"/>
      <c r="J464" s="44"/>
      <c r="K464" s="44"/>
      <c r="L464" s="48"/>
      <c r="M464" s="234"/>
      <c r="N464" s="23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U464" s="20" t="s">
        <v>93</v>
      </c>
    </row>
    <row r="465" s="2" customFormat="1">
      <c r="A465" s="42"/>
      <c r="B465" s="43"/>
      <c r="C465" s="44"/>
      <c r="D465" s="238" t="s">
        <v>278</v>
      </c>
      <c r="E465" s="44"/>
      <c r="F465" s="302" t="s">
        <v>2140</v>
      </c>
      <c r="G465" s="44"/>
      <c r="H465" s="271">
        <v>6</v>
      </c>
      <c r="I465" s="44"/>
      <c r="J465" s="44"/>
      <c r="K465" s="44"/>
      <c r="L465" s="48"/>
      <c r="M465" s="234"/>
      <c r="N465" s="235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U465" s="20" t="s">
        <v>93</v>
      </c>
    </row>
    <row r="466" s="2" customFormat="1">
      <c r="A466" s="42"/>
      <c r="B466" s="43"/>
      <c r="C466" s="44"/>
      <c r="D466" s="238" t="s">
        <v>278</v>
      </c>
      <c r="E466" s="44"/>
      <c r="F466" s="302" t="s">
        <v>2141</v>
      </c>
      <c r="G466" s="44"/>
      <c r="H466" s="271">
        <v>0</v>
      </c>
      <c r="I466" s="44"/>
      <c r="J466" s="44"/>
      <c r="K466" s="44"/>
      <c r="L466" s="48"/>
      <c r="M466" s="234"/>
      <c r="N466" s="235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U466" s="20" t="s">
        <v>93</v>
      </c>
    </row>
    <row r="467" s="2" customFormat="1">
      <c r="A467" s="42"/>
      <c r="B467" s="43"/>
      <c r="C467" s="44"/>
      <c r="D467" s="238" t="s">
        <v>278</v>
      </c>
      <c r="E467" s="44"/>
      <c r="F467" s="302" t="s">
        <v>2142</v>
      </c>
      <c r="G467" s="44"/>
      <c r="H467" s="271">
        <v>177.72300000000001</v>
      </c>
      <c r="I467" s="44"/>
      <c r="J467" s="44"/>
      <c r="K467" s="44"/>
      <c r="L467" s="48"/>
      <c r="M467" s="234"/>
      <c r="N467" s="23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U467" s="20" t="s">
        <v>93</v>
      </c>
    </row>
    <row r="468" s="2" customFormat="1">
      <c r="A468" s="42"/>
      <c r="B468" s="43"/>
      <c r="C468" s="44"/>
      <c r="D468" s="238" t="s">
        <v>278</v>
      </c>
      <c r="E468" s="44"/>
      <c r="F468" s="302" t="s">
        <v>2143</v>
      </c>
      <c r="G468" s="44"/>
      <c r="H468" s="271">
        <v>173.47</v>
      </c>
      <c r="I468" s="44"/>
      <c r="J468" s="44"/>
      <c r="K468" s="44"/>
      <c r="L468" s="48"/>
      <c r="M468" s="234"/>
      <c r="N468" s="235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U468" s="20" t="s">
        <v>93</v>
      </c>
    </row>
    <row r="469" s="2" customFormat="1">
      <c r="A469" s="42"/>
      <c r="B469" s="43"/>
      <c r="C469" s="44"/>
      <c r="D469" s="238" t="s">
        <v>278</v>
      </c>
      <c r="E469" s="44"/>
      <c r="F469" s="302" t="s">
        <v>2144</v>
      </c>
      <c r="G469" s="44"/>
      <c r="H469" s="271">
        <v>173.166</v>
      </c>
      <c r="I469" s="44"/>
      <c r="J469" s="44"/>
      <c r="K469" s="44"/>
      <c r="L469" s="48"/>
      <c r="M469" s="234"/>
      <c r="N469" s="235"/>
      <c r="O469" s="88"/>
      <c r="P469" s="88"/>
      <c r="Q469" s="88"/>
      <c r="R469" s="88"/>
      <c r="S469" s="88"/>
      <c r="T469" s="89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U469" s="20" t="s">
        <v>93</v>
      </c>
    </row>
    <row r="470" s="2" customFormat="1">
      <c r="A470" s="42"/>
      <c r="B470" s="43"/>
      <c r="C470" s="44"/>
      <c r="D470" s="238" t="s">
        <v>278</v>
      </c>
      <c r="E470" s="44"/>
      <c r="F470" s="302" t="s">
        <v>2145</v>
      </c>
      <c r="G470" s="44"/>
      <c r="H470" s="271">
        <v>5</v>
      </c>
      <c r="I470" s="44"/>
      <c r="J470" s="44"/>
      <c r="K470" s="44"/>
      <c r="L470" s="48"/>
      <c r="M470" s="234"/>
      <c r="N470" s="235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U470" s="20" t="s">
        <v>93</v>
      </c>
    </row>
    <row r="471" s="2" customFormat="1">
      <c r="A471" s="42"/>
      <c r="B471" s="43"/>
      <c r="C471" s="44"/>
      <c r="D471" s="238" t="s">
        <v>278</v>
      </c>
      <c r="E471" s="44"/>
      <c r="F471" s="302" t="s">
        <v>744</v>
      </c>
      <c r="G471" s="44"/>
      <c r="H471" s="271">
        <v>0</v>
      </c>
      <c r="I471" s="44"/>
      <c r="J471" s="44"/>
      <c r="K471" s="44"/>
      <c r="L471" s="48"/>
      <c r="M471" s="234"/>
      <c r="N471" s="235"/>
      <c r="O471" s="88"/>
      <c r="P471" s="88"/>
      <c r="Q471" s="88"/>
      <c r="R471" s="88"/>
      <c r="S471" s="88"/>
      <c r="T471" s="89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U471" s="20" t="s">
        <v>93</v>
      </c>
    </row>
    <row r="472" s="2" customFormat="1">
      <c r="A472" s="42"/>
      <c r="B472" s="43"/>
      <c r="C472" s="44"/>
      <c r="D472" s="238" t="s">
        <v>278</v>
      </c>
      <c r="E472" s="44"/>
      <c r="F472" s="302" t="s">
        <v>2146</v>
      </c>
      <c r="G472" s="44"/>
      <c r="H472" s="271">
        <v>-251.84</v>
      </c>
      <c r="I472" s="44"/>
      <c r="J472" s="44"/>
      <c r="K472" s="44"/>
      <c r="L472" s="48"/>
      <c r="M472" s="234"/>
      <c r="N472" s="235"/>
      <c r="O472" s="88"/>
      <c r="P472" s="88"/>
      <c r="Q472" s="88"/>
      <c r="R472" s="88"/>
      <c r="S472" s="88"/>
      <c r="T472" s="89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U472" s="20" t="s">
        <v>93</v>
      </c>
    </row>
    <row r="473" s="2" customFormat="1">
      <c r="A473" s="42"/>
      <c r="B473" s="43"/>
      <c r="C473" s="44"/>
      <c r="D473" s="238" t="s">
        <v>278</v>
      </c>
      <c r="E473" s="44"/>
      <c r="F473" s="302" t="s">
        <v>2147</v>
      </c>
      <c r="G473" s="44"/>
      <c r="H473" s="271">
        <v>-39.189999999999998</v>
      </c>
      <c r="I473" s="44"/>
      <c r="J473" s="44"/>
      <c r="K473" s="44"/>
      <c r="L473" s="48"/>
      <c r="M473" s="234"/>
      <c r="N473" s="23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U473" s="20" t="s">
        <v>93</v>
      </c>
    </row>
    <row r="474" s="2" customFormat="1">
      <c r="A474" s="42"/>
      <c r="B474" s="43"/>
      <c r="C474" s="44"/>
      <c r="D474" s="238" t="s">
        <v>278</v>
      </c>
      <c r="E474" s="44"/>
      <c r="F474" s="302" t="s">
        <v>2148</v>
      </c>
      <c r="G474" s="44"/>
      <c r="H474" s="271">
        <v>-6.6230000000000002</v>
      </c>
      <c r="I474" s="44"/>
      <c r="J474" s="44"/>
      <c r="K474" s="44"/>
      <c r="L474" s="48"/>
      <c r="M474" s="234"/>
      <c r="N474" s="235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U474" s="20" t="s">
        <v>93</v>
      </c>
    </row>
    <row r="475" s="2" customFormat="1">
      <c r="A475" s="42"/>
      <c r="B475" s="43"/>
      <c r="C475" s="44"/>
      <c r="D475" s="238" t="s">
        <v>278</v>
      </c>
      <c r="E475" s="44"/>
      <c r="F475" s="302" t="s">
        <v>268</v>
      </c>
      <c r="G475" s="44"/>
      <c r="H475" s="271">
        <v>3602.5050000000001</v>
      </c>
      <c r="I475" s="44"/>
      <c r="J475" s="44"/>
      <c r="K475" s="44"/>
      <c r="L475" s="48"/>
      <c r="M475" s="234"/>
      <c r="N475" s="235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U475" s="20" t="s">
        <v>93</v>
      </c>
    </row>
    <row r="476" s="2" customFormat="1">
      <c r="A476" s="42"/>
      <c r="B476" s="43"/>
      <c r="C476" s="44"/>
      <c r="D476" s="238" t="s">
        <v>278</v>
      </c>
      <c r="E476" s="44"/>
      <c r="F476" s="283" t="s">
        <v>879</v>
      </c>
      <c r="G476" s="44"/>
      <c r="H476" s="44"/>
      <c r="I476" s="44"/>
      <c r="J476" s="44"/>
      <c r="K476" s="44"/>
      <c r="L476" s="48"/>
      <c r="M476" s="234"/>
      <c r="N476" s="235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U476" s="20" t="s">
        <v>93</v>
      </c>
    </row>
    <row r="477" s="2" customFormat="1" ht="24.15" customHeight="1">
      <c r="A477" s="42"/>
      <c r="B477" s="43"/>
      <c r="C477" s="218" t="s">
        <v>370</v>
      </c>
      <c r="D477" s="218" t="s">
        <v>256</v>
      </c>
      <c r="E477" s="219" t="s">
        <v>906</v>
      </c>
      <c r="F477" s="220" t="s">
        <v>907</v>
      </c>
      <c r="G477" s="221" t="s">
        <v>314</v>
      </c>
      <c r="H477" s="222">
        <v>1761.4359999999999</v>
      </c>
      <c r="I477" s="223"/>
      <c r="J477" s="224">
        <f>ROUND(I477*H477,2)</f>
        <v>0</v>
      </c>
      <c r="K477" s="220" t="s">
        <v>260</v>
      </c>
      <c r="L477" s="48"/>
      <c r="M477" s="225" t="s">
        <v>48</v>
      </c>
      <c r="N477" s="226" t="s">
        <v>56</v>
      </c>
      <c r="O477" s="88"/>
      <c r="P477" s="227">
        <f>O477*H477</f>
        <v>0</v>
      </c>
      <c r="Q477" s="227">
        <v>0</v>
      </c>
      <c r="R477" s="227">
        <f>Q477*H477</f>
        <v>0</v>
      </c>
      <c r="S477" s="227">
        <v>0</v>
      </c>
      <c r="T477" s="228">
        <f>S477*H477</f>
        <v>0</v>
      </c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R477" s="229" t="s">
        <v>261</v>
      </c>
      <c r="AT477" s="229" t="s">
        <v>256</v>
      </c>
      <c r="AU477" s="229" t="s">
        <v>93</v>
      </c>
      <c r="AY477" s="20" t="s">
        <v>254</v>
      </c>
      <c r="BE477" s="230">
        <f>IF(N477="základní",J477,0)</f>
        <v>0</v>
      </c>
      <c r="BF477" s="230">
        <f>IF(N477="snížená",J477,0)</f>
        <v>0</v>
      </c>
      <c r="BG477" s="230">
        <f>IF(N477="zákl. přenesená",J477,0)</f>
        <v>0</v>
      </c>
      <c r="BH477" s="230">
        <f>IF(N477="sníž. přenesená",J477,0)</f>
        <v>0</v>
      </c>
      <c r="BI477" s="230">
        <f>IF(N477="nulová",J477,0)</f>
        <v>0</v>
      </c>
      <c r="BJ477" s="20" t="s">
        <v>23</v>
      </c>
      <c r="BK477" s="230">
        <f>ROUND(I477*H477,2)</f>
        <v>0</v>
      </c>
      <c r="BL477" s="20" t="s">
        <v>261</v>
      </c>
      <c r="BM477" s="229" t="s">
        <v>908</v>
      </c>
    </row>
    <row r="478" s="2" customFormat="1">
      <c r="A478" s="42"/>
      <c r="B478" s="43"/>
      <c r="C478" s="44"/>
      <c r="D478" s="231" t="s">
        <v>263</v>
      </c>
      <c r="E478" s="44"/>
      <c r="F478" s="232" t="s">
        <v>909</v>
      </c>
      <c r="G478" s="44"/>
      <c r="H478" s="44"/>
      <c r="I478" s="233"/>
      <c r="J478" s="44"/>
      <c r="K478" s="44"/>
      <c r="L478" s="48"/>
      <c r="M478" s="234"/>
      <c r="N478" s="235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T478" s="20" t="s">
        <v>263</v>
      </c>
      <c r="AU478" s="20" t="s">
        <v>93</v>
      </c>
    </row>
    <row r="479" s="2" customFormat="1">
      <c r="A479" s="42"/>
      <c r="B479" s="43"/>
      <c r="C479" s="44"/>
      <c r="D479" s="238" t="s">
        <v>2164</v>
      </c>
      <c r="E479" s="44"/>
      <c r="F479" s="311" t="s">
        <v>2165</v>
      </c>
      <c r="G479" s="44"/>
      <c r="H479" s="44"/>
      <c r="I479" s="233"/>
      <c r="J479" s="44"/>
      <c r="K479" s="44"/>
      <c r="L479" s="48"/>
      <c r="M479" s="234"/>
      <c r="N479" s="235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0" t="s">
        <v>2164</v>
      </c>
      <c r="AU479" s="20" t="s">
        <v>93</v>
      </c>
    </row>
    <row r="480" s="15" customFormat="1">
      <c r="A480" s="15"/>
      <c r="B480" s="259"/>
      <c r="C480" s="260"/>
      <c r="D480" s="238" t="s">
        <v>265</v>
      </c>
      <c r="E480" s="261" t="s">
        <v>48</v>
      </c>
      <c r="F480" s="262" t="s">
        <v>851</v>
      </c>
      <c r="G480" s="260"/>
      <c r="H480" s="261" t="s">
        <v>48</v>
      </c>
      <c r="I480" s="263"/>
      <c r="J480" s="260"/>
      <c r="K480" s="260"/>
      <c r="L480" s="264"/>
      <c r="M480" s="265"/>
      <c r="N480" s="266"/>
      <c r="O480" s="266"/>
      <c r="P480" s="266"/>
      <c r="Q480" s="266"/>
      <c r="R480" s="266"/>
      <c r="S480" s="266"/>
      <c r="T480" s="267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8" t="s">
        <v>265</v>
      </c>
      <c r="AU480" s="268" t="s">
        <v>93</v>
      </c>
      <c r="AV480" s="15" t="s">
        <v>23</v>
      </c>
      <c r="AW480" s="15" t="s">
        <v>46</v>
      </c>
      <c r="AX480" s="15" t="s">
        <v>85</v>
      </c>
      <c r="AY480" s="268" t="s">
        <v>254</v>
      </c>
    </row>
    <row r="481" s="13" customFormat="1">
      <c r="A481" s="13"/>
      <c r="B481" s="236"/>
      <c r="C481" s="237"/>
      <c r="D481" s="238" t="s">
        <v>265</v>
      </c>
      <c r="E481" s="239" t="s">
        <v>48</v>
      </c>
      <c r="F481" s="240" t="s">
        <v>679</v>
      </c>
      <c r="G481" s="237"/>
      <c r="H481" s="241">
        <v>3602.5050000000001</v>
      </c>
      <c r="I481" s="242"/>
      <c r="J481" s="237"/>
      <c r="K481" s="237"/>
      <c r="L481" s="243"/>
      <c r="M481" s="244"/>
      <c r="N481" s="245"/>
      <c r="O481" s="245"/>
      <c r="P481" s="245"/>
      <c r="Q481" s="245"/>
      <c r="R481" s="245"/>
      <c r="S481" s="245"/>
      <c r="T481" s="24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7" t="s">
        <v>265</v>
      </c>
      <c r="AU481" s="247" t="s">
        <v>93</v>
      </c>
      <c r="AV481" s="13" t="s">
        <v>93</v>
      </c>
      <c r="AW481" s="13" t="s">
        <v>46</v>
      </c>
      <c r="AX481" s="13" t="s">
        <v>85</v>
      </c>
      <c r="AY481" s="247" t="s">
        <v>254</v>
      </c>
    </row>
    <row r="482" s="13" customFormat="1">
      <c r="A482" s="13"/>
      <c r="B482" s="236"/>
      <c r="C482" s="237"/>
      <c r="D482" s="238" t="s">
        <v>265</v>
      </c>
      <c r="E482" s="239" t="s">
        <v>48</v>
      </c>
      <c r="F482" s="240" t="s">
        <v>2161</v>
      </c>
      <c r="G482" s="237"/>
      <c r="H482" s="241">
        <v>6.6230000000000002</v>
      </c>
      <c r="I482" s="242"/>
      <c r="J482" s="237"/>
      <c r="K482" s="237"/>
      <c r="L482" s="243"/>
      <c r="M482" s="244"/>
      <c r="N482" s="245"/>
      <c r="O482" s="245"/>
      <c r="P482" s="245"/>
      <c r="Q482" s="245"/>
      <c r="R482" s="245"/>
      <c r="S482" s="245"/>
      <c r="T482" s="246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7" t="s">
        <v>265</v>
      </c>
      <c r="AU482" s="247" t="s">
        <v>93</v>
      </c>
      <c r="AV482" s="13" t="s">
        <v>93</v>
      </c>
      <c r="AW482" s="13" t="s">
        <v>46</v>
      </c>
      <c r="AX482" s="13" t="s">
        <v>85</v>
      </c>
      <c r="AY482" s="247" t="s">
        <v>254</v>
      </c>
    </row>
    <row r="483" s="13" customFormat="1">
      <c r="A483" s="13"/>
      <c r="B483" s="236"/>
      <c r="C483" s="237"/>
      <c r="D483" s="238" t="s">
        <v>265</v>
      </c>
      <c r="E483" s="239" t="s">
        <v>48</v>
      </c>
      <c r="F483" s="240" t="s">
        <v>853</v>
      </c>
      <c r="G483" s="237"/>
      <c r="H483" s="241">
        <v>0</v>
      </c>
      <c r="I483" s="242"/>
      <c r="J483" s="237"/>
      <c r="K483" s="237"/>
      <c r="L483" s="243"/>
      <c r="M483" s="244"/>
      <c r="N483" s="245"/>
      <c r="O483" s="245"/>
      <c r="P483" s="245"/>
      <c r="Q483" s="245"/>
      <c r="R483" s="245"/>
      <c r="S483" s="245"/>
      <c r="T483" s="246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7" t="s">
        <v>265</v>
      </c>
      <c r="AU483" s="247" t="s">
        <v>93</v>
      </c>
      <c r="AV483" s="13" t="s">
        <v>93</v>
      </c>
      <c r="AW483" s="13" t="s">
        <v>46</v>
      </c>
      <c r="AX483" s="13" t="s">
        <v>85</v>
      </c>
      <c r="AY483" s="247" t="s">
        <v>254</v>
      </c>
    </row>
    <row r="484" s="16" customFormat="1">
      <c r="A484" s="16"/>
      <c r="B484" s="272"/>
      <c r="C484" s="273"/>
      <c r="D484" s="238" t="s">
        <v>265</v>
      </c>
      <c r="E484" s="274" t="s">
        <v>48</v>
      </c>
      <c r="F484" s="275" t="s">
        <v>310</v>
      </c>
      <c r="G484" s="273"/>
      <c r="H484" s="276">
        <v>3609.1280000000002</v>
      </c>
      <c r="I484" s="277"/>
      <c r="J484" s="273"/>
      <c r="K484" s="273"/>
      <c r="L484" s="278"/>
      <c r="M484" s="279"/>
      <c r="N484" s="280"/>
      <c r="O484" s="280"/>
      <c r="P484" s="280"/>
      <c r="Q484" s="280"/>
      <c r="R484" s="280"/>
      <c r="S484" s="280"/>
      <c r="T484" s="281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82" t="s">
        <v>265</v>
      </c>
      <c r="AU484" s="282" t="s">
        <v>93</v>
      </c>
      <c r="AV484" s="16" t="s">
        <v>104</v>
      </c>
      <c r="AW484" s="16" t="s">
        <v>46</v>
      </c>
      <c r="AX484" s="16" t="s">
        <v>85</v>
      </c>
      <c r="AY484" s="282" t="s">
        <v>254</v>
      </c>
    </row>
    <row r="485" s="13" customFormat="1">
      <c r="A485" s="13"/>
      <c r="B485" s="236"/>
      <c r="C485" s="237"/>
      <c r="D485" s="238" t="s">
        <v>265</v>
      </c>
      <c r="E485" s="239" t="s">
        <v>48</v>
      </c>
      <c r="F485" s="240" t="s">
        <v>854</v>
      </c>
      <c r="G485" s="237"/>
      <c r="H485" s="241">
        <v>-179.88499999999999</v>
      </c>
      <c r="I485" s="242"/>
      <c r="J485" s="237"/>
      <c r="K485" s="237"/>
      <c r="L485" s="243"/>
      <c r="M485" s="244"/>
      <c r="N485" s="245"/>
      <c r="O485" s="245"/>
      <c r="P485" s="245"/>
      <c r="Q485" s="245"/>
      <c r="R485" s="245"/>
      <c r="S485" s="245"/>
      <c r="T485" s="24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7" t="s">
        <v>265</v>
      </c>
      <c r="AU485" s="247" t="s">
        <v>93</v>
      </c>
      <c r="AV485" s="13" t="s">
        <v>93</v>
      </c>
      <c r="AW485" s="13" t="s">
        <v>46</v>
      </c>
      <c r="AX485" s="13" t="s">
        <v>85</v>
      </c>
      <c r="AY485" s="247" t="s">
        <v>254</v>
      </c>
    </row>
    <row r="486" s="13" customFormat="1">
      <c r="A486" s="13"/>
      <c r="B486" s="236"/>
      <c r="C486" s="237"/>
      <c r="D486" s="238" t="s">
        <v>265</v>
      </c>
      <c r="E486" s="239" t="s">
        <v>48</v>
      </c>
      <c r="F486" s="240" t="s">
        <v>855</v>
      </c>
      <c r="G486" s="237"/>
      <c r="H486" s="241">
        <v>-97.201999999999998</v>
      </c>
      <c r="I486" s="242"/>
      <c r="J486" s="237"/>
      <c r="K486" s="237"/>
      <c r="L486" s="243"/>
      <c r="M486" s="244"/>
      <c r="N486" s="245"/>
      <c r="O486" s="245"/>
      <c r="P486" s="245"/>
      <c r="Q486" s="245"/>
      <c r="R486" s="245"/>
      <c r="S486" s="245"/>
      <c r="T486" s="24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7" t="s">
        <v>265</v>
      </c>
      <c r="AU486" s="247" t="s">
        <v>93</v>
      </c>
      <c r="AV486" s="13" t="s">
        <v>93</v>
      </c>
      <c r="AW486" s="13" t="s">
        <v>46</v>
      </c>
      <c r="AX486" s="13" t="s">
        <v>85</v>
      </c>
      <c r="AY486" s="247" t="s">
        <v>254</v>
      </c>
    </row>
    <row r="487" s="13" customFormat="1">
      <c r="A487" s="13"/>
      <c r="B487" s="236"/>
      <c r="C487" s="237"/>
      <c r="D487" s="238" t="s">
        <v>265</v>
      </c>
      <c r="E487" s="239" t="s">
        <v>48</v>
      </c>
      <c r="F487" s="240" t="s">
        <v>857</v>
      </c>
      <c r="G487" s="237"/>
      <c r="H487" s="241">
        <v>-314.96300000000002</v>
      </c>
      <c r="I487" s="242"/>
      <c r="J487" s="237"/>
      <c r="K487" s="237"/>
      <c r="L487" s="243"/>
      <c r="M487" s="244"/>
      <c r="N487" s="245"/>
      <c r="O487" s="245"/>
      <c r="P487" s="245"/>
      <c r="Q487" s="245"/>
      <c r="R487" s="245"/>
      <c r="S487" s="245"/>
      <c r="T487" s="24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7" t="s">
        <v>265</v>
      </c>
      <c r="AU487" s="247" t="s">
        <v>93</v>
      </c>
      <c r="AV487" s="13" t="s">
        <v>93</v>
      </c>
      <c r="AW487" s="13" t="s">
        <v>46</v>
      </c>
      <c r="AX487" s="13" t="s">
        <v>85</v>
      </c>
      <c r="AY487" s="247" t="s">
        <v>254</v>
      </c>
    </row>
    <row r="488" s="13" customFormat="1">
      <c r="A488" s="13"/>
      <c r="B488" s="236"/>
      <c r="C488" s="237"/>
      <c r="D488" s="238" t="s">
        <v>265</v>
      </c>
      <c r="E488" s="239" t="s">
        <v>48</v>
      </c>
      <c r="F488" s="240" t="s">
        <v>858</v>
      </c>
      <c r="G488" s="237"/>
      <c r="H488" s="241">
        <v>-639.03700000000003</v>
      </c>
      <c r="I488" s="242"/>
      <c r="J488" s="237"/>
      <c r="K488" s="237"/>
      <c r="L488" s="243"/>
      <c r="M488" s="244"/>
      <c r="N488" s="245"/>
      <c r="O488" s="245"/>
      <c r="P488" s="245"/>
      <c r="Q488" s="245"/>
      <c r="R488" s="245"/>
      <c r="S488" s="245"/>
      <c r="T488" s="24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7" t="s">
        <v>265</v>
      </c>
      <c r="AU488" s="247" t="s">
        <v>93</v>
      </c>
      <c r="AV488" s="13" t="s">
        <v>93</v>
      </c>
      <c r="AW488" s="13" t="s">
        <v>46</v>
      </c>
      <c r="AX488" s="13" t="s">
        <v>85</v>
      </c>
      <c r="AY488" s="247" t="s">
        <v>254</v>
      </c>
    </row>
    <row r="489" s="13" customFormat="1">
      <c r="A489" s="13"/>
      <c r="B489" s="236"/>
      <c r="C489" s="237"/>
      <c r="D489" s="238" t="s">
        <v>265</v>
      </c>
      <c r="E489" s="239" t="s">
        <v>48</v>
      </c>
      <c r="F489" s="240" t="s">
        <v>860</v>
      </c>
      <c r="G489" s="237"/>
      <c r="H489" s="241">
        <v>-514.09299999999996</v>
      </c>
      <c r="I489" s="242"/>
      <c r="J489" s="237"/>
      <c r="K489" s="237"/>
      <c r="L489" s="243"/>
      <c r="M489" s="244"/>
      <c r="N489" s="245"/>
      <c r="O489" s="245"/>
      <c r="P489" s="245"/>
      <c r="Q489" s="245"/>
      <c r="R489" s="245"/>
      <c r="S489" s="245"/>
      <c r="T489" s="24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7" t="s">
        <v>265</v>
      </c>
      <c r="AU489" s="247" t="s">
        <v>93</v>
      </c>
      <c r="AV489" s="13" t="s">
        <v>93</v>
      </c>
      <c r="AW489" s="13" t="s">
        <v>46</v>
      </c>
      <c r="AX489" s="13" t="s">
        <v>85</v>
      </c>
      <c r="AY489" s="247" t="s">
        <v>254</v>
      </c>
    </row>
    <row r="490" s="13" customFormat="1">
      <c r="A490" s="13"/>
      <c r="B490" s="236"/>
      <c r="C490" s="237"/>
      <c r="D490" s="238" t="s">
        <v>265</v>
      </c>
      <c r="E490" s="239" t="s">
        <v>48</v>
      </c>
      <c r="F490" s="240" t="s">
        <v>865</v>
      </c>
      <c r="G490" s="237"/>
      <c r="H490" s="241">
        <v>0</v>
      </c>
      <c r="I490" s="242"/>
      <c r="J490" s="237"/>
      <c r="K490" s="237"/>
      <c r="L490" s="243"/>
      <c r="M490" s="244"/>
      <c r="N490" s="245"/>
      <c r="O490" s="245"/>
      <c r="P490" s="245"/>
      <c r="Q490" s="245"/>
      <c r="R490" s="245"/>
      <c r="S490" s="245"/>
      <c r="T490" s="246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7" t="s">
        <v>265</v>
      </c>
      <c r="AU490" s="247" t="s">
        <v>93</v>
      </c>
      <c r="AV490" s="13" t="s">
        <v>93</v>
      </c>
      <c r="AW490" s="13" t="s">
        <v>46</v>
      </c>
      <c r="AX490" s="13" t="s">
        <v>85</v>
      </c>
      <c r="AY490" s="247" t="s">
        <v>254</v>
      </c>
    </row>
    <row r="491" s="13" customFormat="1">
      <c r="A491" s="13"/>
      <c r="B491" s="236"/>
      <c r="C491" s="237"/>
      <c r="D491" s="238" t="s">
        <v>265</v>
      </c>
      <c r="E491" s="239" t="s">
        <v>48</v>
      </c>
      <c r="F491" s="240" t="s">
        <v>2162</v>
      </c>
      <c r="G491" s="237"/>
      <c r="H491" s="241">
        <v>0</v>
      </c>
      <c r="I491" s="242"/>
      <c r="J491" s="237"/>
      <c r="K491" s="237"/>
      <c r="L491" s="243"/>
      <c r="M491" s="244"/>
      <c r="N491" s="245"/>
      <c r="O491" s="245"/>
      <c r="P491" s="245"/>
      <c r="Q491" s="245"/>
      <c r="R491" s="245"/>
      <c r="S491" s="245"/>
      <c r="T491" s="24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7" t="s">
        <v>265</v>
      </c>
      <c r="AU491" s="247" t="s">
        <v>93</v>
      </c>
      <c r="AV491" s="13" t="s">
        <v>93</v>
      </c>
      <c r="AW491" s="13" t="s">
        <v>46</v>
      </c>
      <c r="AX491" s="13" t="s">
        <v>85</v>
      </c>
      <c r="AY491" s="247" t="s">
        <v>254</v>
      </c>
    </row>
    <row r="492" s="13" customFormat="1">
      <c r="A492" s="13"/>
      <c r="B492" s="236"/>
      <c r="C492" s="237"/>
      <c r="D492" s="238" t="s">
        <v>265</v>
      </c>
      <c r="E492" s="239" t="s">
        <v>48</v>
      </c>
      <c r="F492" s="240" t="s">
        <v>2163</v>
      </c>
      <c r="G492" s="237"/>
      <c r="H492" s="241">
        <v>-102.512</v>
      </c>
      <c r="I492" s="242"/>
      <c r="J492" s="237"/>
      <c r="K492" s="237"/>
      <c r="L492" s="243"/>
      <c r="M492" s="244"/>
      <c r="N492" s="245"/>
      <c r="O492" s="245"/>
      <c r="P492" s="245"/>
      <c r="Q492" s="245"/>
      <c r="R492" s="245"/>
      <c r="S492" s="245"/>
      <c r="T492" s="24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7" t="s">
        <v>265</v>
      </c>
      <c r="AU492" s="247" t="s">
        <v>93</v>
      </c>
      <c r="AV492" s="13" t="s">
        <v>93</v>
      </c>
      <c r="AW492" s="13" t="s">
        <v>46</v>
      </c>
      <c r="AX492" s="13" t="s">
        <v>85</v>
      </c>
      <c r="AY492" s="247" t="s">
        <v>254</v>
      </c>
    </row>
    <row r="493" s="16" customFormat="1">
      <c r="A493" s="16"/>
      <c r="B493" s="272"/>
      <c r="C493" s="273"/>
      <c r="D493" s="238" t="s">
        <v>265</v>
      </c>
      <c r="E493" s="274" t="s">
        <v>48</v>
      </c>
      <c r="F493" s="275" t="s">
        <v>310</v>
      </c>
      <c r="G493" s="273"/>
      <c r="H493" s="276">
        <v>-1847.6919999999998</v>
      </c>
      <c r="I493" s="277"/>
      <c r="J493" s="273"/>
      <c r="K493" s="273"/>
      <c r="L493" s="278"/>
      <c r="M493" s="279"/>
      <c r="N493" s="280"/>
      <c r="O493" s="280"/>
      <c r="P493" s="280"/>
      <c r="Q493" s="280"/>
      <c r="R493" s="280"/>
      <c r="S493" s="280"/>
      <c r="T493" s="281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T493" s="282" t="s">
        <v>265</v>
      </c>
      <c r="AU493" s="282" t="s">
        <v>93</v>
      </c>
      <c r="AV493" s="16" t="s">
        <v>104</v>
      </c>
      <c r="AW493" s="16" t="s">
        <v>46</v>
      </c>
      <c r="AX493" s="16" t="s">
        <v>85</v>
      </c>
      <c r="AY493" s="282" t="s">
        <v>254</v>
      </c>
    </row>
    <row r="494" s="14" customFormat="1">
      <c r="A494" s="14"/>
      <c r="B494" s="248"/>
      <c r="C494" s="249"/>
      <c r="D494" s="238" t="s">
        <v>265</v>
      </c>
      <c r="E494" s="250" t="s">
        <v>681</v>
      </c>
      <c r="F494" s="251" t="s">
        <v>268</v>
      </c>
      <c r="G494" s="249"/>
      <c r="H494" s="252">
        <v>1761.4360000000004</v>
      </c>
      <c r="I494" s="253"/>
      <c r="J494" s="249"/>
      <c r="K494" s="249"/>
      <c r="L494" s="254"/>
      <c r="M494" s="255"/>
      <c r="N494" s="256"/>
      <c r="O494" s="256"/>
      <c r="P494" s="256"/>
      <c r="Q494" s="256"/>
      <c r="R494" s="256"/>
      <c r="S494" s="256"/>
      <c r="T494" s="257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8" t="s">
        <v>265</v>
      </c>
      <c r="AU494" s="258" t="s">
        <v>93</v>
      </c>
      <c r="AV494" s="14" t="s">
        <v>261</v>
      </c>
      <c r="AW494" s="14" t="s">
        <v>46</v>
      </c>
      <c r="AX494" s="14" t="s">
        <v>23</v>
      </c>
      <c r="AY494" s="258" t="s">
        <v>254</v>
      </c>
    </row>
    <row r="495" s="2" customFormat="1">
      <c r="A495" s="42"/>
      <c r="B495" s="43"/>
      <c r="C495" s="44"/>
      <c r="D495" s="238" t="s">
        <v>278</v>
      </c>
      <c r="E495" s="44"/>
      <c r="F495" s="269" t="s">
        <v>732</v>
      </c>
      <c r="G495" s="44"/>
      <c r="H495" s="44"/>
      <c r="I495" s="44"/>
      <c r="J495" s="44"/>
      <c r="K495" s="44"/>
      <c r="L495" s="48"/>
      <c r="M495" s="234"/>
      <c r="N495" s="23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U495" s="20" t="s">
        <v>93</v>
      </c>
    </row>
    <row r="496" s="2" customFormat="1">
      <c r="A496" s="42"/>
      <c r="B496" s="43"/>
      <c r="C496" s="44"/>
      <c r="D496" s="238" t="s">
        <v>278</v>
      </c>
      <c r="E496" s="44"/>
      <c r="F496" s="270" t="s">
        <v>2135</v>
      </c>
      <c r="G496" s="44"/>
      <c r="H496" s="271">
        <v>0</v>
      </c>
      <c r="I496" s="44"/>
      <c r="J496" s="44"/>
      <c r="K496" s="44"/>
      <c r="L496" s="48"/>
      <c r="M496" s="234"/>
      <c r="N496" s="235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U496" s="20" t="s">
        <v>93</v>
      </c>
    </row>
    <row r="497" s="2" customFormat="1">
      <c r="A497" s="42"/>
      <c r="B497" s="43"/>
      <c r="C497" s="44"/>
      <c r="D497" s="238" t="s">
        <v>278</v>
      </c>
      <c r="E497" s="44"/>
      <c r="F497" s="270" t="s">
        <v>2136</v>
      </c>
      <c r="G497" s="44"/>
      <c r="H497" s="271">
        <v>0</v>
      </c>
      <c r="I497" s="44"/>
      <c r="J497" s="44"/>
      <c r="K497" s="44"/>
      <c r="L497" s="48"/>
      <c r="M497" s="234"/>
      <c r="N497" s="235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U497" s="20" t="s">
        <v>93</v>
      </c>
    </row>
    <row r="498" s="2" customFormat="1">
      <c r="A498" s="42"/>
      <c r="B498" s="43"/>
      <c r="C498" s="44"/>
      <c r="D498" s="238" t="s">
        <v>278</v>
      </c>
      <c r="E498" s="44"/>
      <c r="F498" s="270" t="s">
        <v>2137</v>
      </c>
      <c r="G498" s="44"/>
      <c r="H498" s="271">
        <v>3297.3499999999999</v>
      </c>
      <c r="I498" s="44"/>
      <c r="J498" s="44"/>
      <c r="K498" s="44"/>
      <c r="L498" s="48"/>
      <c r="M498" s="234"/>
      <c r="N498" s="235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U498" s="20" t="s">
        <v>93</v>
      </c>
    </row>
    <row r="499" s="2" customFormat="1">
      <c r="A499" s="42"/>
      <c r="B499" s="43"/>
      <c r="C499" s="44"/>
      <c r="D499" s="238" t="s">
        <v>278</v>
      </c>
      <c r="E499" s="44"/>
      <c r="F499" s="270" t="s">
        <v>2138</v>
      </c>
      <c r="G499" s="44"/>
      <c r="H499" s="271">
        <v>0</v>
      </c>
      <c r="I499" s="44"/>
      <c r="J499" s="44"/>
      <c r="K499" s="44"/>
      <c r="L499" s="48"/>
      <c r="M499" s="234"/>
      <c r="N499" s="235"/>
      <c r="O499" s="88"/>
      <c r="P499" s="88"/>
      <c r="Q499" s="88"/>
      <c r="R499" s="88"/>
      <c r="S499" s="88"/>
      <c r="T499" s="89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U499" s="20" t="s">
        <v>93</v>
      </c>
    </row>
    <row r="500" s="2" customFormat="1">
      <c r="A500" s="42"/>
      <c r="B500" s="43"/>
      <c r="C500" s="44"/>
      <c r="D500" s="238" t="s">
        <v>278</v>
      </c>
      <c r="E500" s="44"/>
      <c r="F500" s="270" t="s">
        <v>2139</v>
      </c>
      <c r="G500" s="44"/>
      <c r="H500" s="271">
        <v>67.448999999999998</v>
      </c>
      <c r="I500" s="44"/>
      <c r="J500" s="44"/>
      <c r="K500" s="44"/>
      <c r="L500" s="48"/>
      <c r="M500" s="234"/>
      <c r="N500" s="23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U500" s="20" t="s">
        <v>93</v>
      </c>
    </row>
    <row r="501" s="2" customFormat="1">
      <c r="A501" s="42"/>
      <c r="B501" s="43"/>
      <c r="C501" s="44"/>
      <c r="D501" s="238" t="s">
        <v>278</v>
      </c>
      <c r="E501" s="44"/>
      <c r="F501" s="270" t="s">
        <v>2140</v>
      </c>
      <c r="G501" s="44"/>
      <c r="H501" s="271">
        <v>6</v>
      </c>
      <c r="I501" s="44"/>
      <c r="J501" s="44"/>
      <c r="K501" s="44"/>
      <c r="L501" s="48"/>
      <c r="M501" s="234"/>
      <c r="N501" s="235"/>
      <c r="O501" s="88"/>
      <c r="P501" s="88"/>
      <c r="Q501" s="88"/>
      <c r="R501" s="88"/>
      <c r="S501" s="88"/>
      <c r="T501" s="89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U501" s="20" t="s">
        <v>93</v>
      </c>
    </row>
    <row r="502" s="2" customFormat="1">
      <c r="A502" s="42"/>
      <c r="B502" s="43"/>
      <c r="C502" s="44"/>
      <c r="D502" s="238" t="s">
        <v>278</v>
      </c>
      <c r="E502" s="44"/>
      <c r="F502" s="270" t="s">
        <v>2141</v>
      </c>
      <c r="G502" s="44"/>
      <c r="H502" s="271">
        <v>0</v>
      </c>
      <c r="I502" s="44"/>
      <c r="J502" s="44"/>
      <c r="K502" s="44"/>
      <c r="L502" s="48"/>
      <c r="M502" s="234"/>
      <c r="N502" s="235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U502" s="20" t="s">
        <v>93</v>
      </c>
    </row>
    <row r="503" s="2" customFormat="1">
      <c r="A503" s="42"/>
      <c r="B503" s="43"/>
      <c r="C503" s="44"/>
      <c r="D503" s="238" t="s">
        <v>278</v>
      </c>
      <c r="E503" s="44"/>
      <c r="F503" s="270" t="s">
        <v>2142</v>
      </c>
      <c r="G503" s="44"/>
      <c r="H503" s="271">
        <v>177.72300000000001</v>
      </c>
      <c r="I503" s="44"/>
      <c r="J503" s="44"/>
      <c r="K503" s="44"/>
      <c r="L503" s="48"/>
      <c r="M503" s="234"/>
      <c r="N503" s="235"/>
      <c r="O503" s="88"/>
      <c r="P503" s="88"/>
      <c r="Q503" s="88"/>
      <c r="R503" s="88"/>
      <c r="S503" s="88"/>
      <c r="T503" s="89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U503" s="20" t="s">
        <v>93</v>
      </c>
    </row>
    <row r="504" s="2" customFormat="1">
      <c r="A504" s="42"/>
      <c r="B504" s="43"/>
      <c r="C504" s="44"/>
      <c r="D504" s="238" t="s">
        <v>278</v>
      </c>
      <c r="E504" s="44"/>
      <c r="F504" s="270" t="s">
        <v>2143</v>
      </c>
      <c r="G504" s="44"/>
      <c r="H504" s="271">
        <v>173.47</v>
      </c>
      <c r="I504" s="44"/>
      <c r="J504" s="44"/>
      <c r="K504" s="44"/>
      <c r="L504" s="48"/>
      <c r="M504" s="234"/>
      <c r="N504" s="235"/>
      <c r="O504" s="88"/>
      <c r="P504" s="88"/>
      <c r="Q504" s="88"/>
      <c r="R504" s="88"/>
      <c r="S504" s="88"/>
      <c r="T504" s="89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U504" s="20" t="s">
        <v>93</v>
      </c>
    </row>
    <row r="505" s="2" customFormat="1">
      <c r="A505" s="42"/>
      <c r="B505" s="43"/>
      <c r="C505" s="44"/>
      <c r="D505" s="238" t="s">
        <v>278</v>
      </c>
      <c r="E505" s="44"/>
      <c r="F505" s="270" t="s">
        <v>2144</v>
      </c>
      <c r="G505" s="44"/>
      <c r="H505" s="271">
        <v>173.166</v>
      </c>
      <c r="I505" s="44"/>
      <c r="J505" s="44"/>
      <c r="K505" s="44"/>
      <c r="L505" s="48"/>
      <c r="M505" s="234"/>
      <c r="N505" s="235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U505" s="20" t="s">
        <v>93</v>
      </c>
    </row>
    <row r="506" s="2" customFormat="1">
      <c r="A506" s="42"/>
      <c r="B506" s="43"/>
      <c r="C506" s="44"/>
      <c r="D506" s="238" t="s">
        <v>278</v>
      </c>
      <c r="E506" s="44"/>
      <c r="F506" s="270" t="s">
        <v>2145</v>
      </c>
      <c r="G506" s="44"/>
      <c r="H506" s="271">
        <v>5</v>
      </c>
      <c r="I506" s="44"/>
      <c r="J506" s="44"/>
      <c r="K506" s="44"/>
      <c r="L506" s="48"/>
      <c r="M506" s="234"/>
      <c r="N506" s="235"/>
      <c r="O506" s="88"/>
      <c r="P506" s="88"/>
      <c r="Q506" s="88"/>
      <c r="R506" s="88"/>
      <c r="S506" s="88"/>
      <c r="T506" s="89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U506" s="20" t="s">
        <v>93</v>
      </c>
    </row>
    <row r="507" s="2" customFormat="1">
      <c r="A507" s="42"/>
      <c r="B507" s="43"/>
      <c r="C507" s="44"/>
      <c r="D507" s="238" t="s">
        <v>278</v>
      </c>
      <c r="E507" s="44"/>
      <c r="F507" s="270" t="s">
        <v>744</v>
      </c>
      <c r="G507" s="44"/>
      <c r="H507" s="271">
        <v>0</v>
      </c>
      <c r="I507" s="44"/>
      <c r="J507" s="44"/>
      <c r="K507" s="44"/>
      <c r="L507" s="48"/>
      <c r="M507" s="234"/>
      <c r="N507" s="23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U507" s="20" t="s">
        <v>93</v>
      </c>
    </row>
    <row r="508" s="2" customFormat="1">
      <c r="A508" s="42"/>
      <c r="B508" s="43"/>
      <c r="C508" s="44"/>
      <c r="D508" s="238" t="s">
        <v>278</v>
      </c>
      <c r="E508" s="44"/>
      <c r="F508" s="270" t="s">
        <v>2146</v>
      </c>
      <c r="G508" s="44"/>
      <c r="H508" s="271">
        <v>-251.84</v>
      </c>
      <c r="I508" s="44"/>
      <c r="J508" s="44"/>
      <c r="K508" s="44"/>
      <c r="L508" s="48"/>
      <c r="M508" s="234"/>
      <c r="N508" s="235"/>
      <c r="O508" s="88"/>
      <c r="P508" s="88"/>
      <c r="Q508" s="88"/>
      <c r="R508" s="88"/>
      <c r="S508" s="88"/>
      <c r="T508" s="89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U508" s="20" t="s">
        <v>93</v>
      </c>
    </row>
    <row r="509" s="2" customFormat="1">
      <c r="A509" s="42"/>
      <c r="B509" s="43"/>
      <c r="C509" s="44"/>
      <c r="D509" s="238" t="s">
        <v>278</v>
      </c>
      <c r="E509" s="44"/>
      <c r="F509" s="270" t="s">
        <v>2147</v>
      </c>
      <c r="G509" s="44"/>
      <c r="H509" s="271">
        <v>-39.189999999999998</v>
      </c>
      <c r="I509" s="44"/>
      <c r="J509" s="44"/>
      <c r="K509" s="44"/>
      <c r="L509" s="48"/>
      <c r="M509" s="234"/>
      <c r="N509" s="23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U509" s="20" t="s">
        <v>93</v>
      </c>
    </row>
    <row r="510" s="2" customFormat="1">
      <c r="A510" s="42"/>
      <c r="B510" s="43"/>
      <c r="C510" s="44"/>
      <c r="D510" s="238" t="s">
        <v>278</v>
      </c>
      <c r="E510" s="44"/>
      <c r="F510" s="270" t="s">
        <v>2148</v>
      </c>
      <c r="G510" s="44"/>
      <c r="H510" s="271">
        <v>-6.6230000000000002</v>
      </c>
      <c r="I510" s="44"/>
      <c r="J510" s="44"/>
      <c r="K510" s="44"/>
      <c r="L510" s="48"/>
      <c r="M510" s="234"/>
      <c r="N510" s="235"/>
      <c r="O510" s="88"/>
      <c r="P510" s="88"/>
      <c r="Q510" s="88"/>
      <c r="R510" s="88"/>
      <c r="S510" s="88"/>
      <c r="T510" s="89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U510" s="20" t="s">
        <v>93</v>
      </c>
    </row>
    <row r="511" s="2" customFormat="1">
      <c r="A511" s="42"/>
      <c r="B511" s="43"/>
      <c r="C511" s="44"/>
      <c r="D511" s="238" t="s">
        <v>278</v>
      </c>
      <c r="E511" s="44"/>
      <c r="F511" s="270" t="s">
        <v>268</v>
      </c>
      <c r="G511" s="44"/>
      <c r="H511" s="271">
        <v>3602.5050000000001</v>
      </c>
      <c r="I511" s="44"/>
      <c r="J511" s="44"/>
      <c r="K511" s="44"/>
      <c r="L511" s="48"/>
      <c r="M511" s="234"/>
      <c r="N511" s="235"/>
      <c r="O511" s="88"/>
      <c r="P511" s="88"/>
      <c r="Q511" s="88"/>
      <c r="R511" s="88"/>
      <c r="S511" s="88"/>
      <c r="T511" s="89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U511" s="20" t="s">
        <v>93</v>
      </c>
    </row>
    <row r="512" s="2" customFormat="1">
      <c r="A512" s="42"/>
      <c r="B512" s="43"/>
      <c r="C512" s="44"/>
      <c r="D512" s="238" t="s">
        <v>278</v>
      </c>
      <c r="E512" s="44"/>
      <c r="F512" s="269" t="s">
        <v>917</v>
      </c>
      <c r="G512" s="44"/>
      <c r="H512" s="44"/>
      <c r="I512" s="44"/>
      <c r="J512" s="44"/>
      <c r="K512" s="44"/>
      <c r="L512" s="48"/>
      <c r="M512" s="234"/>
      <c r="N512" s="235"/>
      <c r="O512" s="88"/>
      <c r="P512" s="88"/>
      <c r="Q512" s="88"/>
      <c r="R512" s="88"/>
      <c r="S512" s="88"/>
      <c r="T512" s="89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U512" s="20" t="s">
        <v>93</v>
      </c>
    </row>
    <row r="513" s="2" customFormat="1">
      <c r="A513" s="42"/>
      <c r="B513" s="43"/>
      <c r="C513" s="44"/>
      <c r="D513" s="238" t="s">
        <v>278</v>
      </c>
      <c r="E513" s="44"/>
      <c r="F513" s="270" t="s">
        <v>834</v>
      </c>
      <c r="G513" s="44"/>
      <c r="H513" s="271">
        <v>0</v>
      </c>
      <c r="I513" s="44"/>
      <c r="J513" s="44"/>
      <c r="K513" s="44"/>
      <c r="L513" s="48"/>
      <c r="M513" s="234"/>
      <c r="N513" s="235"/>
      <c r="O513" s="88"/>
      <c r="P513" s="88"/>
      <c r="Q513" s="88"/>
      <c r="R513" s="88"/>
      <c r="S513" s="88"/>
      <c r="T513" s="89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U513" s="20" t="s">
        <v>93</v>
      </c>
    </row>
    <row r="514" s="2" customFormat="1">
      <c r="A514" s="42"/>
      <c r="B514" s="43"/>
      <c r="C514" s="44"/>
      <c r="D514" s="238" t="s">
        <v>278</v>
      </c>
      <c r="E514" s="44"/>
      <c r="F514" s="270" t="s">
        <v>918</v>
      </c>
      <c r="G514" s="44"/>
      <c r="H514" s="271">
        <v>314.96300000000002</v>
      </c>
      <c r="I514" s="44"/>
      <c r="J514" s="44"/>
      <c r="K514" s="44"/>
      <c r="L514" s="48"/>
      <c r="M514" s="234"/>
      <c r="N514" s="235"/>
      <c r="O514" s="88"/>
      <c r="P514" s="88"/>
      <c r="Q514" s="88"/>
      <c r="R514" s="88"/>
      <c r="S514" s="88"/>
      <c r="T514" s="89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U514" s="20" t="s">
        <v>93</v>
      </c>
    </row>
    <row r="515" s="2" customFormat="1">
      <c r="A515" s="42"/>
      <c r="B515" s="43"/>
      <c r="C515" s="44"/>
      <c r="D515" s="238" t="s">
        <v>278</v>
      </c>
      <c r="E515" s="44"/>
      <c r="F515" s="270" t="s">
        <v>919</v>
      </c>
      <c r="G515" s="44"/>
      <c r="H515" s="271">
        <v>0</v>
      </c>
      <c r="I515" s="44"/>
      <c r="J515" s="44"/>
      <c r="K515" s="44"/>
      <c r="L515" s="48"/>
      <c r="M515" s="234"/>
      <c r="N515" s="235"/>
      <c r="O515" s="88"/>
      <c r="P515" s="88"/>
      <c r="Q515" s="88"/>
      <c r="R515" s="88"/>
      <c r="S515" s="88"/>
      <c r="T515" s="89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U515" s="20" t="s">
        <v>93</v>
      </c>
    </row>
    <row r="516" s="2" customFormat="1">
      <c r="A516" s="42"/>
      <c r="B516" s="43"/>
      <c r="C516" s="44"/>
      <c r="D516" s="238" t="s">
        <v>278</v>
      </c>
      <c r="E516" s="44"/>
      <c r="F516" s="270" t="s">
        <v>268</v>
      </c>
      <c r="G516" s="44"/>
      <c r="H516" s="271">
        <v>314.96300000000002</v>
      </c>
      <c r="I516" s="44"/>
      <c r="J516" s="44"/>
      <c r="K516" s="44"/>
      <c r="L516" s="48"/>
      <c r="M516" s="234"/>
      <c r="N516" s="235"/>
      <c r="O516" s="88"/>
      <c r="P516" s="88"/>
      <c r="Q516" s="88"/>
      <c r="R516" s="88"/>
      <c r="S516" s="88"/>
      <c r="T516" s="89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U516" s="20" t="s">
        <v>93</v>
      </c>
    </row>
    <row r="517" s="2" customFormat="1">
      <c r="A517" s="42"/>
      <c r="B517" s="43"/>
      <c r="C517" s="44"/>
      <c r="D517" s="238" t="s">
        <v>278</v>
      </c>
      <c r="E517" s="44"/>
      <c r="F517" s="283" t="s">
        <v>844</v>
      </c>
      <c r="G517" s="44"/>
      <c r="H517" s="44"/>
      <c r="I517" s="44"/>
      <c r="J517" s="44"/>
      <c r="K517" s="44"/>
      <c r="L517" s="48"/>
      <c r="M517" s="234"/>
      <c r="N517" s="235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U517" s="20" t="s">
        <v>93</v>
      </c>
    </row>
    <row r="518" s="2" customFormat="1">
      <c r="A518" s="42"/>
      <c r="B518" s="43"/>
      <c r="C518" s="44"/>
      <c r="D518" s="238" t="s">
        <v>278</v>
      </c>
      <c r="E518" s="44"/>
      <c r="F518" s="284" t="s">
        <v>2166</v>
      </c>
      <c r="G518" s="44"/>
      <c r="H518" s="271">
        <v>130.15000000000001</v>
      </c>
      <c r="I518" s="44"/>
      <c r="J518" s="44"/>
      <c r="K518" s="44"/>
      <c r="L518" s="48"/>
      <c r="M518" s="234"/>
      <c r="N518" s="235"/>
      <c r="O518" s="88"/>
      <c r="P518" s="88"/>
      <c r="Q518" s="88"/>
      <c r="R518" s="88"/>
      <c r="S518" s="88"/>
      <c r="T518" s="89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U518" s="20" t="s">
        <v>93</v>
      </c>
    </row>
    <row r="519" s="2" customFormat="1">
      <c r="A519" s="42"/>
      <c r="B519" s="43"/>
      <c r="C519" s="44"/>
      <c r="D519" s="238" t="s">
        <v>278</v>
      </c>
      <c r="E519" s="44"/>
      <c r="F519" s="283" t="s">
        <v>842</v>
      </c>
      <c r="G519" s="44"/>
      <c r="H519" s="44"/>
      <c r="I519" s="44"/>
      <c r="J519" s="44"/>
      <c r="K519" s="44"/>
      <c r="L519" s="48"/>
      <c r="M519" s="234"/>
      <c r="N519" s="235"/>
      <c r="O519" s="88"/>
      <c r="P519" s="88"/>
      <c r="Q519" s="88"/>
      <c r="R519" s="88"/>
      <c r="S519" s="88"/>
      <c r="T519" s="89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U519" s="20" t="s">
        <v>93</v>
      </c>
    </row>
    <row r="520" s="2" customFormat="1">
      <c r="A520" s="42"/>
      <c r="B520" s="43"/>
      <c r="C520" s="44"/>
      <c r="D520" s="238" t="s">
        <v>278</v>
      </c>
      <c r="E520" s="44"/>
      <c r="F520" s="284" t="s">
        <v>2167</v>
      </c>
      <c r="G520" s="44"/>
      <c r="H520" s="271">
        <v>0</v>
      </c>
      <c r="I520" s="44"/>
      <c r="J520" s="44"/>
      <c r="K520" s="44"/>
      <c r="L520" s="48"/>
      <c r="M520" s="234"/>
      <c r="N520" s="235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U520" s="20" t="s">
        <v>93</v>
      </c>
    </row>
    <row r="521" s="2" customFormat="1">
      <c r="A521" s="42"/>
      <c r="B521" s="43"/>
      <c r="C521" s="44"/>
      <c r="D521" s="238" t="s">
        <v>278</v>
      </c>
      <c r="E521" s="44"/>
      <c r="F521" s="269" t="s">
        <v>924</v>
      </c>
      <c r="G521" s="44"/>
      <c r="H521" s="44"/>
      <c r="I521" s="44"/>
      <c r="J521" s="44"/>
      <c r="K521" s="44"/>
      <c r="L521" s="48"/>
      <c r="M521" s="234"/>
      <c r="N521" s="235"/>
      <c r="O521" s="88"/>
      <c r="P521" s="88"/>
      <c r="Q521" s="88"/>
      <c r="R521" s="88"/>
      <c r="S521" s="88"/>
      <c r="T521" s="89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U521" s="20" t="s">
        <v>93</v>
      </c>
    </row>
    <row r="522" s="2" customFormat="1">
      <c r="A522" s="42"/>
      <c r="B522" s="43"/>
      <c r="C522" s="44"/>
      <c r="D522" s="238" t="s">
        <v>278</v>
      </c>
      <c r="E522" s="44"/>
      <c r="F522" s="270" t="s">
        <v>834</v>
      </c>
      <c r="G522" s="44"/>
      <c r="H522" s="271">
        <v>0</v>
      </c>
      <c r="I522" s="44"/>
      <c r="J522" s="44"/>
      <c r="K522" s="44"/>
      <c r="L522" s="48"/>
      <c r="M522" s="234"/>
      <c r="N522" s="235"/>
      <c r="O522" s="88"/>
      <c r="P522" s="88"/>
      <c r="Q522" s="88"/>
      <c r="R522" s="88"/>
      <c r="S522" s="88"/>
      <c r="T522" s="89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U522" s="20" t="s">
        <v>93</v>
      </c>
    </row>
    <row r="523" s="2" customFormat="1">
      <c r="A523" s="42"/>
      <c r="B523" s="43"/>
      <c r="C523" s="44"/>
      <c r="D523" s="238" t="s">
        <v>278</v>
      </c>
      <c r="E523" s="44"/>
      <c r="F523" s="270" t="s">
        <v>925</v>
      </c>
      <c r="G523" s="44"/>
      <c r="H523" s="271">
        <v>514.09299999999996</v>
      </c>
      <c r="I523" s="44"/>
      <c r="J523" s="44"/>
      <c r="K523" s="44"/>
      <c r="L523" s="48"/>
      <c r="M523" s="234"/>
      <c r="N523" s="235"/>
      <c r="O523" s="88"/>
      <c r="P523" s="88"/>
      <c r="Q523" s="88"/>
      <c r="R523" s="88"/>
      <c r="S523" s="88"/>
      <c r="T523" s="89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U523" s="20" t="s">
        <v>93</v>
      </c>
    </row>
    <row r="524" s="2" customFormat="1">
      <c r="A524" s="42"/>
      <c r="B524" s="43"/>
      <c r="C524" s="44"/>
      <c r="D524" s="238" t="s">
        <v>278</v>
      </c>
      <c r="E524" s="44"/>
      <c r="F524" s="270" t="s">
        <v>268</v>
      </c>
      <c r="G524" s="44"/>
      <c r="H524" s="271">
        <v>514.09299999999996</v>
      </c>
      <c r="I524" s="44"/>
      <c r="J524" s="44"/>
      <c r="K524" s="44"/>
      <c r="L524" s="48"/>
      <c r="M524" s="234"/>
      <c r="N524" s="235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U524" s="20" t="s">
        <v>93</v>
      </c>
    </row>
    <row r="525" s="2" customFormat="1">
      <c r="A525" s="42"/>
      <c r="B525" s="43"/>
      <c r="C525" s="44"/>
      <c r="D525" s="238" t="s">
        <v>278</v>
      </c>
      <c r="E525" s="44"/>
      <c r="F525" s="269" t="s">
        <v>879</v>
      </c>
      <c r="G525" s="44"/>
      <c r="H525" s="44"/>
      <c r="I525" s="44"/>
      <c r="J525" s="44"/>
      <c r="K525" s="44"/>
      <c r="L525" s="48"/>
      <c r="M525" s="234"/>
      <c r="N525" s="23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U525" s="20" t="s">
        <v>93</v>
      </c>
    </row>
    <row r="526" s="2" customFormat="1" ht="16.5" customHeight="1">
      <c r="A526" s="42"/>
      <c r="B526" s="43"/>
      <c r="C526" s="285" t="s">
        <v>375</v>
      </c>
      <c r="D526" s="285" t="s">
        <v>376</v>
      </c>
      <c r="E526" s="286" t="s">
        <v>931</v>
      </c>
      <c r="F526" s="287" t="s">
        <v>932</v>
      </c>
      <c r="G526" s="288" t="s">
        <v>528</v>
      </c>
      <c r="H526" s="289">
        <v>3618.1660000000002</v>
      </c>
      <c r="I526" s="290"/>
      <c r="J526" s="291">
        <f>ROUND(I526*H526,2)</f>
        <v>0</v>
      </c>
      <c r="K526" s="287" t="s">
        <v>260</v>
      </c>
      <c r="L526" s="292"/>
      <c r="M526" s="293" t="s">
        <v>48</v>
      </c>
      <c r="N526" s="294" t="s">
        <v>56</v>
      </c>
      <c r="O526" s="88"/>
      <c r="P526" s="227">
        <f>O526*H526</f>
        <v>0</v>
      </c>
      <c r="Q526" s="227">
        <v>1</v>
      </c>
      <c r="R526" s="227">
        <f>Q526*H526</f>
        <v>3618.1660000000002</v>
      </c>
      <c r="S526" s="227">
        <v>0</v>
      </c>
      <c r="T526" s="228">
        <f>S526*H526</f>
        <v>0</v>
      </c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R526" s="229" t="s">
        <v>303</v>
      </c>
      <c r="AT526" s="229" t="s">
        <v>376</v>
      </c>
      <c r="AU526" s="229" t="s">
        <v>93</v>
      </c>
      <c r="AY526" s="20" t="s">
        <v>254</v>
      </c>
      <c r="BE526" s="230">
        <f>IF(N526="základní",J526,0)</f>
        <v>0</v>
      </c>
      <c r="BF526" s="230">
        <f>IF(N526="snížená",J526,0)</f>
        <v>0</v>
      </c>
      <c r="BG526" s="230">
        <f>IF(N526="zákl. přenesená",J526,0)</f>
        <v>0</v>
      </c>
      <c r="BH526" s="230">
        <f>IF(N526="sníž. přenesená",J526,0)</f>
        <v>0</v>
      </c>
      <c r="BI526" s="230">
        <f>IF(N526="nulová",J526,0)</f>
        <v>0</v>
      </c>
      <c r="BJ526" s="20" t="s">
        <v>23</v>
      </c>
      <c r="BK526" s="230">
        <f>ROUND(I526*H526,2)</f>
        <v>0</v>
      </c>
      <c r="BL526" s="20" t="s">
        <v>261</v>
      </c>
      <c r="BM526" s="229" t="s">
        <v>933</v>
      </c>
    </row>
    <row r="527" s="13" customFormat="1">
      <c r="A527" s="13"/>
      <c r="B527" s="236"/>
      <c r="C527" s="237"/>
      <c r="D527" s="238" t="s">
        <v>265</v>
      </c>
      <c r="E527" s="239" t="s">
        <v>48</v>
      </c>
      <c r="F527" s="240" t="s">
        <v>934</v>
      </c>
      <c r="G527" s="237"/>
      <c r="H527" s="241">
        <v>3618.1660000000002</v>
      </c>
      <c r="I527" s="242"/>
      <c r="J527" s="237"/>
      <c r="K527" s="237"/>
      <c r="L527" s="243"/>
      <c r="M527" s="244"/>
      <c r="N527" s="245"/>
      <c r="O527" s="245"/>
      <c r="P527" s="245"/>
      <c r="Q527" s="245"/>
      <c r="R527" s="245"/>
      <c r="S527" s="245"/>
      <c r="T527" s="24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7" t="s">
        <v>265</v>
      </c>
      <c r="AU527" s="247" t="s">
        <v>93</v>
      </c>
      <c r="AV527" s="13" t="s">
        <v>93</v>
      </c>
      <c r="AW527" s="13" t="s">
        <v>46</v>
      </c>
      <c r="AX527" s="13" t="s">
        <v>85</v>
      </c>
      <c r="AY527" s="247" t="s">
        <v>254</v>
      </c>
    </row>
    <row r="528" s="14" customFormat="1">
      <c r="A528" s="14"/>
      <c r="B528" s="248"/>
      <c r="C528" s="249"/>
      <c r="D528" s="238" t="s">
        <v>265</v>
      </c>
      <c r="E528" s="250" t="s">
        <v>48</v>
      </c>
      <c r="F528" s="251" t="s">
        <v>268</v>
      </c>
      <c r="G528" s="249"/>
      <c r="H528" s="252">
        <v>3618.1660000000002</v>
      </c>
      <c r="I528" s="253"/>
      <c r="J528" s="249"/>
      <c r="K528" s="249"/>
      <c r="L528" s="254"/>
      <c r="M528" s="255"/>
      <c r="N528" s="256"/>
      <c r="O528" s="256"/>
      <c r="P528" s="256"/>
      <c r="Q528" s="256"/>
      <c r="R528" s="256"/>
      <c r="S528" s="256"/>
      <c r="T528" s="257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8" t="s">
        <v>265</v>
      </c>
      <c r="AU528" s="258" t="s">
        <v>93</v>
      </c>
      <c r="AV528" s="14" t="s">
        <v>261</v>
      </c>
      <c r="AW528" s="14" t="s">
        <v>46</v>
      </c>
      <c r="AX528" s="14" t="s">
        <v>23</v>
      </c>
      <c r="AY528" s="258" t="s">
        <v>254</v>
      </c>
    </row>
    <row r="529" s="2" customFormat="1">
      <c r="A529" s="42"/>
      <c r="B529" s="43"/>
      <c r="C529" s="44"/>
      <c r="D529" s="238" t="s">
        <v>278</v>
      </c>
      <c r="E529" s="44"/>
      <c r="F529" s="269" t="s">
        <v>850</v>
      </c>
      <c r="G529" s="44"/>
      <c r="H529" s="44"/>
      <c r="I529" s="44"/>
      <c r="J529" s="44"/>
      <c r="K529" s="44"/>
      <c r="L529" s="48"/>
      <c r="M529" s="234"/>
      <c r="N529" s="235"/>
      <c r="O529" s="88"/>
      <c r="P529" s="88"/>
      <c r="Q529" s="88"/>
      <c r="R529" s="88"/>
      <c r="S529" s="88"/>
      <c r="T529" s="89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U529" s="20" t="s">
        <v>93</v>
      </c>
    </row>
    <row r="530" s="2" customFormat="1">
      <c r="A530" s="42"/>
      <c r="B530" s="43"/>
      <c r="C530" s="44"/>
      <c r="D530" s="238" t="s">
        <v>278</v>
      </c>
      <c r="E530" s="44"/>
      <c r="F530" s="270" t="s">
        <v>851</v>
      </c>
      <c r="G530" s="44"/>
      <c r="H530" s="271">
        <v>0</v>
      </c>
      <c r="I530" s="44"/>
      <c r="J530" s="44"/>
      <c r="K530" s="44"/>
      <c r="L530" s="48"/>
      <c r="M530" s="234"/>
      <c r="N530" s="235"/>
      <c r="O530" s="88"/>
      <c r="P530" s="88"/>
      <c r="Q530" s="88"/>
      <c r="R530" s="88"/>
      <c r="S530" s="88"/>
      <c r="T530" s="89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U530" s="20" t="s">
        <v>93</v>
      </c>
    </row>
    <row r="531" s="2" customFormat="1">
      <c r="A531" s="42"/>
      <c r="B531" s="43"/>
      <c r="C531" s="44"/>
      <c r="D531" s="238" t="s">
        <v>278</v>
      </c>
      <c r="E531" s="44"/>
      <c r="F531" s="270" t="s">
        <v>679</v>
      </c>
      <c r="G531" s="44"/>
      <c r="H531" s="271">
        <v>3602.5050000000001</v>
      </c>
      <c r="I531" s="44"/>
      <c r="J531" s="44"/>
      <c r="K531" s="44"/>
      <c r="L531" s="48"/>
      <c r="M531" s="234"/>
      <c r="N531" s="23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U531" s="20" t="s">
        <v>93</v>
      </c>
    </row>
    <row r="532" s="2" customFormat="1">
      <c r="A532" s="42"/>
      <c r="B532" s="43"/>
      <c r="C532" s="44"/>
      <c r="D532" s="238" t="s">
        <v>278</v>
      </c>
      <c r="E532" s="44"/>
      <c r="F532" s="270" t="s">
        <v>2161</v>
      </c>
      <c r="G532" s="44"/>
      <c r="H532" s="271">
        <v>6.6230000000000002</v>
      </c>
      <c r="I532" s="44"/>
      <c r="J532" s="44"/>
      <c r="K532" s="44"/>
      <c r="L532" s="48"/>
      <c r="M532" s="234"/>
      <c r="N532" s="235"/>
      <c r="O532" s="88"/>
      <c r="P532" s="88"/>
      <c r="Q532" s="88"/>
      <c r="R532" s="88"/>
      <c r="S532" s="88"/>
      <c r="T532" s="89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U532" s="20" t="s">
        <v>93</v>
      </c>
    </row>
    <row r="533" s="2" customFormat="1">
      <c r="A533" s="42"/>
      <c r="B533" s="43"/>
      <c r="C533" s="44"/>
      <c r="D533" s="238" t="s">
        <v>278</v>
      </c>
      <c r="E533" s="44"/>
      <c r="F533" s="270" t="s">
        <v>853</v>
      </c>
      <c r="G533" s="44"/>
      <c r="H533" s="271">
        <v>0</v>
      </c>
      <c r="I533" s="44"/>
      <c r="J533" s="44"/>
      <c r="K533" s="44"/>
      <c r="L533" s="48"/>
      <c r="M533" s="234"/>
      <c r="N533" s="235"/>
      <c r="O533" s="88"/>
      <c r="P533" s="88"/>
      <c r="Q533" s="88"/>
      <c r="R533" s="88"/>
      <c r="S533" s="88"/>
      <c r="T533" s="89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U533" s="20" t="s">
        <v>93</v>
      </c>
    </row>
    <row r="534" s="2" customFormat="1">
      <c r="A534" s="42"/>
      <c r="B534" s="43"/>
      <c r="C534" s="44"/>
      <c r="D534" s="238" t="s">
        <v>278</v>
      </c>
      <c r="E534" s="44"/>
      <c r="F534" s="270" t="s">
        <v>854</v>
      </c>
      <c r="G534" s="44"/>
      <c r="H534" s="271">
        <v>-179.88499999999999</v>
      </c>
      <c r="I534" s="44"/>
      <c r="J534" s="44"/>
      <c r="K534" s="44"/>
      <c r="L534" s="48"/>
      <c r="M534" s="234"/>
      <c r="N534" s="235"/>
      <c r="O534" s="88"/>
      <c r="P534" s="88"/>
      <c r="Q534" s="88"/>
      <c r="R534" s="88"/>
      <c r="S534" s="88"/>
      <c r="T534" s="89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U534" s="20" t="s">
        <v>93</v>
      </c>
    </row>
    <row r="535" s="2" customFormat="1">
      <c r="A535" s="42"/>
      <c r="B535" s="43"/>
      <c r="C535" s="44"/>
      <c r="D535" s="238" t="s">
        <v>278</v>
      </c>
      <c r="E535" s="44"/>
      <c r="F535" s="270" t="s">
        <v>855</v>
      </c>
      <c r="G535" s="44"/>
      <c r="H535" s="271">
        <v>-97.201999999999998</v>
      </c>
      <c r="I535" s="44"/>
      <c r="J535" s="44"/>
      <c r="K535" s="44"/>
      <c r="L535" s="48"/>
      <c r="M535" s="234"/>
      <c r="N535" s="235"/>
      <c r="O535" s="88"/>
      <c r="P535" s="88"/>
      <c r="Q535" s="88"/>
      <c r="R535" s="88"/>
      <c r="S535" s="88"/>
      <c r="T535" s="89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U535" s="20" t="s">
        <v>93</v>
      </c>
    </row>
    <row r="536" s="2" customFormat="1">
      <c r="A536" s="42"/>
      <c r="B536" s="43"/>
      <c r="C536" s="44"/>
      <c r="D536" s="238" t="s">
        <v>278</v>
      </c>
      <c r="E536" s="44"/>
      <c r="F536" s="270" t="s">
        <v>857</v>
      </c>
      <c r="G536" s="44"/>
      <c r="H536" s="271">
        <v>-314.96300000000002</v>
      </c>
      <c r="I536" s="44"/>
      <c r="J536" s="44"/>
      <c r="K536" s="44"/>
      <c r="L536" s="48"/>
      <c r="M536" s="234"/>
      <c r="N536" s="235"/>
      <c r="O536" s="88"/>
      <c r="P536" s="88"/>
      <c r="Q536" s="88"/>
      <c r="R536" s="88"/>
      <c r="S536" s="88"/>
      <c r="T536" s="89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U536" s="20" t="s">
        <v>93</v>
      </c>
    </row>
    <row r="537" s="2" customFormat="1">
      <c r="A537" s="42"/>
      <c r="B537" s="43"/>
      <c r="C537" s="44"/>
      <c r="D537" s="238" t="s">
        <v>278</v>
      </c>
      <c r="E537" s="44"/>
      <c r="F537" s="270" t="s">
        <v>858</v>
      </c>
      <c r="G537" s="44"/>
      <c r="H537" s="271">
        <v>-639.03700000000003</v>
      </c>
      <c r="I537" s="44"/>
      <c r="J537" s="44"/>
      <c r="K537" s="44"/>
      <c r="L537" s="48"/>
      <c r="M537" s="234"/>
      <c r="N537" s="235"/>
      <c r="O537" s="88"/>
      <c r="P537" s="88"/>
      <c r="Q537" s="88"/>
      <c r="R537" s="88"/>
      <c r="S537" s="88"/>
      <c r="T537" s="89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U537" s="20" t="s">
        <v>93</v>
      </c>
    </row>
    <row r="538" s="2" customFormat="1">
      <c r="A538" s="42"/>
      <c r="B538" s="43"/>
      <c r="C538" s="44"/>
      <c r="D538" s="238" t="s">
        <v>278</v>
      </c>
      <c r="E538" s="44"/>
      <c r="F538" s="270" t="s">
        <v>860</v>
      </c>
      <c r="G538" s="44"/>
      <c r="H538" s="271">
        <v>-514.09299999999996</v>
      </c>
      <c r="I538" s="44"/>
      <c r="J538" s="44"/>
      <c r="K538" s="44"/>
      <c r="L538" s="48"/>
      <c r="M538" s="234"/>
      <c r="N538" s="235"/>
      <c r="O538" s="88"/>
      <c r="P538" s="88"/>
      <c r="Q538" s="88"/>
      <c r="R538" s="88"/>
      <c r="S538" s="88"/>
      <c r="T538" s="89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U538" s="20" t="s">
        <v>93</v>
      </c>
    </row>
    <row r="539" s="2" customFormat="1">
      <c r="A539" s="42"/>
      <c r="B539" s="43"/>
      <c r="C539" s="44"/>
      <c r="D539" s="238" t="s">
        <v>278</v>
      </c>
      <c r="E539" s="44"/>
      <c r="F539" s="270" t="s">
        <v>865</v>
      </c>
      <c r="G539" s="44"/>
      <c r="H539" s="271">
        <v>0</v>
      </c>
      <c r="I539" s="44"/>
      <c r="J539" s="44"/>
      <c r="K539" s="44"/>
      <c r="L539" s="48"/>
      <c r="M539" s="234"/>
      <c r="N539" s="235"/>
      <c r="O539" s="88"/>
      <c r="P539" s="88"/>
      <c r="Q539" s="88"/>
      <c r="R539" s="88"/>
      <c r="S539" s="88"/>
      <c r="T539" s="89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U539" s="20" t="s">
        <v>93</v>
      </c>
    </row>
    <row r="540" s="2" customFormat="1">
      <c r="A540" s="42"/>
      <c r="B540" s="43"/>
      <c r="C540" s="44"/>
      <c r="D540" s="238" t="s">
        <v>278</v>
      </c>
      <c r="E540" s="44"/>
      <c r="F540" s="270" t="s">
        <v>2162</v>
      </c>
      <c r="G540" s="44"/>
      <c r="H540" s="271">
        <v>0</v>
      </c>
      <c r="I540" s="44"/>
      <c r="J540" s="44"/>
      <c r="K540" s="44"/>
      <c r="L540" s="48"/>
      <c r="M540" s="234"/>
      <c r="N540" s="235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U540" s="20" t="s">
        <v>93</v>
      </c>
    </row>
    <row r="541" s="2" customFormat="1">
      <c r="A541" s="42"/>
      <c r="B541" s="43"/>
      <c r="C541" s="44"/>
      <c r="D541" s="238" t="s">
        <v>278</v>
      </c>
      <c r="E541" s="44"/>
      <c r="F541" s="270" t="s">
        <v>2163</v>
      </c>
      <c r="G541" s="44"/>
      <c r="H541" s="271">
        <v>-102.512</v>
      </c>
      <c r="I541" s="44"/>
      <c r="J541" s="44"/>
      <c r="K541" s="44"/>
      <c r="L541" s="48"/>
      <c r="M541" s="234"/>
      <c r="N541" s="235"/>
      <c r="O541" s="88"/>
      <c r="P541" s="88"/>
      <c r="Q541" s="88"/>
      <c r="R541" s="88"/>
      <c r="S541" s="88"/>
      <c r="T541" s="89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U541" s="20" t="s">
        <v>93</v>
      </c>
    </row>
    <row r="542" s="2" customFormat="1">
      <c r="A542" s="42"/>
      <c r="B542" s="43"/>
      <c r="C542" s="44"/>
      <c r="D542" s="238" t="s">
        <v>278</v>
      </c>
      <c r="E542" s="44"/>
      <c r="F542" s="270" t="s">
        <v>268</v>
      </c>
      <c r="G542" s="44"/>
      <c r="H542" s="271">
        <v>1761.4359999999999</v>
      </c>
      <c r="I542" s="44"/>
      <c r="J542" s="44"/>
      <c r="K542" s="44"/>
      <c r="L542" s="48"/>
      <c r="M542" s="234"/>
      <c r="N542" s="235"/>
      <c r="O542" s="88"/>
      <c r="P542" s="88"/>
      <c r="Q542" s="88"/>
      <c r="R542" s="88"/>
      <c r="S542" s="88"/>
      <c r="T542" s="89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U542" s="20" t="s">
        <v>93</v>
      </c>
    </row>
    <row r="543" s="2" customFormat="1">
      <c r="A543" s="42"/>
      <c r="B543" s="43"/>
      <c r="C543" s="44"/>
      <c r="D543" s="238" t="s">
        <v>278</v>
      </c>
      <c r="E543" s="44"/>
      <c r="F543" s="283" t="s">
        <v>732</v>
      </c>
      <c r="G543" s="44"/>
      <c r="H543" s="44"/>
      <c r="I543" s="44"/>
      <c r="J543" s="44"/>
      <c r="K543" s="44"/>
      <c r="L543" s="48"/>
      <c r="M543" s="234"/>
      <c r="N543" s="235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U543" s="20" t="s">
        <v>93</v>
      </c>
    </row>
    <row r="544" s="2" customFormat="1">
      <c r="A544" s="42"/>
      <c r="B544" s="43"/>
      <c r="C544" s="44"/>
      <c r="D544" s="238" t="s">
        <v>278</v>
      </c>
      <c r="E544" s="44"/>
      <c r="F544" s="284" t="s">
        <v>2135</v>
      </c>
      <c r="G544" s="44"/>
      <c r="H544" s="271">
        <v>0</v>
      </c>
      <c r="I544" s="44"/>
      <c r="J544" s="44"/>
      <c r="K544" s="44"/>
      <c r="L544" s="48"/>
      <c r="M544" s="234"/>
      <c r="N544" s="235"/>
      <c r="O544" s="88"/>
      <c r="P544" s="88"/>
      <c r="Q544" s="88"/>
      <c r="R544" s="88"/>
      <c r="S544" s="88"/>
      <c r="T544" s="89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U544" s="20" t="s">
        <v>93</v>
      </c>
    </row>
    <row r="545" s="2" customFormat="1">
      <c r="A545" s="42"/>
      <c r="B545" s="43"/>
      <c r="C545" s="44"/>
      <c r="D545" s="238" t="s">
        <v>278</v>
      </c>
      <c r="E545" s="44"/>
      <c r="F545" s="284" t="s">
        <v>2136</v>
      </c>
      <c r="G545" s="44"/>
      <c r="H545" s="271">
        <v>0</v>
      </c>
      <c r="I545" s="44"/>
      <c r="J545" s="44"/>
      <c r="K545" s="44"/>
      <c r="L545" s="48"/>
      <c r="M545" s="234"/>
      <c r="N545" s="235"/>
      <c r="O545" s="88"/>
      <c r="P545" s="88"/>
      <c r="Q545" s="88"/>
      <c r="R545" s="88"/>
      <c r="S545" s="88"/>
      <c r="T545" s="89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U545" s="20" t="s">
        <v>93</v>
      </c>
    </row>
    <row r="546" s="2" customFormat="1">
      <c r="A546" s="42"/>
      <c r="B546" s="43"/>
      <c r="C546" s="44"/>
      <c r="D546" s="238" t="s">
        <v>278</v>
      </c>
      <c r="E546" s="44"/>
      <c r="F546" s="284" t="s">
        <v>2137</v>
      </c>
      <c r="G546" s="44"/>
      <c r="H546" s="271">
        <v>3297.3499999999999</v>
      </c>
      <c r="I546" s="44"/>
      <c r="J546" s="44"/>
      <c r="K546" s="44"/>
      <c r="L546" s="48"/>
      <c r="M546" s="234"/>
      <c r="N546" s="235"/>
      <c r="O546" s="88"/>
      <c r="P546" s="88"/>
      <c r="Q546" s="88"/>
      <c r="R546" s="88"/>
      <c r="S546" s="88"/>
      <c r="T546" s="89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U546" s="20" t="s">
        <v>93</v>
      </c>
    </row>
    <row r="547" s="2" customFormat="1">
      <c r="A547" s="42"/>
      <c r="B547" s="43"/>
      <c r="C547" s="44"/>
      <c r="D547" s="238" t="s">
        <v>278</v>
      </c>
      <c r="E547" s="44"/>
      <c r="F547" s="284" t="s">
        <v>2138</v>
      </c>
      <c r="G547" s="44"/>
      <c r="H547" s="271">
        <v>0</v>
      </c>
      <c r="I547" s="44"/>
      <c r="J547" s="44"/>
      <c r="K547" s="44"/>
      <c r="L547" s="48"/>
      <c r="M547" s="234"/>
      <c r="N547" s="235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U547" s="20" t="s">
        <v>93</v>
      </c>
    </row>
    <row r="548" s="2" customFormat="1">
      <c r="A548" s="42"/>
      <c r="B548" s="43"/>
      <c r="C548" s="44"/>
      <c r="D548" s="238" t="s">
        <v>278</v>
      </c>
      <c r="E548" s="44"/>
      <c r="F548" s="284" t="s">
        <v>2139</v>
      </c>
      <c r="G548" s="44"/>
      <c r="H548" s="271">
        <v>67.448999999999998</v>
      </c>
      <c r="I548" s="44"/>
      <c r="J548" s="44"/>
      <c r="K548" s="44"/>
      <c r="L548" s="48"/>
      <c r="M548" s="234"/>
      <c r="N548" s="235"/>
      <c r="O548" s="88"/>
      <c r="P548" s="88"/>
      <c r="Q548" s="88"/>
      <c r="R548" s="88"/>
      <c r="S548" s="88"/>
      <c r="T548" s="89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U548" s="20" t="s">
        <v>93</v>
      </c>
    </row>
    <row r="549" s="2" customFormat="1">
      <c r="A549" s="42"/>
      <c r="B549" s="43"/>
      <c r="C549" s="44"/>
      <c r="D549" s="238" t="s">
        <v>278</v>
      </c>
      <c r="E549" s="44"/>
      <c r="F549" s="284" t="s">
        <v>2140</v>
      </c>
      <c r="G549" s="44"/>
      <c r="H549" s="271">
        <v>6</v>
      </c>
      <c r="I549" s="44"/>
      <c r="J549" s="44"/>
      <c r="K549" s="44"/>
      <c r="L549" s="48"/>
      <c r="M549" s="234"/>
      <c r="N549" s="235"/>
      <c r="O549" s="88"/>
      <c r="P549" s="88"/>
      <c r="Q549" s="88"/>
      <c r="R549" s="88"/>
      <c r="S549" s="88"/>
      <c r="T549" s="89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U549" s="20" t="s">
        <v>93</v>
      </c>
    </row>
    <row r="550" s="2" customFormat="1">
      <c r="A550" s="42"/>
      <c r="B550" s="43"/>
      <c r="C550" s="44"/>
      <c r="D550" s="238" t="s">
        <v>278</v>
      </c>
      <c r="E550" s="44"/>
      <c r="F550" s="284" t="s">
        <v>2141</v>
      </c>
      <c r="G550" s="44"/>
      <c r="H550" s="271">
        <v>0</v>
      </c>
      <c r="I550" s="44"/>
      <c r="J550" s="44"/>
      <c r="K550" s="44"/>
      <c r="L550" s="48"/>
      <c r="M550" s="234"/>
      <c r="N550" s="235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U550" s="20" t="s">
        <v>93</v>
      </c>
    </row>
    <row r="551" s="2" customFormat="1">
      <c r="A551" s="42"/>
      <c r="B551" s="43"/>
      <c r="C551" s="44"/>
      <c r="D551" s="238" t="s">
        <v>278</v>
      </c>
      <c r="E551" s="44"/>
      <c r="F551" s="284" t="s">
        <v>2142</v>
      </c>
      <c r="G551" s="44"/>
      <c r="H551" s="271">
        <v>177.72300000000001</v>
      </c>
      <c r="I551" s="44"/>
      <c r="J551" s="44"/>
      <c r="K551" s="44"/>
      <c r="L551" s="48"/>
      <c r="M551" s="234"/>
      <c r="N551" s="235"/>
      <c r="O551" s="88"/>
      <c r="P551" s="88"/>
      <c r="Q551" s="88"/>
      <c r="R551" s="88"/>
      <c r="S551" s="88"/>
      <c r="T551" s="89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U551" s="20" t="s">
        <v>93</v>
      </c>
    </row>
    <row r="552" s="2" customFormat="1">
      <c r="A552" s="42"/>
      <c r="B552" s="43"/>
      <c r="C552" s="44"/>
      <c r="D552" s="238" t="s">
        <v>278</v>
      </c>
      <c r="E552" s="44"/>
      <c r="F552" s="284" t="s">
        <v>2143</v>
      </c>
      <c r="G552" s="44"/>
      <c r="H552" s="271">
        <v>173.47</v>
      </c>
      <c r="I552" s="44"/>
      <c r="J552" s="44"/>
      <c r="K552" s="44"/>
      <c r="L552" s="48"/>
      <c r="M552" s="234"/>
      <c r="N552" s="235"/>
      <c r="O552" s="88"/>
      <c r="P552" s="88"/>
      <c r="Q552" s="88"/>
      <c r="R552" s="88"/>
      <c r="S552" s="88"/>
      <c r="T552" s="89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U552" s="20" t="s">
        <v>93</v>
      </c>
    </row>
    <row r="553" s="2" customFormat="1">
      <c r="A553" s="42"/>
      <c r="B553" s="43"/>
      <c r="C553" s="44"/>
      <c r="D553" s="238" t="s">
        <v>278</v>
      </c>
      <c r="E553" s="44"/>
      <c r="F553" s="284" t="s">
        <v>2144</v>
      </c>
      <c r="G553" s="44"/>
      <c r="H553" s="271">
        <v>173.166</v>
      </c>
      <c r="I553" s="44"/>
      <c r="J553" s="44"/>
      <c r="K553" s="44"/>
      <c r="L553" s="48"/>
      <c r="M553" s="234"/>
      <c r="N553" s="235"/>
      <c r="O553" s="88"/>
      <c r="P553" s="88"/>
      <c r="Q553" s="88"/>
      <c r="R553" s="88"/>
      <c r="S553" s="88"/>
      <c r="T553" s="89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U553" s="20" t="s">
        <v>93</v>
      </c>
    </row>
    <row r="554" s="2" customFormat="1">
      <c r="A554" s="42"/>
      <c r="B554" s="43"/>
      <c r="C554" s="44"/>
      <c r="D554" s="238" t="s">
        <v>278</v>
      </c>
      <c r="E554" s="44"/>
      <c r="F554" s="284" t="s">
        <v>2145</v>
      </c>
      <c r="G554" s="44"/>
      <c r="H554" s="271">
        <v>5</v>
      </c>
      <c r="I554" s="44"/>
      <c r="J554" s="44"/>
      <c r="K554" s="44"/>
      <c r="L554" s="48"/>
      <c r="M554" s="234"/>
      <c r="N554" s="235"/>
      <c r="O554" s="88"/>
      <c r="P554" s="88"/>
      <c r="Q554" s="88"/>
      <c r="R554" s="88"/>
      <c r="S554" s="88"/>
      <c r="T554" s="89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U554" s="20" t="s">
        <v>93</v>
      </c>
    </row>
    <row r="555" s="2" customFormat="1">
      <c r="A555" s="42"/>
      <c r="B555" s="43"/>
      <c r="C555" s="44"/>
      <c r="D555" s="238" t="s">
        <v>278</v>
      </c>
      <c r="E555" s="44"/>
      <c r="F555" s="284" t="s">
        <v>744</v>
      </c>
      <c r="G555" s="44"/>
      <c r="H555" s="271">
        <v>0</v>
      </c>
      <c r="I555" s="44"/>
      <c r="J555" s="44"/>
      <c r="K555" s="44"/>
      <c r="L555" s="48"/>
      <c r="M555" s="234"/>
      <c r="N555" s="235"/>
      <c r="O555" s="88"/>
      <c r="P555" s="88"/>
      <c r="Q555" s="88"/>
      <c r="R555" s="88"/>
      <c r="S555" s="88"/>
      <c r="T555" s="89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U555" s="20" t="s">
        <v>93</v>
      </c>
    </row>
    <row r="556" s="2" customFormat="1">
      <c r="A556" s="42"/>
      <c r="B556" s="43"/>
      <c r="C556" s="44"/>
      <c r="D556" s="238" t="s">
        <v>278</v>
      </c>
      <c r="E556" s="44"/>
      <c r="F556" s="284" t="s">
        <v>2146</v>
      </c>
      <c r="G556" s="44"/>
      <c r="H556" s="271">
        <v>-251.84</v>
      </c>
      <c r="I556" s="44"/>
      <c r="J556" s="44"/>
      <c r="K556" s="44"/>
      <c r="L556" s="48"/>
      <c r="M556" s="234"/>
      <c r="N556" s="235"/>
      <c r="O556" s="88"/>
      <c r="P556" s="88"/>
      <c r="Q556" s="88"/>
      <c r="R556" s="88"/>
      <c r="S556" s="88"/>
      <c r="T556" s="89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U556" s="20" t="s">
        <v>93</v>
      </c>
    </row>
    <row r="557" s="2" customFormat="1">
      <c r="A557" s="42"/>
      <c r="B557" s="43"/>
      <c r="C557" s="44"/>
      <c r="D557" s="238" t="s">
        <v>278</v>
      </c>
      <c r="E557" s="44"/>
      <c r="F557" s="284" t="s">
        <v>2147</v>
      </c>
      <c r="G557" s="44"/>
      <c r="H557" s="271">
        <v>-39.189999999999998</v>
      </c>
      <c r="I557" s="44"/>
      <c r="J557" s="44"/>
      <c r="K557" s="44"/>
      <c r="L557" s="48"/>
      <c r="M557" s="234"/>
      <c r="N557" s="235"/>
      <c r="O557" s="88"/>
      <c r="P557" s="88"/>
      <c r="Q557" s="88"/>
      <c r="R557" s="88"/>
      <c r="S557" s="88"/>
      <c r="T557" s="89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U557" s="20" t="s">
        <v>93</v>
      </c>
    </row>
    <row r="558" s="2" customFormat="1">
      <c r="A558" s="42"/>
      <c r="B558" s="43"/>
      <c r="C558" s="44"/>
      <c r="D558" s="238" t="s">
        <v>278</v>
      </c>
      <c r="E558" s="44"/>
      <c r="F558" s="284" t="s">
        <v>2148</v>
      </c>
      <c r="G558" s="44"/>
      <c r="H558" s="271">
        <v>-6.6230000000000002</v>
      </c>
      <c r="I558" s="44"/>
      <c r="J558" s="44"/>
      <c r="K558" s="44"/>
      <c r="L558" s="48"/>
      <c r="M558" s="234"/>
      <c r="N558" s="235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U558" s="20" t="s">
        <v>93</v>
      </c>
    </row>
    <row r="559" s="2" customFormat="1">
      <c r="A559" s="42"/>
      <c r="B559" s="43"/>
      <c r="C559" s="44"/>
      <c r="D559" s="238" t="s">
        <v>278</v>
      </c>
      <c r="E559" s="44"/>
      <c r="F559" s="284" t="s">
        <v>268</v>
      </c>
      <c r="G559" s="44"/>
      <c r="H559" s="271">
        <v>3602.5050000000001</v>
      </c>
      <c r="I559" s="44"/>
      <c r="J559" s="44"/>
      <c r="K559" s="44"/>
      <c r="L559" s="48"/>
      <c r="M559" s="234"/>
      <c r="N559" s="235"/>
      <c r="O559" s="88"/>
      <c r="P559" s="88"/>
      <c r="Q559" s="88"/>
      <c r="R559" s="88"/>
      <c r="S559" s="88"/>
      <c r="T559" s="89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U559" s="20" t="s">
        <v>93</v>
      </c>
    </row>
    <row r="560" s="12" customFormat="1" ht="22.8" customHeight="1">
      <c r="A560" s="12"/>
      <c r="B560" s="202"/>
      <c r="C560" s="203"/>
      <c r="D560" s="204" t="s">
        <v>84</v>
      </c>
      <c r="E560" s="216" t="s">
        <v>93</v>
      </c>
      <c r="F560" s="216" t="s">
        <v>404</v>
      </c>
      <c r="G560" s="203"/>
      <c r="H560" s="203"/>
      <c r="I560" s="206"/>
      <c r="J560" s="217">
        <f>BK560</f>
        <v>0</v>
      </c>
      <c r="K560" s="203"/>
      <c r="L560" s="208"/>
      <c r="M560" s="209"/>
      <c r="N560" s="210"/>
      <c r="O560" s="210"/>
      <c r="P560" s="211">
        <f>SUM(P561:P579)</f>
        <v>0</v>
      </c>
      <c r="Q560" s="210"/>
      <c r="R560" s="211">
        <f>SUM(R561:R579)</f>
        <v>142.44641444999999</v>
      </c>
      <c r="S560" s="210"/>
      <c r="T560" s="212">
        <f>SUM(T561:T579)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13" t="s">
        <v>23</v>
      </c>
      <c r="AT560" s="214" t="s">
        <v>84</v>
      </c>
      <c r="AU560" s="214" t="s">
        <v>23</v>
      </c>
      <c r="AY560" s="213" t="s">
        <v>254</v>
      </c>
      <c r="BK560" s="215">
        <f>SUM(BK561:BK579)</f>
        <v>0</v>
      </c>
    </row>
    <row r="561" s="2" customFormat="1" ht="33" customHeight="1">
      <c r="A561" s="42"/>
      <c r="B561" s="43"/>
      <c r="C561" s="218" t="s">
        <v>382</v>
      </c>
      <c r="D561" s="218" t="s">
        <v>256</v>
      </c>
      <c r="E561" s="219" t="s">
        <v>2168</v>
      </c>
      <c r="F561" s="220" t="s">
        <v>2169</v>
      </c>
      <c r="G561" s="221" t="s">
        <v>192</v>
      </c>
      <c r="H561" s="222">
        <v>137.65000000000001</v>
      </c>
      <c r="I561" s="223"/>
      <c r="J561" s="224">
        <f>ROUND(I561*H561,2)</f>
        <v>0</v>
      </c>
      <c r="K561" s="220" t="s">
        <v>260</v>
      </c>
      <c r="L561" s="48"/>
      <c r="M561" s="225" t="s">
        <v>48</v>
      </c>
      <c r="N561" s="226" t="s">
        <v>56</v>
      </c>
      <c r="O561" s="88"/>
      <c r="P561" s="227">
        <f>O561*H561</f>
        <v>0</v>
      </c>
      <c r="Q561" s="227">
        <v>1.0336399999999999</v>
      </c>
      <c r="R561" s="227">
        <f>Q561*H561</f>
        <v>142.28054599999999</v>
      </c>
      <c r="S561" s="227">
        <v>0</v>
      </c>
      <c r="T561" s="228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29" t="s">
        <v>261</v>
      </c>
      <c r="AT561" s="229" t="s">
        <v>256</v>
      </c>
      <c r="AU561" s="229" t="s">
        <v>93</v>
      </c>
      <c r="AY561" s="20" t="s">
        <v>254</v>
      </c>
      <c r="BE561" s="230">
        <f>IF(N561="základní",J561,0)</f>
        <v>0</v>
      </c>
      <c r="BF561" s="230">
        <f>IF(N561="snížená",J561,0)</f>
        <v>0</v>
      </c>
      <c r="BG561" s="230">
        <f>IF(N561="zákl. přenesená",J561,0)</f>
        <v>0</v>
      </c>
      <c r="BH561" s="230">
        <f>IF(N561="sníž. přenesená",J561,0)</f>
        <v>0</v>
      </c>
      <c r="BI561" s="230">
        <f>IF(N561="nulová",J561,0)</f>
        <v>0</v>
      </c>
      <c r="BJ561" s="20" t="s">
        <v>23</v>
      </c>
      <c r="BK561" s="230">
        <f>ROUND(I561*H561,2)</f>
        <v>0</v>
      </c>
      <c r="BL561" s="20" t="s">
        <v>261</v>
      </c>
      <c r="BM561" s="229" t="s">
        <v>2170</v>
      </c>
    </row>
    <row r="562" s="2" customFormat="1">
      <c r="A562" s="42"/>
      <c r="B562" s="43"/>
      <c r="C562" s="44"/>
      <c r="D562" s="231" t="s">
        <v>263</v>
      </c>
      <c r="E562" s="44"/>
      <c r="F562" s="232" t="s">
        <v>2171</v>
      </c>
      <c r="G562" s="44"/>
      <c r="H562" s="44"/>
      <c r="I562" s="233"/>
      <c r="J562" s="44"/>
      <c r="K562" s="44"/>
      <c r="L562" s="48"/>
      <c r="M562" s="234"/>
      <c r="N562" s="235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0" t="s">
        <v>263</v>
      </c>
      <c r="AU562" s="20" t="s">
        <v>93</v>
      </c>
    </row>
    <row r="563" s="13" customFormat="1">
      <c r="A563" s="13"/>
      <c r="B563" s="236"/>
      <c r="C563" s="237"/>
      <c r="D563" s="238" t="s">
        <v>265</v>
      </c>
      <c r="E563" s="239" t="s">
        <v>48</v>
      </c>
      <c r="F563" s="240" t="s">
        <v>2172</v>
      </c>
      <c r="G563" s="237"/>
      <c r="H563" s="241">
        <v>137.65000000000001</v>
      </c>
      <c r="I563" s="242"/>
      <c r="J563" s="237"/>
      <c r="K563" s="237"/>
      <c r="L563" s="243"/>
      <c r="M563" s="244"/>
      <c r="N563" s="245"/>
      <c r="O563" s="245"/>
      <c r="P563" s="245"/>
      <c r="Q563" s="245"/>
      <c r="R563" s="245"/>
      <c r="S563" s="245"/>
      <c r="T563" s="24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7" t="s">
        <v>265</v>
      </c>
      <c r="AU563" s="247" t="s">
        <v>93</v>
      </c>
      <c r="AV563" s="13" t="s">
        <v>93</v>
      </c>
      <c r="AW563" s="13" t="s">
        <v>46</v>
      </c>
      <c r="AX563" s="13" t="s">
        <v>23</v>
      </c>
      <c r="AY563" s="247" t="s">
        <v>254</v>
      </c>
    </row>
    <row r="564" s="2" customFormat="1" ht="24.15" customHeight="1">
      <c r="A564" s="42"/>
      <c r="B564" s="43"/>
      <c r="C564" s="218" t="s">
        <v>387</v>
      </c>
      <c r="D564" s="218" t="s">
        <v>256</v>
      </c>
      <c r="E564" s="219" t="s">
        <v>950</v>
      </c>
      <c r="F564" s="220" t="s">
        <v>951</v>
      </c>
      <c r="G564" s="221" t="s">
        <v>259</v>
      </c>
      <c r="H564" s="222">
        <v>613.65700000000004</v>
      </c>
      <c r="I564" s="223"/>
      <c r="J564" s="224">
        <f>ROUND(I564*H564,2)</f>
        <v>0</v>
      </c>
      <c r="K564" s="220" t="s">
        <v>260</v>
      </c>
      <c r="L564" s="48"/>
      <c r="M564" s="225" t="s">
        <v>48</v>
      </c>
      <c r="N564" s="226" t="s">
        <v>56</v>
      </c>
      <c r="O564" s="88"/>
      <c r="P564" s="227">
        <f>O564*H564</f>
        <v>0</v>
      </c>
      <c r="Q564" s="227">
        <v>0.00013999999999999999</v>
      </c>
      <c r="R564" s="227">
        <f>Q564*H564</f>
        <v>0.085911979999999999</v>
      </c>
      <c r="S564" s="227">
        <v>0</v>
      </c>
      <c r="T564" s="228">
        <f>S564*H564</f>
        <v>0</v>
      </c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R564" s="229" t="s">
        <v>261</v>
      </c>
      <c r="AT564" s="229" t="s">
        <v>256</v>
      </c>
      <c r="AU564" s="229" t="s">
        <v>93</v>
      </c>
      <c r="AY564" s="20" t="s">
        <v>254</v>
      </c>
      <c r="BE564" s="230">
        <f>IF(N564="základní",J564,0)</f>
        <v>0</v>
      </c>
      <c r="BF564" s="230">
        <f>IF(N564="snížená",J564,0)</f>
        <v>0</v>
      </c>
      <c r="BG564" s="230">
        <f>IF(N564="zákl. přenesená",J564,0)</f>
        <v>0</v>
      </c>
      <c r="BH564" s="230">
        <f>IF(N564="sníž. přenesená",J564,0)</f>
        <v>0</v>
      </c>
      <c r="BI564" s="230">
        <f>IF(N564="nulová",J564,0)</f>
        <v>0</v>
      </c>
      <c r="BJ564" s="20" t="s">
        <v>23</v>
      </c>
      <c r="BK564" s="230">
        <f>ROUND(I564*H564,2)</f>
        <v>0</v>
      </c>
      <c r="BL564" s="20" t="s">
        <v>261</v>
      </c>
      <c r="BM564" s="229" t="s">
        <v>952</v>
      </c>
    </row>
    <row r="565" s="2" customFormat="1">
      <c r="A565" s="42"/>
      <c r="B565" s="43"/>
      <c r="C565" s="44"/>
      <c r="D565" s="231" t="s">
        <v>263</v>
      </c>
      <c r="E565" s="44"/>
      <c r="F565" s="232" t="s">
        <v>953</v>
      </c>
      <c r="G565" s="44"/>
      <c r="H565" s="44"/>
      <c r="I565" s="233"/>
      <c r="J565" s="44"/>
      <c r="K565" s="44"/>
      <c r="L565" s="48"/>
      <c r="M565" s="234"/>
      <c r="N565" s="235"/>
      <c r="O565" s="88"/>
      <c r="P565" s="88"/>
      <c r="Q565" s="88"/>
      <c r="R565" s="88"/>
      <c r="S565" s="88"/>
      <c r="T565" s="89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T565" s="20" t="s">
        <v>263</v>
      </c>
      <c r="AU565" s="20" t="s">
        <v>93</v>
      </c>
    </row>
    <row r="566" s="15" customFormat="1">
      <c r="A566" s="15"/>
      <c r="B566" s="259"/>
      <c r="C566" s="260"/>
      <c r="D566" s="238" t="s">
        <v>265</v>
      </c>
      <c r="E566" s="261" t="s">
        <v>48</v>
      </c>
      <c r="F566" s="262" t="s">
        <v>954</v>
      </c>
      <c r="G566" s="260"/>
      <c r="H566" s="261" t="s">
        <v>48</v>
      </c>
      <c r="I566" s="263"/>
      <c r="J566" s="260"/>
      <c r="K566" s="260"/>
      <c r="L566" s="264"/>
      <c r="M566" s="265"/>
      <c r="N566" s="266"/>
      <c r="O566" s="266"/>
      <c r="P566" s="266"/>
      <c r="Q566" s="266"/>
      <c r="R566" s="266"/>
      <c r="S566" s="266"/>
      <c r="T566" s="267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8" t="s">
        <v>265</v>
      </c>
      <c r="AU566" s="268" t="s">
        <v>93</v>
      </c>
      <c r="AV566" s="15" t="s">
        <v>23</v>
      </c>
      <c r="AW566" s="15" t="s">
        <v>46</v>
      </c>
      <c r="AX566" s="15" t="s">
        <v>85</v>
      </c>
      <c r="AY566" s="268" t="s">
        <v>254</v>
      </c>
    </row>
    <row r="567" s="13" customFormat="1">
      <c r="A567" s="13"/>
      <c r="B567" s="236"/>
      <c r="C567" s="237"/>
      <c r="D567" s="238" t="s">
        <v>265</v>
      </c>
      <c r="E567" s="239" t="s">
        <v>48</v>
      </c>
      <c r="F567" s="240" t="s">
        <v>2173</v>
      </c>
      <c r="G567" s="237"/>
      <c r="H567" s="241">
        <v>613.65700000000004</v>
      </c>
      <c r="I567" s="242"/>
      <c r="J567" s="237"/>
      <c r="K567" s="237"/>
      <c r="L567" s="243"/>
      <c r="M567" s="244"/>
      <c r="N567" s="245"/>
      <c r="O567" s="245"/>
      <c r="P567" s="245"/>
      <c r="Q567" s="245"/>
      <c r="R567" s="245"/>
      <c r="S567" s="245"/>
      <c r="T567" s="24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7" t="s">
        <v>265</v>
      </c>
      <c r="AU567" s="247" t="s">
        <v>93</v>
      </c>
      <c r="AV567" s="13" t="s">
        <v>93</v>
      </c>
      <c r="AW567" s="13" t="s">
        <v>46</v>
      </c>
      <c r="AX567" s="13" t="s">
        <v>85</v>
      </c>
      <c r="AY567" s="247" t="s">
        <v>254</v>
      </c>
    </row>
    <row r="568" s="14" customFormat="1">
      <c r="A568" s="14"/>
      <c r="B568" s="248"/>
      <c r="C568" s="249"/>
      <c r="D568" s="238" t="s">
        <v>265</v>
      </c>
      <c r="E568" s="250" t="s">
        <v>632</v>
      </c>
      <c r="F568" s="251" t="s">
        <v>268</v>
      </c>
      <c r="G568" s="249"/>
      <c r="H568" s="252">
        <v>613.65700000000004</v>
      </c>
      <c r="I568" s="253"/>
      <c r="J568" s="249"/>
      <c r="K568" s="249"/>
      <c r="L568" s="254"/>
      <c r="M568" s="255"/>
      <c r="N568" s="256"/>
      <c r="O568" s="256"/>
      <c r="P568" s="256"/>
      <c r="Q568" s="256"/>
      <c r="R568" s="256"/>
      <c r="S568" s="256"/>
      <c r="T568" s="257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8" t="s">
        <v>265</v>
      </c>
      <c r="AU568" s="258" t="s">
        <v>93</v>
      </c>
      <c r="AV568" s="14" t="s">
        <v>261</v>
      </c>
      <c r="AW568" s="14" t="s">
        <v>46</v>
      </c>
      <c r="AX568" s="14" t="s">
        <v>23</v>
      </c>
      <c r="AY568" s="258" t="s">
        <v>254</v>
      </c>
    </row>
    <row r="569" s="2" customFormat="1">
      <c r="A569" s="42"/>
      <c r="B569" s="43"/>
      <c r="C569" s="44"/>
      <c r="D569" s="238" t="s">
        <v>278</v>
      </c>
      <c r="E569" s="44"/>
      <c r="F569" s="269" t="s">
        <v>844</v>
      </c>
      <c r="G569" s="44"/>
      <c r="H569" s="44"/>
      <c r="I569" s="44"/>
      <c r="J569" s="44"/>
      <c r="K569" s="44"/>
      <c r="L569" s="48"/>
      <c r="M569" s="234"/>
      <c r="N569" s="235"/>
      <c r="O569" s="88"/>
      <c r="P569" s="88"/>
      <c r="Q569" s="88"/>
      <c r="R569" s="88"/>
      <c r="S569" s="88"/>
      <c r="T569" s="89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U569" s="20" t="s">
        <v>93</v>
      </c>
    </row>
    <row r="570" s="2" customFormat="1">
      <c r="A570" s="42"/>
      <c r="B570" s="43"/>
      <c r="C570" s="44"/>
      <c r="D570" s="238" t="s">
        <v>278</v>
      </c>
      <c r="E570" s="44"/>
      <c r="F570" s="270" t="s">
        <v>2166</v>
      </c>
      <c r="G570" s="44"/>
      <c r="H570" s="271">
        <v>130.15000000000001</v>
      </c>
      <c r="I570" s="44"/>
      <c r="J570" s="44"/>
      <c r="K570" s="44"/>
      <c r="L570" s="48"/>
      <c r="M570" s="234"/>
      <c r="N570" s="235"/>
      <c r="O570" s="88"/>
      <c r="P570" s="88"/>
      <c r="Q570" s="88"/>
      <c r="R570" s="88"/>
      <c r="S570" s="88"/>
      <c r="T570" s="89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U570" s="20" t="s">
        <v>93</v>
      </c>
    </row>
    <row r="571" s="2" customFormat="1" ht="16.5" customHeight="1">
      <c r="A571" s="42"/>
      <c r="B571" s="43"/>
      <c r="C571" s="285" t="s">
        <v>7</v>
      </c>
      <c r="D571" s="285" t="s">
        <v>376</v>
      </c>
      <c r="E571" s="286" t="s">
        <v>956</v>
      </c>
      <c r="F571" s="287" t="s">
        <v>957</v>
      </c>
      <c r="G571" s="288" t="s">
        <v>259</v>
      </c>
      <c r="H571" s="289">
        <v>726.87699999999995</v>
      </c>
      <c r="I571" s="290"/>
      <c r="J571" s="291">
        <f>ROUND(I571*H571,2)</f>
        <v>0</v>
      </c>
      <c r="K571" s="287" t="s">
        <v>260</v>
      </c>
      <c r="L571" s="292"/>
      <c r="M571" s="293" t="s">
        <v>48</v>
      </c>
      <c r="N571" s="294" t="s">
        <v>56</v>
      </c>
      <c r="O571" s="88"/>
      <c r="P571" s="227">
        <f>O571*H571</f>
        <v>0</v>
      </c>
      <c r="Q571" s="227">
        <v>0.00011</v>
      </c>
      <c r="R571" s="227">
        <f>Q571*H571</f>
        <v>0.079956470000000002</v>
      </c>
      <c r="S571" s="227">
        <v>0</v>
      </c>
      <c r="T571" s="228">
        <f>S571*H571</f>
        <v>0</v>
      </c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R571" s="229" t="s">
        <v>303</v>
      </c>
      <c r="AT571" s="229" t="s">
        <v>376</v>
      </c>
      <c r="AU571" s="229" t="s">
        <v>93</v>
      </c>
      <c r="AY571" s="20" t="s">
        <v>254</v>
      </c>
      <c r="BE571" s="230">
        <f>IF(N571="základní",J571,0)</f>
        <v>0</v>
      </c>
      <c r="BF571" s="230">
        <f>IF(N571="snížená",J571,0)</f>
        <v>0</v>
      </c>
      <c r="BG571" s="230">
        <f>IF(N571="zákl. přenesená",J571,0)</f>
        <v>0</v>
      </c>
      <c r="BH571" s="230">
        <f>IF(N571="sníž. přenesená",J571,0)</f>
        <v>0</v>
      </c>
      <c r="BI571" s="230">
        <f>IF(N571="nulová",J571,0)</f>
        <v>0</v>
      </c>
      <c r="BJ571" s="20" t="s">
        <v>23</v>
      </c>
      <c r="BK571" s="230">
        <f>ROUND(I571*H571,2)</f>
        <v>0</v>
      </c>
      <c r="BL571" s="20" t="s">
        <v>261</v>
      </c>
      <c r="BM571" s="229" t="s">
        <v>958</v>
      </c>
    </row>
    <row r="572" s="13" customFormat="1">
      <c r="A572" s="13"/>
      <c r="B572" s="236"/>
      <c r="C572" s="237"/>
      <c r="D572" s="238" t="s">
        <v>265</v>
      </c>
      <c r="E572" s="239" t="s">
        <v>48</v>
      </c>
      <c r="F572" s="240" t="s">
        <v>2174</v>
      </c>
      <c r="G572" s="237"/>
      <c r="H572" s="241">
        <v>613.65700000000004</v>
      </c>
      <c r="I572" s="242"/>
      <c r="J572" s="237"/>
      <c r="K572" s="237"/>
      <c r="L572" s="243"/>
      <c r="M572" s="244"/>
      <c r="N572" s="245"/>
      <c r="O572" s="245"/>
      <c r="P572" s="245"/>
      <c r="Q572" s="245"/>
      <c r="R572" s="245"/>
      <c r="S572" s="245"/>
      <c r="T572" s="246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7" t="s">
        <v>265</v>
      </c>
      <c r="AU572" s="247" t="s">
        <v>93</v>
      </c>
      <c r="AV572" s="13" t="s">
        <v>93</v>
      </c>
      <c r="AW572" s="13" t="s">
        <v>46</v>
      </c>
      <c r="AX572" s="13" t="s">
        <v>23</v>
      </c>
      <c r="AY572" s="247" t="s">
        <v>254</v>
      </c>
    </row>
    <row r="573" s="2" customFormat="1">
      <c r="A573" s="42"/>
      <c r="B573" s="43"/>
      <c r="C573" s="44"/>
      <c r="D573" s="238" t="s">
        <v>278</v>
      </c>
      <c r="E573" s="44"/>
      <c r="F573" s="269" t="s">
        <v>960</v>
      </c>
      <c r="G573" s="44"/>
      <c r="H573" s="44"/>
      <c r="I573" s="44"/>
      <c r="J573" s="44"/>
      <c r="K573" s="44"/>
      <c r="L573" s="48"/>
      <c r="M573" s="234"/>
      <c r="N573" s="235"/>
      <c r="O573" s="88"/>
      <c r="P573" s="88"/>
      <c r="Q573" s="88"/>
      <c r="R573" s="88"/>
      <c r="S573" s="88"/>
      <c r="T573" s="89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U573" s="20" t="s">
        <v>93</v>
      </c>
    </row>
    <row r="574" s="2" customFormat="1">
      <c r="A574" s="42"/>
      <c r="B574" s="43"/>
      <c r="C574" s="44"/>
      <c r="D574" s="238" t="s">
        <v>278</v>
      </c>
      <c r="E574" s="44"/>
      <c r="F574" s="270" t="s">
        <v>954</v>
      </c>
      <c r="G574" s="44"/>
      <c r="H574" s="271">
        <v>0</v>
      </c>
      <c r="I574" s="44"/>
      <c r="J574" s="44"/>
      <c r="K574" s="44"/>
      <c r="L574" s="48"/>
      <c r="M574" s="234"/>
      <c r="N574" s="235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U574" s="20" t="s">
        <v>93</v>
      </c>
    </row>
    <row r="575" s="2" customFormat="1">
      <c r="A575" s="42"/>
      <c r="B575" s="43"/>
      <c r="C575" s="44"/>
      <c r="D575" s="238" t="s">
        <v>278</v>
      </c>
      <c r="E575" s="44"/>
      <c r="F575" s="270" t="s">
        <v>2173</v>
      </c>
      <c r="G575" s="44"/>
      <c r="H575" s="271">
        <v>613.65700000000004</v>
      </c>
      <c r="I575" s="44"/>
      <c r="J575" s="44"/>
      <c r="K575" s="44"/>
      <c r="L575" s="48"/>
      <c r="M575" s="234"/>
      <c r="N575" s="235"/>
      <c r="O575" s="88"/>
      <c r="P575" s="88"/>
      <c r="Q575" s="88"/>
      <c r="R575" s="88"/>
      <c r="S575" s="88"/>
      <c r="T575" s="89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U575" s="20" t="s">
        <v>93</v>
      </c>
    </row>
    <row r="576" s="2" customFormat="1">
      <c r="A576" s="42"/>
      <c r="B576" s="43"/>
      <c r="C576" s="44"/>
      <c r="D576" s="238" t="s">
        <v>278</v>
      </c>
      <c r="E576" s="44"/>
      <c r="F576" s="270" t="s">
        <v>268</v>
      </c>
      <c r="G576" s="44"/>
      <c r="H576" s="271">
        <v>613.65700000000004</v>
      </c>
      <c r="I576" s="44"/>
      <c r="J576" s="44"/>
      <c r="K576" s="44"/>
      <c r="L576" s="48"/>
      <c r="M576" s="234"/>
      <c r="N576" s="235"/>
      <c r="O576" s="88"/>
      <c r="P576" s="88"/>
      <c r="Q576" s="88"/>
      <c r="R576" s="88"/>
      <c r="S576" s="88"/>
      <c r="T576" s="89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U576" s="20" t="s">
        <v>93</v>
      </c>
    </row>
    <row r="577" s="2" customFormat="1">
      <c r="A577" s="42"/>
      <c r="B577" s="43"/>
      <c r="C577" s="44"/>
      <c r="D577" s="238" t="s">
        <v>278</v>
      </c>
      <c r="E577" s="44"/>
      <c r="F577" s="283" t="s">
        <v>844</v>
      </c>
      <c r="G577" s="44"/>
      <c r="H577" s="44"/>
      <c r="I577" s="44"/>
      <c r="J577" s="44"/>
      <c r="K577" s="44"/>
      <c r="L577" s="48"/>
      <c r="M577" s="234"/>
      <c r="N577" s="235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U577" s="20" t="s">
        <v>93</v>
      </c>
    </row>
    <row r="578" s="2" customFormat="1">
      <c r="A578" s="42"/>
      <c r="B578" s="43"/>
      <c r="C578" s="44"/>
      <c r="D578" s="238" t="s">
        <v>278</v>
      </c>
      <c r="E578" s="44"/>
      <c r="F578" s="284" t="s">
        <v>2166</v>
      </c>
      <c r="G578" s="44"/>
      <c r="H578" s="271">
        <v>130.15000000000001</v>
      </c>
      <c r="I578" s="44"/>
      <c r="J578" s="44"/>
      <c r="K578" s="44"/>
      <c r="L578" s="48"/>
      <c r="M578" s="234"/>
      <c r="N578" s="235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U578" s="20" t="s">
        <v>93</v>
      </c>
    </row>
    <row r="579" s="13" customFormat="1">
      <c r="A579" s="13"/>
      <c r="B579" s="236"/>
      <c r="C579" s="237"/>
      <c r="D579" s="238" t="s">
        <v>265</v>
      </c>
      <c r="E579" s="237"/>
      <c r="F579" s="240" t="s">
        <v>2175</v>
      </c>
      <c r="G579" s="237"/>
      <c r="H579" s="241">
        <v>726.87699999999995</v>
      </c>
      <c r="I579" s="242"/>
      <c r="J579" s="237"/>
      <c r="K579" s="237"/>
      <c r="L579" s="243"/>
      <c r="M579" s="244"/>
      <c r="N579" s="245"/>
      <c r="O579" s="245"/>
      <c r="P579" s="245"/>
      <c r="Q579" s="245"/>
      <c r="R579" s="245"/>
      <c r="S579" s="245"/>
      <c r="T579" s="24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7" t="s">
        <v>265</v>
      </c>
      <c r="AU579" s="247" t="s">
        <v>93</v>
      </c>
      <c r="AV579" s="13" t="s">
        <v>93</v>
      </c>
      <c r="AW579" s="13" t="s">
        <v>4</v>
      </c>
      <c r="AX579" s="13" t="s">
        <v>23</v>
      </c>
      <c r="AY579" s="247" t="s">
        <v>254</v>
      </c>
    </row>
    <row r="580" s="12" customFormat="1" ht="22.8" customHeight="1">
      <c r="A580" s="12"/>
      <c r="B580" s="202"/>
      <c r="C580" s="203"/>
      <c r="D580" s="204" t="s">
        <v>84</v>
      </c>
      <c r="E580" s="216" t="s">
        <v>104</v>
      </c>
      <c r="F580" s="216" t="s">
        <v>962</v>
      </c>
      <c r="G580" s="203"/>
      <c r="H580" s="203"/>
      <c r="I580" s="206"/>
      <c r="J580" s="217">
        <f>BK580</f>
        <v>0</v>
      </c>
      <c r="K580" s="203"/>
      <c r="L580" s="208"/>
      <c r="M580" s="209"/>
      <c r="N580" s="210"/>
      <c r="O580" s="210"/>
      <c r="P580" s="211">
        <f>SUM(P581:P597)</f>
        <v>0</v>
      </c>
      <c r="Q580" s="210"/>
      <c r="R580" s="211">
        <f>SUM(R581:R597)</f>
        <v>2.2529789999999998</v>
      </c>
      <c r="S580" s="210"/>
      <c r="T580" s="212">
        <f>SUM(T581:T597)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13" t="s">
        <v>23</v>
      </c>
      <c r="AT580" s="214" t="s">
        <v>84</v>
      </c>
      <c r="AU580" s="214" t="s">
        <v>23</v>
      </c>
      <c r="AY580" s="213" t="s">
        <v>254</v>
      </c>
      <c r="BK580" s="215">
        <f>SUM(BK581:BK597)</f>
        <v>0</v>
      </c>
    </row>
    <row r="581" s="2" customFormat="1" ht="37.8" customHeight="1">
      <c r="A581" s="42"/>
      <c r="B581" s="43"/>
      <c r="C581" s="218" t="s">
        <v>399</v>
      </c>
      <c r="D581" s="218" t="s">
        <v>256</v>
      </c>
      <c r="E581" s="219" t="s">
        <v>967</v>
      </c>
      <c r="F581" s="220" t="s">
        <v>968</v>
      </c>
      <c r="G581" s="221" t="s">
        <v>259</v>
      </c>
      <c r="H581" s="222">
        <v>260.45999999999998</v>
      </c>
      <c r="I581" s="223"/>
      <c r="J581" s="224">
        <f>ROUND(I581*H581,2)</f>
        <v>0</v>
      </c>
      <c r="K581" s="220" t="s">
        <v>260</v>
      </c>
      <c r="L581" s="48"/>
      <c r="M581" s="225" t="s">
        <v>48</v>
      </c>
      <c r="N581" s="226" t="s">
        <v>56</v>
      </c>
      <c r="O581" s="88"/>
      <c r="P581" s="227">
        <f>O581*H581</f>
        <v>0</v>
      </c>
      <c r="Q581" s="227">
        <v>0.0086499999999999997</v>
      </c>
      <c r="R581" s="227">
        <f>Q581*H581</f>
        <v>2.2529789999999998</v>
      </c>
      <c r="S581" s="227">
        <v>0</v>
      </c>
      <c r="T581" s="228">
        <f>S581*H581</f>
        <v>0</v>
      </c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R581" s="229" t="s">
        <v>261</v>
      </c>
      <c r="AT581" s="229" t="s">
        <v>256</v>
      </c>
      <c r="AU581" s="229" t="s">
        <v>93</v>
      </c>
      <c r="AY581" s="20" t="s">
        <v>254</v>
      </c>
      <c r="BE581" s="230">
        <f>IF(N581="základní",J581,0)</f>
        <v>0</v>
      </c>
      <c r="BF581" s="230">
        <f>IF(N581="snížená",J581,0)</f>
        <v>0</v>
      </c>
      <c r="BG581" s="230">
        <f>IF(N581="zákl. přenesená",J581,0)</f>
        <v>0</v>
      </c>
      <c r="BH581" s="230">
        <f>IF(N581="sníž. přenesená",J581,0)</f>
        <v>0</v>
      </c>
      <c r="BI581" s="230">
        <f>IF(N581="nulová",J581,0)</f>
        <v>0</v>
      </c>
      <c r="BJ581" s="20" t="s">
        <v>23</v>
      </c>
      <c r="BK581" s="230">
        <f>ROUND(I581*H581,2)</f>
        <v>0</v>
      </c>
      <c r="BL581" s="20" t="s">
        <v>261</v>
      </c>
      <c r="BM581" s="229" t="s">
        <v>969</v>
      </c>
    </row>
    <row r="582" s="2" customFormat="1">
      <c r="A582" s="42"/>
      <c r="B582" s="43"/>
      <c r="C582" s="44"/>
      <c r="D582" s="231" t="s">
        <v>263</v>
      </c>
      <c r="E582" s="44"/>
      <c r="F582" s="232" t="s">
        <v>970</v>
      </c>
      <c r="G582" s="44"/>
      <c r="H582" s="44"/>
      <c r="I582" s="233"/>
      <c r="J582" s="44"/>
      <c r="K582" s="44"/>
      <c r="L582" s="48"/>
      <c r="M582" s="234"/>
      <c r="N582" s="235"/>
      <c r="O582" s="88"/>
      <c r="P582" s="88"/>
      <c r="Q582" s="88"/>
      <c r="R582" s="88"/>
      <c r="S582" s="88"/>
      <c r="T582" s="89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T582" s="20" t="s">
        <v>263</v>
      </c>
      <c r="AU582" s="20" t="s">
        <v>93</v>
      </c>
    </row>
    <row r="583" s="15" customFormat="1">
      <c r="A583" s="15"/>
      <c r="B583" s="259"/>
      <c r="C583" s="260"/>
      <c r="D583" s="238" t="s">
        <v>265</v>
      </c>
      <c r="E583" s="261" t="s">
        <v>48</v>
      </c>
      <c r="F583" s="262" t="s">
        <v>834</v>
      </c>
      <c r="G583" s="260"/>
      <c r="H583" s="261" t="s">
        <v>48</v>
      </c>
      <c r="I583" s="263"/>
      <c r="J583" s="260"/>
      <c r="K583" s="260"/>
      <c r="L583" s="264"/>
      <c r="M583" s="265"/>
      <c r="N583" s="266"/>
      <c r="O583" s="266"/>
      <c r="P583" s="266"/>
      <c r="Q583" s="266"/>
      <c r="R583" s="266"/>
      <c r="S583" s="266"/>
      <c r="T583" s="267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8" t="s">
        <v>265</v>
      </c>
      <c r="AU583" s="268" t="s">
        <v>93</v>
      </c>
      <c r="AV583" s="15" t="s">
        <v>23</v>
      </c>
      <c r="AW583" s="15" t="s">
        <v>46</v>
      </c>
      <c r="AX583" s="15" t="s">
        <v>85</v>
      </c>
      <c r="AY583" s="268" t="s">
        <v>254</v>
      </c>
    </row>
    <row r="584" s="13" customFormat="1">
      <c r="A584" s="13"/>
      <c r="B584" s="236"/>
      <c r="C584" s="237"/>
      <c r="D584" s="238" t="s">
        <v>265</v>
      </c>
      <c r="E584" s="239" t="s">
        <v>48</v>
      </c>
      <c r="F584" s="240" t="s">
        <v>2176</v>
      </c>
      <c r="G584" s="237"/>
      <c r="H584" s="241">
        <v>247.86000000000001</v>
      </c>
      <c r="I584" s="242"/>
      <c r="J584" s="237"/>
      <c r="K584" s="237"/>
      <c r="L584" s="243"/>
      <c r="M584" s="244"/>
      <c r="N584" s="245"/>
      <c r="O584" s="245"/>
      <c r="P584" s="245"/>
      <c r="Q584" s="245"/>
      <c r="R584" s="245"/>
      <c r="S584" s="245"/>
      <c r="T584" s="246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7" t="s">
        <v>265</v>
      </c>
      <c r="AU584" s="247" t="s">
        <v>93</v>
      </c>
      <c r="AV584" s="13" t="s">
        <v>93</v>
      </c>
      <c r="AW584" s="13" t="s">
        <v>46</v>
      </c>
      <c r="AX584" s="13" t="s">
        <v>85</v>
      </c>
      <c r="AY584" s="247" t="s">
        <v>254</v>
      </c>
    </row>
    <row r="585" s="13" customFormat="1">
      <c r="A585" s="13"/>
      <c r="B585" s="236"/>
      <c r="C585" s="237"/>
      <c r="D585" s="238" t="s">
        <v>265</v>
      </c>
      <c r="E585" s="239" t="s">
        <v>610</v>
      </c>
      <c r="F585" s="240" t="s">
        <v>2177</v>
      </c>
      <c r="G585" s="237"/>
      <c r="H585" s="241">
        <v>12.6</v>
      </c>
      <c r="I585" s="242"/>
      <c r="J585" s="237"/>
      <c r="K585" s="237"/>
      <c r="L585" s="243"/>
      <c r="M585" s="244"/>
      <c r="N585" s="245"/>
      <c r="O585" s="245"/>
      <c r="P585" s="245"/>
      <c r="Q585" s="245"/>
      <c r="R585" s="245"/>
      <c r="S585" s="245"/>
      <c r="T585" s="246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7" t="s">
        <v>265</v>
      </c>
      <c r="AU585" s="247" t="s">
        <v>93</v>
      </c>
      <c r="AV585" s="13" t="s">
        <v>93</v>
      </c>
      <c r="AW585" s="13" t="s">
        <v>46</v>
      </c>
      <c r="AX585" s="13" t="s">
        <v>85</v>
      </c>
      <c r="AY585" s="247" t="s">
        <v>254</v>
      </c>
    </row>
    <row r="586" s="14" customFormat="1">
      <c r="A586" s="14"/>
      <c r="B586" s="248"/>
      <c r="C586" s="249"/>
      <c r="D586" s="238" t="s">
        <v>265</v>
      </c>
      <c r="E586" s="250" t="s">
        <v>608</v>
      </c>
      <c r="F586" s="251" t="s">
        <v>268</v>
      </c>
      <c r="G586" s="249"/>
      <c r="H586" s="252">
        <v>260.45999999999998</v>
      </c>
      <c r="I586" s="253"/>
      <c r="J586" s="249"/>
      <c r="K586" s="249"/>
      <c r="L586" s="254"/>
      <c r="M586" s="255"/>
      <c r="N586" s="256"/>
      <c r="O586" s="256"/>
      <c r="P586" s="256"/>
      <c r="Q586" s="256"/>
      <c r="R586" s="256"/>
      <c r="S586" s="256"/>
      <c r="T586" s="257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8" t="s">
        <v>265</v>
      </c>
      <c r="AU586" s="258" t="s">
        <v>93</v>
      </c>
      <c r="AV586" s="14" t="s">
        <v>261</v>
      </c>
      <c r="AW586" s="14" t="s">
        <v>46</v>
      </c>
      <c r="AX586" s="14" t="s">
        <v>23</v>
      </c>
      <c r="AY586" s="258" t="s">
        <v>254</v>
      </c>
    </row>
    <row r="587" s="2" customFormat="1" ht="37.8" customHeight="1">
      <c r="A587" s="42"/>
      <c r="B587" s="43"/>
      <c r="C587" s="218" t="s">
        <v>405</v>
      </c>
      <c r="D587" s="218" t="s">
        <v>256</v>
      </c>
      <c r="E587" s="219" t="s">
        <v>977</v>
      </c>
      <c r="F587" s="220" t="s">
        <v>978</v>
      </c>
      <c r="G587" s="221" t="s">
        <v>259</v>
      </c>
      <c r="H587" s="222">
        <v>260.45999999999998</v>
      </c>
      <c r="I587" s="223"/>
      <c r="J587" s="224">
        <f>ROUND(I587*H587,2)</f>
        <v>0</v>
      </c>
      <c r="K587" s="220" t="s">
        <v>260</v>
      </c>
      <c r="L587" s="48"/>
      <c r="M587" s="225" t="s">
        <v>48</v>
      </c>
      <c r="N587" s="226" t="s">
        <v>56</v>
      </c>
      <c r="O587" s="88"/>
      <c r="P587" s="227">
        <f>O587*H587</f>
        <v>0</v>
      </c>
      <c r="Q587" s="227">
        <v>0</v>
      </c>
      <c r="R587" s="227">
        <f>Q587*H587</f>
        <v>0</v>
      </c>
      <c r="S587" s="227">
        <v>0</v>
      </c>
      <c r="T587" s="228">
        <f>S587*H587</f>
        <v>0</v>
      </c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R587" s="229" t="s">
        <v>261</v>
      </c>
      <c r="AT587" s="229" t="s">
        <v>256</v>
      </c>
      <c r="AU587" s="229" t="s">
        <v>93</v>
      </c>
      <c r="AY587" s="20" t="s">
        <v>254</v>
      </c>
      <c r="BE587" s="230">
        <f>IF(N587="základní",J587,0)</f>
        <v>0</v>
      </c>
      <c r="BF587" s="230">
        <f>IF(N587="snížená",J587,0)</f>
        <v>0</v>
      </c>
      <c r="BG587" s="230">
        <f>IF(N587="zákl. přenesená",J587,0)</f>
        <v>0</v>
      </c>
      <c r="BH587" s="230">
        <f>IF(N587="sníž. přenesená",J587,0)</f>
        <v>0</v>
      </c>
      <c r="BI587" s="230">
        <f>IF(N587="nulová",J587,0)</f>
        <v>0</v>
      </c>
      <c r="BJ587" s="20" t="s">
        <v>23</v>
      </c>
      <c r="BK587" s="230">
        <f>ROUND(I587*H587,2)</f>
        <v>0</v>
      </c>
      <c r="BL587" s="20" t="s">
        <v>261</v>
      </c>
      <c r="BM587" s="229" t="s">
        <v>979</v>
      </c>
    </row>
    <row r="588" s="2" customFormat="1">
      <c r="A588" s="42"/>
      <c r="B588" s="43"/>
      <c r="C588" s="44"/>
      <c r="D588" s="231" t="s">
        <v>263</v>
      </c>
      <c r="E588" s="44"/>
      <c r="F588" s="232" t="s">
        <v>980</v>
      </c>
      <c r="G588" s="44"/>
      <c r="H588" s="44"/>
      <c r="I588" s="233"/>
      <c r="J588" s="44"/>
      <c r="K588" s="44"/>
      <c r="L588" s="48"/>
      <c r="M588" s="234"/>
      <c r="N588" s="235"/>
      <c r="O588" s="88"/>
      <c r="P588" s="88"/>
      <c r="Q588" s="88"/>
      <c r="R588" s="88"/>
      <c r="S588" s="88"/>
      <c r="T588" s="89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T588" s="20" t="s">
        <v>263</v>
      </c>
      <c r="AU588" s="20" t="s">
        <v>93</v>
      </c>
    </row>
    <row r="589" s="13" customFormat="1">
      <c r="A589" s="13"/>
      <c r="B589" s="236"/>
      <c r="C589" s="237"/>
      <c r="D589" s="238" t="s">
        <v>265</v>
      </c>
      <c r="E589" s="239" t="s">
        <v>48</v>
      </c>
      <c r="F589" s="240" t="s">
        <v>608</v>
      </c>
      <c r="G589" s="237"/>
      <c r="H589" s="241">
        <v>260.45999999999998</v>
      </c>
      <c r="I589" s="242"/>
      <c r="J589" s="237"/>
      <c r="K589" s="237"/>
      <c r="L589" s="243"/>
      <c r="M589" s="244"/>
      <c r="N589" s="245"/>
      <c r="O589" s="245"/>
      <c r="P589" s="245"/>
      <c r="Q589" s="245"/>
      <c r="R589" s="245"/>
      <c r="S589" s="245"/>
      <c r="T589" s="246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7" t="s">
        <v>265</v>
      </c>
      <c r="AU589" s="247" t="s">
        <v>93</v>
      </c>
      <c r="AV589" s="13" t="s">
        <v>93</v>
      </c>
      <c r="AW589" s="13" t="s">
        <v>46</v>
      </c>
      <c r="AX589" s="13" t="s">
        <v>23</v>
      </c>
      <c r="AY589" s="247" t="s">
        <v>254</v>
      </c>
    </row>
    <row r="590" s="2" customFormat="1">
      <c r="A590" s="42"/>
      <c r="B590" s="43"/>
      <c r="C590" s="44"/>
      <c r="D590" s="238" t="s">
        <v>278</v>
      </c>
      <c r="E590" s="44"/>
      <c r="F590" s="269" t="s">
        <v>981</v>
      </c>
      <c r="G590" s="44"/>
      <c r="H590" s="44"/>
      <c r="I590" s="44"/>
      <c r="J590" s="44"/>
      <c r="K590" s="44"/>
      <c r="L590" s="48"/>
      <c r="M590" s="234"/>
      <c r="N590" s="235"/>
      <c r="O590" s="88"/>
      <c r="P590" s="88"/>
      <c r="Q590" s="88"/>
      <c r="R590" s="88"/>
      <c r="S590" s="88"/>
      <c r="T590" s="89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U590" s="20" t="s">
        <v>93</v>
      </c>
    </row>
    <row r="591" s="2" customFormat="1">
      <c r="A591" s="42"/>
      <c r="B591" s="43"/>
      <c r="C591" s="44"/>
      <c r="D591" s="238" t="s">
        <v>278</v>
      </c>
      <c r="E591" s="44"/>
      <c r="F591" s="270" t="s">
        <v>834</v>
      </c>
      <c r="G591" s="44"/>
      <c r="H591" s="271">
        <v>0</v>
      </c>
      <c r="I591" s="44"/>
      <c r="J591" s="44"/>
      <c r="K591" s="44"/>
      <c r="L591" s="48"/>
      <c r="M591" s="234"/>
      <c r="N591" s="235"/>
      <c r="O591" s="88"/>
      <c r="P591" s="88"/>
      <c r="Q591" s="88"/>
      <c r="R591" s="88"/>
      <c r="S591" s="88"/>
      <c r="T591" s="89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U591" s="20" t="s">
        <v>93</v>
      </c>
    </row>
    <row r="592" s="2" customFormat="1">
      <c r="A592" s="42"/>
      <c r="B592" s="43"/>
      <c r="C592" s="44"/>
      <c r="D592" s="238" t="s">
        <v>278</v>
      </c>
      <c r="E592" s="44"/>
      <c r="F592" s="270" t="s">
        <v>2176</v>
      </c>
      <c r="G592" s="44"/>
      <c r="H592" s="271">
        <v>247.86000000000001</v>
      </c>
      <c r="I592" s="44"/>
      <c r="J592" s="44"/>
      <c r="K592" s="44"/>
      <c r="L592" s="48"/>
      <c r="M592" s="234"/>
      <c r="N592" s="235"/>
      <c r="O592" s="88"/>
      <c r="P592" s="88"/>
      <c r="Q592" s="88"/>
      <c r="R592" s="88"/>
      <c r="S592" s="88"/>
      <c r="T592" s="89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U592" s="20" t="s">
        <v>93</v>
      </c>
    </row>
    <row r="593" s="2" customFormat="1">
      <c r="A593" s="42"/>
      <c r="B593" s="43"/>
      <c r="C593" s="44"/>
      <c r="D593" s="238" t="s">
        <v>278</v>
      </c>
      <c r="E593" s="44"/>
      <c r="F593" s="270" t="s">
        <v>2177</v>
      </c>
      <c r="G593" s="44"/>
      <c r="H593" s="271">
        <v>12.6</v>
      </c>
      <c r="I593" s="44"/>
      <c r="J593" s="44"/>
      <c r="K593" s="44"/>
      <c r="L593" s="48"/>
      <c r="M593" s="234"/>
      <c r="N593" s="235"/>
      <c r="O593" s="88"/>
      <c r="P593" s="88"/>
      <c r="Q593" s="88"/>
      <c r="R593" s="88"/>
      <c r="S593" s="88"/>
      <c r="T593" s="89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U593" s="20" t="s">
        <v>93</v>
      </c>
    </row>
    <row r="594" s="2" customFormat="1">
      <c r="A594" s="42"/>
      <c r="B594" s="43"/>
      <c r="C594" s="44"/>
      <c r="D594" s="238" t="s">
        <v>278</v>
      </c>
      <c r="E594" s="44"/>
      <c r="F594" s="270" t="s">
        <v>268</v>
      </c>
      <c r="G594" s="44"/>
      <c r="H594" s="271">
        <v>260.45999999999998</v>
      </c>
      <c r="I594" s="44"/>
      <c r="J594" s="44"/>
      <c r="K594" s="44"/>
      <c r="L594" s="48"/>
      <c r="M594" s="234"/>
      <c r="N594" s="235"/>
      <c r="O594" s="88"/>
      <c r="P594" s="88"/>
      <c r="Q594" s="88"/>
      <c r="R594" s="88"/>
      <c r="S594" s="88"/>
      <c r="T594" s="89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U594" s="20" t="s">
        <v>93</v>
      </c>
    </row>
    <row r="595" s="2" customFormat="1" ht="16.5" customHeight="1">
      <c r="A595" s="42"/>
      <c r="B595" s="43"/>
      <c r="C595" s="218" t="s">
        <v>410</v>
      </c>
      <c r="D595" s="218" t="s">
        <v>256</v>
      </c>
      <c r="E595" s="219" t="s">
        <v>992</v>
      </c>
      <c r="F595" s="220" t="s">
        <v>993</v>
      </c>
      <c r="G595" s="221" t="s">
        <v>192</v>
      </c>
      <c r="H595" s="222">
        <v>130.15000000000001</v>
      </c>
      <c r="I595" s="223"/>
      <c r="J595" s="224">
        <f>ROUND(I595*H595,2)</f>
        <v>0</v>
      </c>
      <c r="K595" s="220" t="s">
        <v>260</v>
      </c>
      <c r="L595" s="48"/>
      <c r="M595" s="225" t="s">
        <v>48</v>
      </c>
      <c r="N595" s="226" t="s">
        <v>56</v>
      </c>
      <c r="O595" s="88"/>
      <c r="P595" s="227">
        <f>O595*H595</f>
        <v>0</v>
      </c>
      <c r="Q595" s="227">
        <v>0</v>
      </c>
      <c r="R595" s="227">
        <f>Q595*H595</f>
        <v>0</v>
      </c>
      <c r="S595" s="227">
        <v>0</v>
      </c>
      <c r="T595" s="228">
        <f>S595*H595</f>
        <v>0</v>
      </c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R595" s="229" t="s">
        <v>261</v>
      </c>
      <c r="AT595" s="229" t="s">
        <v>256</v>
      </c>
      <c r="AU595" s="229" t="s">
        <v>93</v>
      </c>
      <c r="AY595" s="20" t="s">
        <v>254</v>
      </c>
      <c r="BE595" s="230">
        <f>IF(N595="základní",J595,0)</f>
        <v>0</v>
      </c>
      <c r="BF595" s="230">
        <f>IF(N595="snížená",J595,0)</f>
        <v>0</v>
      </c>
      <c r="BG595" s="230">
        <f>IF(N595="zákl. přenesená",J595,0)</f>
        <v>0</v>
      </c>
      <c r="BH595" s="230">
        <f>IF(N595="sníž. přenesená",J595,0)</f>
        <v>0</v>
      </c>
      <c r="BI595" s="230">
        <f>IF(N595="nulová",J595,0)</f>
        <v>0</v>
      </c>
      <c r="BJ595" s="20" t="s">
        <v>23</v>
      </c>
      <c r="BK595" s="230">
        <f>ROUND(I595*H595,2)</f>
        <v>0</v>
      </c>
      <c r="BL595" s="20" t="s">
        <v>261</v>
      </c>
      <c r="BM595" s="229" t="s">
        <v>994</v>
      </c>
    </row>
    <row r="596" s="2" customFormat="1">
      <c r="A596" s="42"/>
      <c r="B596" s="43"/>
      <c r="C596" s="44"/>
      <c r="D596" s="231" t="s">
        <v>263</v>
      </c>
      <c r="E596" s="44"/>
      <c r="F596" s="232" t="s">
        <v>995</v>
      </c>
      <c r="G596" s="44"/>
      <c r="H596" s="44"/>
      <c r="I596" s="233"/>
      <c r="J596" s="44"/>
      <c r="K596" s="44"/>
      <c r="L596" s="48"/>
      <c r="M596" s="234"/>
      <c r="N596" s="235"/>
      <c r="O596" s="88"/>
      <c r="P596" s="88"/>
      <c r="Q596" s="88"/>
      <c r="R596" s="88"/>
      <c r="S596" s="88"/>
      <c r="T596" s="89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T596" s="20" t="s">
        <v>263</v>
      </c>
      <c r="AU596" s="20" t="s">
        <v>93</v>
      </c>
    </row>
    <row r="597" s="13" customFormat="1">
      <c r="A597" s="13"/>
      <c r="B597" s="236"/>
      <c r="C597" s="237"/>
      <c r="D597" s="238" t="s">
        <v>265</v>
      </c>
      <c r="E597" s="239" t="s">
        <v>48</v>
      </c>
      <c r="F597" s="240" t="s">
        <v>2178</v>
      </c>
      <c r="G597" s="237"/>
      <c r="H597" s="241">
        <v>130.15000000000001</v>
      </c>
      <c r="I597" s="242"/>
      <c r="J597" s="237"/>
      <c r="K597" s="237"/>
      <c r="L597" s="243"/>
      <c r="M597" s="244"/>
      <c r="N597" s="245"/>
      <c r="O597" s="245"/>
      <c r="P597" s="245"/>
      <c r="Q597" s="245"/>
      <c r="R597" s="245"/>
      <c r="S597" s="245"/>
      <c r="T597" s="246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7" t="s">
        <v>265</v>
      </c>
      <c r="AU597" s="247" t="s">
        <v>93</v>
      </c>
      <c r="AV597" s="13" t="s">
        <v>93</v>
      </c>
      <c r="AW597" s="13" t="s">
        <v>46</v>
      </c>
      <c r="AX597" s="13" t="s">
        <v>23</v>
      </c>
      <c r="AY597" s="247" t="s">
        <v>254</v>
      </c>
    </row>
    <row r="598" s="12" customFormat="1" ht="22.8" customHeight="1">
      <c r="A598" s="12"/>
      <c r="B598" s="202"/>
      <c r="C598" s="203"/>
      <c r="D598" s="204" t="s">
        <v>84</v>
      </c>
      <c r="E598" s="216" t="s">
        <v>261</v>
      </c>
      <c r="F598" s="216" t="s">
        <v>416</v>
      </c>
      <c r="G598" s="203"/>
      <c r="H598" s="203"/>
      <c r="I598" s="206"/>
      <c r="J598" s="217">
        <f>BK598</f>
        <v>0</v>
      </c>
      <c r="K598" s="203"/>
      <c r="L598" s="208"/>
      <c r="M598" s="209"/>
      <c r="N598" s="210"/>
      <c r="O598" s="210"/>
      <c r="P598" s="211">
        <f>SUM(P599:P668)</f>
        <v>0</v>
      </c>
      <c r="Q598" s="210"/>
      <c r="R598" s="211">
        <f>SUM(R599:R668)</f>
        <v>1343.6206168199997</v>
      </c>
      <c r="S598" s="210"/>
      <c r="T598" s="212">
        <f>SUM(T599:T668)</f>
        <v>0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13" t="s">
        <v>23</v>
      </c>
      <c r="AT598" s="214" t="s">
        <v>84</v>
      </c>
      <c r="AU598" s="214" t="s">
        <v>23</v>
      </c>
      <c r="AY598" s="213" t="s">
        <v>254</v>
      </c>
      <c r="BK598" s="215">
        <f>SUM(BK599:BK668)</f>
        <v>0</v>
      </c>
    </row>
    <row r="599" s="2" customFormat="1" ht="24.15" customHeight="1">
      <c r="A599" s="42"/>
      <c r="B599" s="43"/>
      <c r="C599" s="218" t="s">
        <v>193</v>
      </c>
      <c r="D599" s="218" t="s">
        <v>256</v>
      </c>
      <c r="E599" s="219" t="s">
        <v>997</v>
      </c>
      <c r="F599" s="220" t="s">
        <v>998</v>
      </c>
      <c r="G599" s="221" t="s">
        <v>259</v>
      </c>
      <c r="H599" s="222">
        <v>12.6</v>
      </c>
      <c r="I599" s="223"/>
      <c r="J599" s="224">
        <f>ROUND(I599*H599,2)</f>
        <v>0</v>
      </c>
      <c r="K599" s="220" t="s">
        <v>260</v>
      </c>
      <c r="L599" s="48"/>
      <c r="M599" s="225" t="s">
        <v>48</v>
      </c>
      <c r="N599" s="226" t="s">
        <v>56</v>
      </c>
      <c r="O599" s="88"/>
      <c r="P599" s="227">
        <f>O599*H599</f>
        <v>0</v>
      </c>
      <c r="Q599" s="227">
        <v>0.0011900000000000001</v>
      </c>
      <c r="R599" s="227">
        <f>Q599*H599</f>
        <v>0.014994</v>
      </c>
      <c r="S599" s="227">
        <v>0</v>
      </c>
      <c r="T599" s="228">
        <f>S599*H599</f>
        <v>0</v>
      </c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R599" s="229" t="s">
        <v>261</v>
      </c>
      <c r="AT599" s="229" t="s">
        <v>256</v>
      </c>
      <c r="AU599" s="229" t="s">
        <v>93</v>
      </c>
      <c r="AY599" s="20" t="s">
        <v>254</v>
      </c>
      <c r="BE599" s="230">
        <f>IF(N599="základní",J599,0)</f>
        <v>0</v>
      </c>
      <c r="BF599" s="230">
        <f>IF(N599="snížená",J599,0)</f>
        <v>0</v>
      </c>
      <c r="BG599" s="230">
        <f>IF(N599="zákl. přenesená",J599,0)</f>
        <v>0</v>
      </c>
      <c r="BH599" s="230">
        <f>IF(N599="sníž. přenesená",J599,0)</f>
        <v>0</v>
      </c>
      <c r="BI599" s="230">
        <f>IF(N599="nulová",J599,0)</f>
        <v>0</v>
      </c>
      <c r="BJ599" s="20" t="s">
        <v>23</v>
      </c>
      <c r="BK599" s="230">
        <f>ROUND(I599*H599,2)</f>
        <v>0</v>
      </c>
      <c r="BL599" s="20" t="s">
        <v>261</v>
      </c>
      <c r="BM599" s="229" t="s">
        <v>999</v>
      </c>
    </row>
    <row r="600" s="2" customFormat="1">
      <c r="A600" s="42"/>
      <c r="B600" s="43"/>
      <c r="C600" s="44"/>
      <c r="D600" s="231" t="s">
        <v>263</v>
      </c>
      <c r="E600" s="44"/>
      <c r="F600" s="232" t="s">
        <v>1000</v>
      </c>
      <c r="G600" s="44"/>
      <c r="H600" s="44"/>
      <c r="I600" s="233"/>
      <c r="J600" s="44"/>
      <c r="K600" s="44"/>
      <c r="L600" s="48"/>
      <c r="M600" s="234"/>
      <c r="N600" s="235"/>
      <c r="O600" s="88"/>
      <c r="P600" s="88"/>
      <c r="Q600" s="88"/>
      <c r="R600" s="88"/>
      <c r="S600" s="88"/>
      <c r="T600" s="89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T600" s="20" t="s">
        <v>263</v>
      </c>
      <c r="AU600" s="20" t="s">
        <v>93</v>
      </c>
    </row>
    <row r="601" s="13" customFormat="1">
      <c r="A601" s="13"/>
      <c r="B601" s="236"/>
      <c r="C601" s="237"/>
      <c r="D601" s="238" t="s">
        <v>265</v>
      </c>
      <c r="E601" s="239" t="s">
        <v>48</v>
      </c>
      <c r="F601" s="240" t="s">
        <v>610</v>
      </c>
      <c r="G601" s="237"/>
      <c r="H601" s="241">
        <v>12.6</v>
      </c>
      <c r="I601" s="242"/>
      <c r="J601" s="237"/>
      <c r="K601" s="237"/>
      <c r="L601" s="243"/>
      <c r="M601" s="244"/>
      <c r="N601" s="245"/>
      <c r="O601" s="245"/>
      <c r="P601" s="245"/>
      <c r="Q601" s="245"/>
      <c r="R601" s="245"/>
      <c r="S601" s="245"/>
      <c r="T601" s="24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7" t="s">
        <v>265</v>
      </c>
      <c r="AU601" s="247" t="s">
        <v>93</v>
      </c>
      <c r="AV601" s="13" t="s">
        <v>93</v>
      </c>
      <c r="AW601" s="13" t="s">
        <v>46</v>
      </c>
      <c r="AX601" s="13" t="s">
        <v>23</v>
      </c>
      <c r="AY601" s="247" t="s">
        <v>254</v>
      </c>
    </row>
    <row r="602" s="2" customFormat="1">
      <c r="A602" s="42"/>
      <c r="B602" s="43"/>
      <c r="C602" s="44"/>
      <c r="D602" s="238" t="s">
        <v>278</v>
      </c>
      <c r="E602" s="44"/>
      <c r="F602" s="269" t="s">
        <v>1001</v>
      </c>
      <c r="G602" s="44"/>
      <c r="H602" s="44"/>
      <c r="I602" s="44"/>
      <c r="J602" s="44"/>
      <c r="K602" s="44"/>
      <c r="L602" s="48"/>
      <c r="M602" s="234"/>
      <c r="N602" s="235"/>
      <c r="O602" s="88"/>
      <c r="P602" s="88"/>
      <c r="Q602" s="88"/>
      <c r="R602" s="88"/>
      <c r="S602" s="88"/>
      <c r="T602" s="89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U602" s="20" t="s">
        <v>93</v>
      </c>
    </row>
    <row r="603" s="2" customFormat="1">
      <c r="A603" s="42"/>
      <c r="B603" s="43"/>
      <c r="C603" s="44"/>
      <c r="D603" s="238" t="s">
        <v>278</v>
      </c>
      <c r="E603" s="44"/>
      <c r="F603" s="270" t="s">
        <v>2177</v>
      </c>
      <c r="G603" s="44"/>
      <c r="H603" s="271">
        <v>12.6</v>
      </c>
      <c r="I603" s="44"/>
      <c r="J603" s="44"/>
      <c r="K603" s="44"/>
      <c r="L603" s="48"/>
      <c r="M603" s="234"/>
      <c r="N603" s="235"/>
      <c r="O603" s="88"/>
      <c r="P603" s="88"/>
      <c r="Q603" s="88"/>
      <c r="R603" s="88"/>
      <c r="S603" s="88"/>
      <c r="T603" s="89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U603" s="20" t="s">
        <v>93</v>
      </c>
    </row>
    <row r="604" s="2" customFormat="1" ht="24.15" customHeight="1">
      <c r="A604" s="42"/>
      <c r="B604" s="43"/>
      <c r="C604" s="218" t="s">
        <v>422</v>
      </c>
      <c r="D604" s="218" t="s">
        <v>256</v>
      </c>
      <c r="E604" s="219" t="s">
        <v>1002</v>
      </c>
      <c r="F604" s="220" t="s">
        <v>1003</v>
      </c>
      <c r="G604" s="221" t="s">
        <v>259</v>
      </c>
      <c r="H604" s="222">
        <v>12.6</v>
      </c>
      <c r="I604" s="223"/>
      <c r="J604" s="224">
        <f>ROUND(I604*H604,2)</f>
        <v>0</v>
      </c>
      <c r="K604" s="220" t="s">
        <v>260</v>
      </c>
      <c r="L604" s="48"/>
      <c r="M604" s="225" t="s">
        <v>48</v>
      </c>
      <c r="N604" s="226" t="s">
        <v>56</v>
      </c>
      <c r="O604" s="88"/>
      <c r="P604" s="227">
        <f>O604*H604</f>
        <v>0</v>
      </c>
      <c r="Q604" s="227">
        <v>0</v>
      </c>
      <c r="R604" s="227">
        <f>Q604*H604</f>
        <v>0</v>
      </c>
      <c r="S604" s="227">
        <v>0</v>
      </c>
      <c r="T604" s="228">
        <f>S604*H604</f>
        <v>0</v>
      </c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R604" s="229" t="s">
        <v>261</v>
      </c>
      <c r="AT604" s="229" t="s">
        <v>256</v>
      </c>
      <c r="AU604" s="229" t="s">
        <v>93</v>
      </c>
      <c r="AY604" s="20" t="s">
        <v>254</v>
      </c>
      <c r="BE604" s="230">
        <f>IF(N604="základní",J604,0)</f>
        <v>0</v>
      </c>
      <c r="BF604" s="230">
        <f>IF(N604="snížená",J604,0)</f>
        <v>0</v>
      </c>
      <c r="BG604" s="230">
        <f>IF(N604="zákl. přenesená",J604,0)</f>
        <v>0</v>
      </c>
      <c r="BH604" s="230">
        <f>IF(N604="sníž. přenesená",J604,0)</f>
        <v>0</v>
      </c>
      <c r="BI604" s="230">
        <f>IF(N604="nulová",J604,0)</f>
        <v>0</v>
      </c>
      <c r="BJ604" s="20" t="s">
        <v>23</v>
      </c>
      <c r="BK604" s="230">
        <f>ROUND(I604*H604,2)</f>
        <v>0</v>
      </c>
      <c r="BL604" s="20" t="s">
        <v>261</v>
      </c>
      <c r="BM604" s="229" t="s">
        <v>1004</v>
      </c>
    </row>
    <row r="605" s="2" customFormat="1">
      <c r="A605" s="42"/>
      <c r="B605" s="43"/>
      <c r="C605" s="44"/>
      <c r="D605" s="231" t="s">
        <v>263</v>
      </c>
      <c r="E605" s="44"/>
      <c r="F605" s="232" t="s">
        <v>1005</v>
      </c>
      <c r="G605" s="44"/>
      <c r="H605" s="44"/>
      <c r="I605" s="233"/>
      <c r="J605" s="44"/>
      <c r="K605" s="44"/>
      <c r="L605" s="48"/>
      <c r="M605" s="234"/>
      <c r="N605" s="235"/>
      <c r="O605" s="88"/>
      <c r="P605" s="88"/>
      <c r="Q605" s="88"/>
      <c r="R605" s="88"/>
      <c r="S605" s="88"/>
      <c r="T605" s="89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T605" s="20" t="s">
        <v>263</v>
      </c>
      <c r="AU605" s="20" t="s">
        <v>93</v>
      </c>
    </row>
    <row r="606" s="13" customFormat="1">
      <c r="A606" s="13"/>
      <c r="B606" s="236"/>
      <c r="C606" s="237"/>
      <c r="D606" s="238" t="s">
        <v>265</v>
      </c>
      <c r="E606" s="239" t="s">
        <v>48</v>
      </c>
      <c r="F606" s="240" t="s">
        <v>610</v>
      </c>
      <c r="G606" s="237"/>
      <c r="H606" s="241">
        <v>12.6</v>
      </c>
      <c r="I606" s="242"/>
      <c r="J606" s="237"/>
      <c r="K606" s="237"/>
      <c r="L606" s="243"/>
      <c r="M606" s="244"/>
      <c r="N606" s="245"/>
      <c r="O606" s="245"/>
      <c r="P606" s="245"/>
      <c r="Q606" s="245"/>
      <c r="R606" s="245"/>
      <c r="S606" s="245"/>
      <c r="T606" s="24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7" t="s">
        <v>265</v>
      </c>
      <c r="AU606" s="247" t="s">
        <v>93</v>
      </c>
      <c r="AV606" s="13" t="s">
        <v>93</v>
      </c>
      <c r="AW606" s="13" t="s">
        <v>46</v>
      </c>
      <c r="AX606" s="13" t="s">
        <v>23</v>
      </c>
      <c r="AY606" s="247" t="s">
        <v>254</v>
      </c>
    </row>
    <row r="607" s="2" customFormat="1">
      <c r="A607" s="42"/>
      <c r="B607" s="43"/>
      <c r="C607" s="44"/>
      <c r="D607" s="238" t="s">
        <v>278</v>
      </c>
      <c r="E607" s="44"/>
      <c r="F607" s="269" t="s">
        <v>1001</v>
      </c>
      <c r="G607" s="44"/>
      <c r="H607" s="44"/>
      <c r="I607" s="44"/>
      <c r="J607" s="44"/>
      <c r="K607" s="44"/>
      <c r="L607" s="48"/>
      <c r="M607" s="234"/>
      <c r="N607" s="235"/>
      <c r="O607" s="88"/>
      <c r="P607" s="88"/>
      <c r="Q607" s="88"/>
      <c r="R607" s="88"/>
      <c r="S607" s="88"/>
      <c r="T607" s="89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U607" s="20" t="s">
        <v>93</v>
      </c>
    </row>
    <row r="608" s="2" customFormat="1">
      <c r="A608" s="42"/>
      <c r="B608" s="43"/>
      <c r="C608" s="44"/>
      <c r="D608" s="238" t="s">
        <v>278</v>
      </c>
      <c r="E608" s="44"/>
      <c r="F608" s="270" t="s">
        <v>2177</v>
      </c>
      <c r="G608" s="44"/>
      <c r="H608" s="271">
        <v>12.6</v>
      </c>
      <c r="I608" s="44"/>
      <c r="J608" s="44"/>
      <c r="K608" s="44"/>
      <c r="L608" s="48"/>
      <c r="M608" s="234"/>
      <c r="N608" s="235"/>
      <c r="O608" s="88"/>
      <c r="P608" s="88"/>
      <c r="Q608" s="88"/>
      <c r="R608" s="88"/>
      <c r="S608" s="88"/>
      <c r="T608" s="89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U608" s="20" t="s">
        <v>93</v>
      </c>
    </row>
    <row r="609" s="2" customFormat="1" ht="16.5" customHeight="1">
      <c r="A609" s="42"/>
      <c r="B609" s="43"/>
      <c r="C609" s="218" t="s">
        <v>427</v>
      </c>
      <c r="D609" s="218" t="s">
        <v>256</v>
      </c>
      <c r="E609" s="219" t="s">
        <v>1006</v>
      </c>
      <c r="F609" s="220" t="s">
        <v>1007</v>
      </c>
      <c r="G609" s="221" t="s">
        <v>314</v>
      </c>
      <c r="H609" s="222">
        <v>179.88499999999999</v>
      </c>
      <c r="I609" s="223"/>
      <c r="J609" s="224">
        <f>ROUND(I609*H609,2)</f>
        <v>0</v>
      </c>
      <c r="K609" s="220" t="s">
        <v>260</v>
      </c>
      <c r="L609" s="48"/>
      <c r="M609" s="225" t="s">
        <v>48</v>
      </c>
      <c r="N609" s="226" t="s">
        <v>56</v>
      </c>
      <c r="O609" s="88"/>
      <c r="P609" s="227">
        <f>O609*H609</f>
        <v>0</v>
      </c>
      <c r="Q609" s="227">
        <v>1.7034</v>
      </c>
      <c r="R609" s="227">
        <f>Q609*H609</f>
        <v>306.41610900000001</v>
      </c>
      <c r="S609" s="227">
        <v>0</v>
      </c>
      <c r="T609" s="228">
        <f>S609*H609</f>
        <v>0</v>
      </c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R609" s="229" t="s">
        <v>261</v>
      </c>
      <c r="AT609" s="229" t="s">
        <v>256</v>
      </c>
      <c r="AU609" s="229" t="s">
        <v>93</v>
      </c>
      <c r="AY609" s="20" t="s">
        <v>254</v>
      </c>
      <c r="BE609" s="230">
        <f>IF(N609="základní",J609,0)</f>
        <v>0</v>
      </c>
      <c r="BF609" s="230">
        <f>IF(N609="snížená",J609,0)</f>
        <v>0</v>
      </c>
      <c r="BG609" s="230">
        <f>IF(N609="zákl. přenesená",J609,0)</f>
        <v>0</v>
      </c>
      <c r="BH609" s="230">
        <f>IF(N609="sníž. přenesená",J609,0)</f>
        <v>0</v>
      </c>
      <c r="BI609" s="230">
        <f>IF(N609="nulová",J609,0)</f>
        <v>0</v>
      </c>
      <c r="BJ609" s="20" t="s">
        <v>23</v>
      </c>
      <c r="BK609" s="230">
        <f>ROUND(I609*H609,2)</f>
        <v>0</v>
      </c>
      <c r="BL609" s="20" t="s">
        <v>261</v>
      </c>
      <c r="BM609" s="229" t="s">
        <v>1008</v>
      </c>
    </row>
    <row r="610" s="2" customFormat="1">
      <c r="A610" s="42"/>
      <c r="B610" s="43"/>
      <c r="C610" s="44"/>
      <c r="D610" s="231" t="s">
        <v>263</v>
      </c>
      <c r="E610" s="44"/>
      <c r="F610" s="232" t="s">
        <v>1009</v>
      </c>
      <c r="G610" s="44"/>
      <c r="H610" s="44"/>
      <c r="I610" s="233"/>
      <c r="J610" s="44"/>
      <c r="K610" s="44"/>
      <c r="L610" s="48"/>
      <c r="M610" s="234"/>
      <c r="N610" s="235"/>
      <c r="O610" s="88"/>
      <c r="P610" s="88"/>
      <c r="Q610" s="88"/>
      <c r="R610" s="88"/>
      <c r="S610" s="88"/>
      <c r="T610" s="89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T610" s="20" t="s">
        <v>263</v>
      </c>
      <c r="AU610" s="20" t="s">
        <v>93</v>
      </c>
    </row>
    <row r="611" s="15" customFormat="1">
      <c r="A611" s="15"/>
      <c r="B611" s="259"/>
      <c r="C611" s="260"/>
      <c r="D611" s="238" t="s">
        <v>265</v>
      </c>
      <c r="E611" s="261" t="s">
        <v>48</v>
      </c>
      <c r="F611" s="262" t="s">
        <v>834</v>
      </c>
      <c r="G611" s="260"/>
      <c r="H611" s="261" t="s">
        <v>48</v>
      </c>
      <c r="I611" s="263"/>
      <c r="J611" s="260"/>
      <c r="K611" s="260"/>
      <c r="L611" s="264"/>
      <c r="M611" s="265"/>
      <c r="N611" s="266"/>
      <c r="O611" s="266"/>
      <c r="P611" s="266"/>
      <c r="Q611" s="266"/>
      <c r="R611" s="266"/>
      <c r="S611" s="266"/>
      <c r="T611" s="267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8" t="s">
        <v>265</v>
      </c>
      <c r="AU611" s="268" t="s">
        <v>93</v>
      </c>
      <c r="AV611" s="15" t="s">
        <v>23</v>
      </c>
      <c r="AW611" s="15" t="s">
        <v>46</v>
      </c>
      <c r="AX611" s="15" t="s">
        <v>85</v>
      </c>
      <c r="AY611" s="268" t="s">
        <v>254</v>
      </c>
    </row>
    <row r="612" s="13" customFormat="1">
      <c r="A612" s="13"/>
      <c r="B612" s="236"/>
      <c r="C612" s="237"/>
      <c r="D612" s="238" t="s">
        <v>265</v>
      </c>
      <c r="E612" s="239" t="s">
        <v>48</v>
      </c>
      <c r="F612" s="240" t="s">
        <v>2179</v>
      </c>
      <c r="G612" s="237"/>
      <c r="H612" s="241">
        <v>19.800000000000001</v>
      </c>
      <c r="I612" s="242"/>
      <c r="J612" s="237"/>
      <c r="K612" s="237"/>
      <c r="L612" s="243"/>
      <c r="M612" s="244"/>
      <c r="N612" s="245"/>
      <c r="O612" s="245"/>
      <c r="P612" s="245"/>
      <c r="Q612" s="245"/>
      <c r="R612" s="245"/>
      <c r="S612" s="245"/>
      <c r="T612" s="246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7" t="s">
        <v>265</v>
      </c>
      <c r="AU612" s="247" t="s">
        <v>93</v>
      </c>
      <c r="AV612" s="13" t="s">
        <v>93</v>
      </c>
      <c r="AW612" s="13" t="s">
        <v>46</v>
      </c>
      <c r="AX612" s="13" t="s">
        <v>85</v>
      </c>
      <c r="AY612" s="247" t="s">
        <v>254</v>
      </c>
    </row>
    <row r="613" s="13" customFormat="1">
      <c r="A613" s="13"/>
      <c r="B613" s="236"/>
      <c r="C613" s="237"/>
      <c r="D613" s="238" t="s">
        <v>265</v>
      </c>
      <c r="E613" s="239" t="s">
        <v>48</v>
      </c>
      <c r="F613" s="240" t="s">
        <v>2180</v>
      </c>
      <c r="G613" s="237"/>
      <c r="H613" s="241">
        <v>160.08500000000001</v>
      </c>
      <c r="I613" s="242"/>
      <c r="J613" s="237"/>
      <c r="K613" s="237"/>
      <c r="L613" s="243"/>
      <c r="M613" s="244"/>
      <c r="N613" s="245"/>
      <c r="O613" s="245"/>
      <c r="P613" s="245"/>
      <c r="Q613" s="245"/>
      <c r="R613" s="245"/>
      <c r="S613" s="245"/>
      <c r="T613" s="246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7" t="s">
        <v>265</v>
      </c>
      <c r="AU613" s="247" t="s">
        <v>93</v>
      </c>
      <c r="AV613" s="13" t="s">
        <v>93</v>
      </c>
      <c r="AW613" s="13" t="s">
        <v>46</v>
      </c>
      <c r="AX613" s="13" t="s">
        <v>85</v>
      </c>
      <c r="AY613" s="247" t="s">
        <v>254</v>
      </c>
    </row>
    <row r="614" s="13" customFormat="1">
      <c r="A614" s="13"/>
      <c r="B614" s="236"/>
      <c r="C614" s="237"/>
      <c r="D614" s="238" t="s">
        <v>265</v>
      </c>
      <c r="E614" s="239" t="s">
        <v>48</v>
      </c>
      <c r="F614" s="240" t="s">
        <v>2181</v>
      </c>
      <c r="G614" s="237"/>
      <c r="H614" s="241">
        <v>0</v>
      </c>
      <c r="I614" s="242"/>
      <c r="J614" s="237"/>
      <c r="K614" s="237"/>
      <c r="L614" s="243"/>
      <c r="M614" s="244"/>
      <c r="N614" s="245"/>
      <c r="O614" s="245"/>
      <c r="P614" s="245"/>
      <c r="Q614" s="245"/>
      <c r="R614" s="245"/>
      <c r="S614" s="245"/>
      <c r="T614" s="246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7" t="s">
        <v>265</v>
      </c>
      <c r="AU614" s="247" t="s">
        <v>93</v>
      </c>
      <c r="AV614" s="13" t="s">
        <v>93</v>
      </c>
      <c r="AW614" s="13" t="s">
        <v>46</v>
      </c>
      <c r="AX614" s="13" t="s">
        <v>85</v>
      </c>
      <c r="AY614" s="247" t="s">
        <v>254</v>
      </c>
    </row>
    <row r="615" s="14" customFormat="1">
      <c r="A615" s="14"/>
      <c r="B615" s="248"/>
      <c r="C615" s="249"/>
      <c r="D615" s="238" t="s">
        <v>265</v>
      </c>
      <c r="E615" s="250" t="s">
        <v>655</v>
      </c>
      <c r="F615" s="251" t="s">
        <v>268</v>
      </c>
      <c r="G615" s="249"/>
      <c r="H615" s="252">
        <v>179.88499999999999</v>
      </c>
      <c r="I615" s="253"/>
      <c r="J615" s="249"/>
      <c r="K615" s="249"/>
      <c r="L615" s="254"/>
      <c r="M615" s="255"/>
      <c r="N615" s="256"/>
      <c r="O615" s="256"/>
      <c r="P615" s="256"/>
      <c r="Q615" s="256"/>
      <c r="R615" s="256"/>
      <c r="S615" s="256"/>
      <c r="T615" s="257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8" t="s">
        <v>265</v>
      </c>
      <c r="AU615" s="258" t="s">
        <v>93</v>
      </c>
      <c r="AV615" s="14" t="s">
        <v>261</v>
      </c>
      <c r="AW615" s="14" t="s">
        <v>46</v>
      </c>
      <c r="AX615" s="14" t="s">
        <v>23</v>
      </c>
      <c r="AY615" s="258" t="s">
        <v>254</v>
      </c>
    </row>
    <row r="616" s="13" customFormat="1">
      <c r="A616" s="13"/>
      <c r="B616" s="236"/>
      <c r="C616" s="237"/>
      <c r="D616" s="238" t="s">
        <v>265</v>
      </c>
      <c r="E616" s="239" t="s">
        <v>628</v>
      </c>
      <c r="F616" s="240" t="s">
        <v>2167</v>
      </c>
      <c r="G616" s="237"/>
      <c r="H616" s="241">
        <v>0</v>
      </c>
      <c r="I616" s="242"/>
      <c r="J616" s="237"/>
      <c r="K616" s="237"/>
      <c r="L616" s="243"/>
      <c r="M616" s="244"/>
      <c r="N616" s="245"/>
      <c r="O616" s="245"/>
      <c r="P616" s="245"/>
      <c r="Q616" s="245"/>
      <c r="R616" s="245"/>
      <c r="S616" s="245"/>
      <c r="T616" s="24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7" t="s">
        <v>265</v>
      </c>
      <c r="AU616" s="247" t="s">
        <v>93</v>
      </c>
      <c r="AV616" s="13" t="s">
        <v>93</v>
      </c>
      <c r="AW616" s="13" t="s">
        <v>46</v>
      </c>
      <c r="AX616" s="13" t="s">
        <v>85</v>
      </c>
      <c r="AY616" s="247" t="s">
        <v>254</v>
      </c>
    </row>
    <row r="617" s="13" customFormat="1">
      <c r="A617" s="13"/>
      <c r="B617" s="236"/>
      <c r="C617" s="237"/>
      <c r="D617" s="238" t="s">
        <v>265</v>
      </c>
      <c r="E617" s="239" t="s">
        <v>625</v>
      </c>
      <c r="F617" s="240" t="s">
        <v>2166</v>
      </c>
      <c r="G617" s="237"/>
      <c r="H617" s="241">
        <v>130.15000000000001</v>
      </c>
      <c r="I617" s="242"/>
      <c r="J617" s="237"/>
      <c r="K617" s="237"/>
      <c r="L617" s="243"/>
      <c r="M617" s="244"/>
      <c r="N617" s="245"/>
      <c r="O617" s="245"/>
      <c r="P617" s="245"/>
      <c r="Q617" s="245"/>
      <c r="R617" s="245"/>
      <c r="S617" s="245"/>
      <c r="T617" s="246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7" t="s">
        <v>265</v>
      </c>
      <c r="AU617" s="247" t="s">
        <v>93</v>
      </c>
      <c r="AV617" s="13" t="s">
        <v>93</v>
      </c>
      <c r="AW617" s="13" t="s">
        <v>46</v>
      </c>
      <c r="AX617" s="13" t="s">
        <v>85</v>
      </c>
      <c r="AY617" s="247" t="s">
        <v>254</v>
      </c>
    </row>
    <row r="618" s="2" customFormat="1" ht="16.5" customHeight="1">
      <c r="A618" s="42"/>
      <c r="B618" s="43"/>
      <c r="C618" s="218" t="s">
        <v>432</v>
      </c>
      <c r="D618" s="218" t="s">
        <v>256</v>
      </c>
      <c r="E618" s="219" t="s">
        <v>1010</v>
      </c>
      <c r="F618" s="220" t="s">
        <v>1011</v>
      </c>
      <c r="G618" s="221" t="s">
        <v>413</v>
      </c>
      <c r="H618" s="222">
        <v>5</v>
      </c>
      <c r="I618" s="223"/>
      <c r="J618" s="224">
        <f>ROUND(I618*H618,2)</f>
        <v>0</v>
      </c>
      <c r="K618" s="220" t="s">
        <v>260</v>
      </c>
      <c r="L618" s="48"/>
      <c r="M618" s="225" t="s">
        <v>48</v>
      </c>
      <c r="N618" s="226" t="s">
        <v>56</v>
      </c>
      <c r="O618" s="88"/>
      <c r="P618" s="227">
        <f>O618*H618</f>
        <v>0</v>
      </c>
      <c r="Q618" s="227">
        <v>0.087419999999999998</v>
      </c>
      <c r="R618" s="227">
        <f>Q618*H618</f>
        <v>0.43709999999999999</v>
      </c>
      <c r="S618" s="227">
        <v>0</v>
      </c>
      <c r="T618" s="228">
        <f>S618*H618</f>
        <v>0</v>
      </c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R618" s="229" t="s">
        <v>261</v>
      </c>
      <c r="AT618" s="229" t="s">
        <v>256</v>
      </c>
      <c r="AU618" s="229" t="s">
        <v>93</v>
      </c>
      <c r="AY618" s="20" t="s">
        <v>254</v>
      </c>
      <c r="BE618" s="230">
        <f>IF(N618="základní",J618,0)</f>
        <v>0</v>
      </c>
      <c r="BF618" s="230">
        <f>IF(N618="snížená",J618,0)</f>
        <v>0</v>
      </c>
      <c r="BG618" s="230">
        <f>IF(N618="zákl. přenesená",J618,0)</f>
        <v>0</v>
      </c>
      <c r="BH618" s="230">
        <f>IF(N618="sníž. přenesená",J618,0)</f>
        <v>0</v>
      </c>
      <c r="BI618" s="230">
        <f>IF(N618="nulová",J618,0)</f>
        <v>0</v>
      </c>
      <c r="BJ618" s="20" t="s">
        <v>23</v>
      </c>
      <c r="BK618" s="230">
        <f>ROUND(I618*H618,2)</f>
        <v>0</v>
      </c>
      <c r="BL618" s="20" t="s">
        <v>261</v>
      </c>
      <c r="BM618" s="229" t="s">
        <v>1012</v>
      </c>
    </row>
    <row r="619" s="2" customFormat="1">
      <c r="A619" s="42"/>
      <c r="B619" s="43"/>
      <c r="C619" s="44"/>
      <c r="D619" s="231" t="s">
        <v>263</v>
      </c>
      <c r="E619" s="44"/>
      <c r="F619" s="232" t="s">
        <v>1013</v>
      </c>
      <c r="G619" s="44"/>
      <c r="H619" s="44"/>
      <c r="I619" s="233"/>
      <c r="J619" s="44"/>
      <c r="K619" s="44"/>
      <c r="L619" s="48"/>
      <c r="M619" s="234"/>
      <c r="N619" s="235"/>
      <c r="O619" s="88"/>
      <c r="P619" s="88"/>
      <c r="Q619" s="88"/>
      <c r="R619" s="88"/>
      <c r="S619" s="88"/>
      <c r="T619" s="89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T619" s="20" t="s">
        <v>263</v>
      </c>
      <c r="AU619" s="20" t="s">
        <v>93</v>
      </c>
    </row>
    <row r="620" s="13" customFormat="1">
      <c r="A620" s="13"/>
      <c r="B620" s="236"/>
      <c r="C620" s="237"/>
      <c r="D620" s="238" t="s">
        <v>265</v>
      </c>
      <c r="E620" s="239" t="s">
        <v>48</v>
      </c>
      <c r="F620" s="240" t="s">
        <v>287</v>
      </c>
      <c r="G620" s="237"/>
      <c r="H620" s="241">
        <v>5</v>
      </c>
      <c r="I620" s="242"/>
      <c r="J620" s="237"/>
      <c r="K620" s="237"/>
      <c r="L620" s="243"/>
      <c r="M620" s="244"/>
      <c r="N620" s="245"/>
      <c r="O620" s="245"/>
      <c r="P620" s="245"/>
      <c r="Q620" s="245"/>
      <c r="R620" s="245"/>
      <c r="S620" s="245"/>
      <c r="T620" s="246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7" t="s">
        <v>265</v>
      </c>
      <c r="AU620" s="247" t="s">
        <v>93</v>
      </c>
      <c r="AV620" s="13" t="s">
        <v>93</v>
      </c>
      <c r="AW620" s="13" t="s">
        <v>46</v>
      </c>
      <c r="AX620" s="13" t="s">
        <v>23</v>
      </c>
      <c r="AY620" s="247" t="s">
        <v>254</v>
      </c>
    </row>
    <row r="621" s="2" customFormat="1" ht="16.5" customHeight="1">
      <c r="A621" s="42"/>
      <c r="B621" s="43"/>
      <c r="C621" s="285" t="s">
        <v>437</v>
      </c>
      <c r="D621" s="285" t="s">
        <v>376</v>
      </c>
      <c r="E621" s="286" t="s">
        <v>1014</v>
      </c>
      <c r="F621" s="287" t="s">
        <v>1015</v>
      </c>
      <c r="G621" s="288" t="s">
        <v>413</v>
      </c>
      <c r="H621" s="289">
        <v>4.04</v>
      </c>
      <c r="I621" s="290"/>
      <c r="J621" s="291">
        <f>ROUND(I621*H621,2)</f>
        <v>0</v>
      </c>
      <c r="K621" s="287" t="s">
        <v>260</v>
      </c>
      <c r="L621" s="292"/>
      <c r="M621" s="293" t="s">
        <v>48</v>
      </c>
      <c r="N621" s="294" t="s">
        <v>56</v>
      </c>
      <c r="O621" s="88"/>
      <c r="P621" s="227">
        <f>O621*H621</f>
        <v>0</v>
      </c>
      <c r="Q621" s="227">
        <v>0.081000000000000003</v>
      </c>
      <c r="R621" s="227">
        <f>Q621*H621</f>
        <v>0.32724000000000003</v>
      </c>
      <c r="S621" s="227">
        <v>0</v>
      </c>
      <c r="T621" s="228">
        <f>S621*H621</f>
        <v>0</v>
      </c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R621" s="229" t="s">
        <v>303</v>
      </c>
      <c r="AT621" s="229" t="s">
        <v>376</v>
      </c>
      <c r="AU621" s="229" t="s">
        <v>93</v>
      </c>
      <c r="AY621" s="20" t="s">
        <v>254</v>
      </c>
      <c r="BE621" s="230">
        <f>IF(N621="základní",J621,0)</f>
        <v>0</v>
      </c>
      <c r="BF621" s="230">
        <f>IF(N621="snížená",J621,0)</f>
        <v>0</v>
      </c>
      <c r="BG621" s="230">
        <f>IF(N621="zákl. přenesená",J621,0)</f>
        <v>0</v>
      </c>
      <c r="BH621" s="230">
        <f>IF(N621="sníž. přenesená",J621,0)</f>
        <v>0</v>
      </c>
      <c r="BI621" s="230">
        <f>IF(N621="nulová",J621,0)</f>
        <v>0</v>
      </c>
      <c r="BJ621" s="20" t="s">
        <v>23</v>
      </c>
      <c r="BK621" s="230">
        <f>ROUND(I621*H621,2)</f>
        <v>0</v>
      </c>
      <c r="BL621" s="20" t="s">
        <v>261</v>
      </c>
      <c r="BM621" s="229" t="s">
        <v>1016</v>
      </c>
    </row>
    <row r="622" s="15" customFormat="1">
      <c r="A622" s="15"/>
      <c r="B622" s="259"/>
      <c r="C622" s="260"/>
      <c r="D622" s="238" t="s">
        <v>265</v>
      </c>
      <c r="E622" s="261" t="s">
        <v>48</v>
      </c>
      <c r="F622" s="262" t="s">
        <v>834</v>
      </c>
      <c r="G622" s="260"/>
      <c r="H622" s="261" t="s">
        <v>48</v>
      </c>
      <c r="I622" s="263"/>
      <c r="J622" s="260"/>
      <c r="K622" s="260"/>
      <c r="L622" s="264"/>
      <c r="M622" s="265"/>
      <c r="N622" s="266"/>
      <c r="O622" s="266"/>
      <c r="P622" s="266"/>
      <c r="Q622" s="266"/>
      <c r="R622" s="266"/>
      <c r="S622" s="266"/>
      <c r="T622" s="267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8" t="s">
        <v>265</v>
      </c>
      <c r="AU622" s="268" t="s">
        <v>93</v>
      </c>
      <c r="AV622" s="15" t="s">
        <v>23</v>
      </c>
      <c r="AW622" s="15" t="s">
        <v>46</v>
      </c>
      <c r="AX622" s="15" t="s">
        <v>85</v>
      </c>
      <c r="AY622" s="268" t="s">
        <v>254</v>
      </c>
    </row>
    <row r="623" s="13" customFormat="1">
      <c r="A623" s="13"/>
      <c r="B623" s="236"/>
      <c r="C623" s="237"/>
      <c r="D623" s="238" t="s">
        <v>265</v>
      </c>
      <c r="E623" s="239" t="s">
        <v>48</v>
      </c>
      <c r="F623" s="240" t="s">
        <v>261</v>
      </c>
      <c r="G623" s="237"/>
      <c r="H623" s="241">
        <v>4</v>
      </c>
      <c r="I623" s="242"/>
      <c r="J623" s="237"/>
      <c r="K623" s="237"/>
      <c r="L623" s="243"/>
      <c r="M623" s="244"/>
      <c r="N623" s="245"/>
      <c r="O623" s="245"/>
      <c r="P623" s="245"/>
      <c r="Q623" s="245"/>
      <c r="R623" s="245"/>
      <c r="S623" s="245"/>
      <c r="T623" s="246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7" t="s">
        <v>265</v>
      </c>
      <c r="AU623" s="247" t="s">
        <v>93</v>
      </c>
      <c r="AV623" s="13" t="s">
        <v>93</v>
      </c>
      <c r="AW623" s="13" t="s">
        <v>46</v>
      </c>
      <c r="AX623" s="13" t="s">
        <v>85</v>
      </c>
      <c r="AY623" s="247" t="s">
        <v>254</v>
      </c>
    </row>
    <row r="624" s="14" customFormat="1">
      <c r="A624" s="14"/>
      <c r="B624" s="248"/>
      <c r="C624" s="249"/>
      <c r="D624" s="238" t="s">
        <v>265</v>
      </c>
      <c r="E624" s="250" t="s">
        <v>48</v>
      </c>
      <c r="F624" s="251" t="s">
        <v>268</v>
      </c>
      <c r="G624" s="249"/>
      <c r="H624" s="252">
        <v>4</v>
      </c>
      <c r="I624" s="253"/>
      <c r="J624" s="249"/>
      <c r="K624" s="249"/>
      <c r="L624" s="254"/>
      <c r="M624" s="255"/>
      <c r="N624" s="256"/>
      <c r="O624" s="256"/>
      <c r="P624" s="256"/>
      <c r="Q624" s="256"/>
      <c r="R624" s="256"/>
      <c r="S624" s="256"/>
      <c r="T624" s="257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8" t="s">
        <v>265</v>
      </c>
      <c r="AU624" s="258" t="s">
        <v>93</v>
      </c>
      <c r="AV624" s="14" t="s">
        <v>261</v>
      </c>
      <c r="AW624" s="14" t="s">
        <v>46</v>
      </c>
      <c r="AX624" s="14" t="s">
        <v>23</v>
      </c>
      <c r="AY624" s="258" t="s">
        <v>254</v>
      </c>
    </row>
    <row r="625" s="13" customFormat="1">
      <c r="A625" s="13"/>
      <c r="B625" s="236"/>
      <c r="C625" s="237"/>
      <c r="D625" s="238" t="s">
        <v>265</v>
      </c>
      <c r="E625" s="237"/>
      <c r="F625" s="240" t="s">
        <v>2182</v>
      </c>
      <c r="G625" s="237"/>
      <c r="H625" s="241">
        <v>4.04</v>
      </c>
      <c r="I625" s="242"/>
      <c r="J625" s="237"/>
      <c r="K625" s="237"/>
      <c r="L625" s="243"/>
      <c r="M625" s="244"/>
      <c r="N625" s="245"/>
      <c r="O625" s="245"/>
      <c r="P625" s="245"/>
      <c r="Q625" s="245"/>
      <c r="R625" s="245"/>
      <c r="S625" s="245"/>
      <c r="T625" s="24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7" t="s">
        <v>265</v>
      </c>
      <c r="AU625" s="247" t="s">
        <v>93</v>
      </c>
      <c r="AV625" s="13" t="s">
        <v>93</v>
      </c>
      <c r="AW625" s="13" t="s">
        <v>4</v>
      </c>
      <c r="AX625" s="13" t="s">
        <v>23</v>
      </c>
      <c r="AY625" s="247" t="s">
        <v>254</v>
      </c>
    </row>
    <row r="626" s="2" customFormat="1" ht="16.5" customHeight="1">
      <c r="A626" s="42"/>
      <c r="B626" s="43"/>
      <c r="C626" s="285" t="s">
        <v>442</v>
      </c>
      <c r="D626" s="285" t="s">
        <v>376</v>
      </c>
      <c r="E626" s="286" t="s">
        <v>2183</v>
      </c>
      <c r="F626" s="287" t="s">
        <v>2184</v>
      </c>
      <c r="G626" s="288" t="s">
        <v>413</v>
      </c>
      <c r="H626" s="289">
        <v>1.01</v>
      </c>
      <c r="I626" s="290"/>
      <c r="J626" s="291">
        <f>ROUND(I626*H626,2)</f>
        <v>0</v>
      </c>
      <c r="K626" s="287" t="s">
        <v>260</v>
      </c>
      <c r="L626" s="292"/>
      <c r="M626" s="293" t="s">
        <v>48</v>
      </c>
      <c r="N626" s="294" t="s">
        <v>56</v>
      </c>
      <c r="O626" s="88"/>
      <c r="P626" s="227">
        <f>O626*H626</f>
        <v>0</v>
      </c>
      <c r="Q626" s="227">
        <v>0.068000000000000005</v>
      </c>
      <c r="R626" s="227">
        <f>Q626*H626</f>
        <v>0.068680000000000005</v>
      </c>
      <c r="S626" s="227">
        <v>0</v>
      </c>
      <c r="T626" s="228">
        <f>S626*H626</f>
        <v>0</v>
      </c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R626" s="229" t="s">
        <v>303</v>
      </c>
      <c r="AT626" s="229" t="s">
        <v>376</v>
      </c>
      <c r="AU626" s="229" t="s">
        <v>93</v>
      </c>
      <c r="AY626" s="20" t="s">
        <v>254</v>
      </c>
      <c r="BE626" s="230">
        <f>IF(N626="základní",J626,0)</f>
        <v>0</v>
      </c>
      <c r="BF626" s="230">
        <f>IF(N626="snížená",J626,0)</f>
        <v>0</v>
      </c>
      <c r="BG626" s="230">
        <f>IF(N626="zákl. přenesená",J626,0)</f>
        <v>0</v>
      </c>
      <c r="BH626" s="230">
        <f>IF(N626="sníž. přenesená",J626,0)</f>
        <v>0</v>
      </c>
      <c r="BI626" s="230">
        <f>IF(N626="nulová",J626,0)</f>
        <v>0</v>
      </c>
      <c r="BJ626" s="20" t="s">
        <v>23</v>
      </c>
      <c r="BK626" s="230">
        <f>ROUND(I626*H626,2)</f>
        <v>0</v>
      </c>
      <c r="BL626" s="20" t="s">
        <v>261</v>
      </c>
      <c r="BM626" s="229" t="s">
        <v>2185</v>
      </c>
    </row>
    <row r="627" s="13" customFormat="1">
      <c r="A627" s="13"/>
      <c r="B627" s="236"/>
      <c r="C627" s="237"/>
      <c r="D627" s="238" t="s">
        <v>265</v>
      </c>
      <c r="E627" s="239" t="s">
        <v>48</v>
      </c>
      <c r="F627" s="240" t="s">
        <v>23</v>
      </c>
      <c r="G627" s="237"/>
      <c r="H627" s="241">
        <v>1</v>
      </c>
      <c r="I627" s="242"/>
      <c r="J627" s="237"/>
      <c r="K627" s="237"/>
      <c r="L627" s="243"/>
      <c r="M627" s="244"/>
      <c r="N627" s="245"/>
      <c r="O627" s="245"/>
      <c r="P627" s="245"/>
      <c r="Q627" s="245"/>
      <c r="R627" s="245"/>
      <c r="S627" s="245"/>
      <c r="T627" s="24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7" t="s">
        <v>265</v>
      </c>
      <c r="AU627" s="247" t="s">
        <v>93</v>
      </c>
      <c r="AV627" s="13" t="s">
        <v>93</v>
      </c>
      <c r="AW627" s="13" t="s">
        <v>46</v>
      </c>
      <c r="AX627" s="13" t="s">
        <v>23</v>
      </c>
      <c r="AY627" s="247" t="s">
        <v>254</v>
      </c>
    </row>
    <row r="628" s="13" customFormat="1">
      <c r="A628" s="13"/>
      <c r="B628" s="236"/>
      <c r="C628" s="237"/>
      <c r="D628" s="238" t="s">
        <v>265</v>
      </c>
      <c r="E628" s="237"/>
      <c r="F628" s="240" t="s">
        <v>1088</v>
      </c>
      <c r="G628" s="237"/>
      <c r="H628" s="241">
        <v>1.01</v>
      </c>
      <c r="I628" s="242"/>
      <c r="J628" s="237"/>
      <c r="K628" s="237"/>
      <c r="L628" s="243"/>
      <c r="M628" s="244"/>
      <c r="N628" s="245"/>
      <c r="O628" s="245"/>
      <c r="P628" s="245"/>
      <c r="Q628" s="245"/>
      <c r="R628" s="245"/>
      <c r="S628" s="245"/>
      <c r="T628" s="246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7" t="s">
        <v>265</v>
      </c>
      <c r="AU628" s="247" t="s">
        <v>93</v>
      </c>
      <c r="AV628" s="13" t="s">
        <v>93</v>
      </c>
      <c r="AW628" s="13" t="s">
        <v>4</v>
      </c>
      <c r="AX628" s="13" t="s">
        <v>23</v>
      </c>
      <c r="AY628" s="247" t="s">
        <v>254</v>
      </c>
    </row>
    <row r="629" s="2" customFormat="1" ht="24.15" customHeight="1">
      <c r="A629" s="42"/>
      <c r="B629" s="43"/>
      <c r="C629" s="218" t="s">
        <v>447</v>
      </c>
      <c r="D629" s="218" t="s">
        <v>256</v>
      </c>
      <c r="E629" s="219" t="s">
        <v>1030</v>
      </c>
      <c r="F629" s="220" t="s">
        <v>1031</v>
      </c>
      <c r="G629" s="221" t="s">
        <v>314</v>
      </c>
      <c r="H629" s="222">
        <v>314.96300000000002</v>
      </c>
      <c r="I629" s="223"/>
      <c r="J629" s="224">
        <f>ROUND(I629*H629,2)</f>
        <v>0</v>
      </c>
      <c r="K629" s="220" t="s">
        <v>260</v>
      </c>
      <c r="L629" s="48"/>
      <c r="M629" s="225" t="s">
        <v>48</v>
      </c>
      <c r="N629" s="226" t="s">
        <v>56</v>
      </c>
      <c r="O629" s="88"/>
      <c r="P629" s="227">
        <f>O629*H629</f>
        <v>0</v>
      </c>
      <c r="Q629" s="227">
        <v>2.5018699999999998</v>
      </c>
      <c r="R629" s="227">
        <f>Q629*H629</f>
        <v>787.99648080999998</v>
      </c>
      <c r="S629" s="227">
        <v>0</v>
      </c>
      <c r="T629" s="228">
        <f>S629*H629</f>
        <v>0</v>
      </c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R629" s="229" t="s">
        <v>261</v>
      </c>
      <c r="AT629" s="229" t="s">
        <v>256</v>
      </c>
      <c r="AU629" s="229" t="s">
        <v>93</v>
      </c>
      <c r="AY629" s="20" t="s">
        <v>254</v>
      </c>
      <c r="BE629" s="230">
        <f>IF(N629="základní",J629,0)</f>
        <v>0</v>
      </c>
      <c r="BF629" s="230">
        <f>IF(N629="snížená",J629,0)</f>
        <v>0</v>
      </c>
      <c r="BG629" s="230">
        <f>IF(N629="zákl. přenesená",J629,0)</f>
        <v>0</v>
      </c>
      <c r="BH629" s="230">
        <f>IF(N629="sníž. přenesená",J629,0)</f>
        <v>0</v>
      </c>
      <c r="BI629" s="230">
        <f>IF(N629="nulová",J629,0)</f>
        <v>0</v>
      </c>
      <c r="BJ629" s="20" t="s">
        <v>23</v>
      </c>
      <c r="BK629" s="230">
        <f>ROUND(I629*H629,2)</f>
        <v>0</v>
      </c>
      <c r="BL629" s="20" t="s">
        <v>261</v>
      </c>
      <c r="BM629" s="229" t="s">
        <v>1032</v>
      </c>
    </row>
    <row r="630" s="2" customFormat="1">
      <c r="A630" s="42"/>
      <c r="B630" s="43"/>
      <c r="C630" s="44"/>
      <c r="D630" s="231" t="s">
        <v>263</v>
      </c>
      <c r="E630" s="44"/>
      <c r="F630" s="232" t="s">
        <v>1033</v>
      </c>
      <c r="G630" s="44"/>
      <c r="H630" s="44"/>
      <c r="I630" s="233"/>
      <c r="J630" s="44"/>
      <c r="K630" s="44"/>
      <c r="L630" s="48"/>
      <c r="M630" s="234"/>
      <c r="N630" s="235"/>
      <c r="O630" s="88"/>
      <c r="P630" s="88"/>
      <c r="Q630" s="88"/>
      <c r="R630" s="88"/>
      <c r="S630" s="88"/>
      <c r="T630" s="89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T630" s="20" t="s">
        <v>263</v>
      </c>
      <c r="AU630" s="20" t="s">
        <v>93</v>
      </c>
    </row>
    <row r="631" s="15" customFormat="1">
      <c r="A631" s="15"/>
      <c r="B631" s="259"/>
      <c r="C631" s="260"/>
      <c r="D631" s="238" t="s">
        <v>265</v>
      </c>
      <c r="E631" s="261" t="s">
        <v>48</v>
      </c>
      <c r="F631" s="262" t="s">
        <v>834</v>
      </c>
      <c r="G631" s="260"/>
      <c r="H631" s="261" t="s">
        <v>48</v>
      </c>
      <c r="I631" s="263"/>
      <c r="J631" s="260"/>
      <c r="K631" s="260"/>
      <c r="L631" s="264"/>
      <c r="M631" s="265"/>
      <c r="N631" s="266"/>
      <c r="O631" s="266"/>
      <c r="P631" s="266"/>
      <c r="Q631" s="266"/>
      <c r="R631" s="266"/>
      <c r="S631" s="266"/>
      <c r="T631" s="267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8" t="s">
        <v>265</v>
      </c>
      <c r="AU631" s="268" t="s">
        <v>93</v>
      </c>
      <c r="AV631" s="15" t="s">
        <v>23</v>
      </c>
      <c r="AW631" s="15" t="s">
        <v>46</v>
      </c>
      <c r="AX631" s="15" t="s">
        <v>85</v>
      </c>
      <c r="AY631" s="268" t="s">
        <v>254</v>
      </c>
    </row>
    <row r="632" s="13" customFormat="1">
      <c r="A632" s="13"/>
      <c r="B632" s="236"/>
      <c r="C632" s="237"/>
      <c r="D632" s="238" t="s">
        <v>265</v>
      </c>
      <c r="E632" s="239" t="s">
        <v>48</v>
      </c>
      <c r="F632" s="240" t="s">
        <v>918</v>
      </c>
      <c r="G632" s="237"/>
      <c r="H632" s="241">
        <v>314.96300000000002</v>
      </c>
      <c r="I632" s="242"/>
      <c r="J632" s="237"/>
      <c r="K632" s="237"/>
      <c r="L632" s="243"/>
      <c r="M632" s="244"/>
      <c r="N632" s="245"/>
      <c r="O632" s="245"/>
      <c r="P632" s="245"/>
      <c r="Q632" s="245"/>
      <c r="R632" s="245"/>
      <c r="S632" s="245"/>
      <c r="T632" s="246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7" t="s">
        <v>265</v>
      </c>
      <c r="AU632" s="247" t="s">
        <v>93</v>
      </c>
      <c r="AV632" s="13" t="s">
        <v>93</v>
      </c>
      <c r="AW632" s="13" t="s">
        <v>46</v>
      </c>
      <c r="AX632" s="13" t="s">
        <v>85</v>
      </c>
      <c r="AY632" s="247" t="s">
        <v>254</v>
      </c>
    </row>
    <row r="633" s="13" customFormat="1">
      <c r="A633" s="13"/>
      <c r="B633" s="236"/>
      <c r="C633" s="237"/>
      <c r="D633" s="238" t="s">
        <v>265</v>
      </c>
      <c r="E633" s="239" t="s">
        <v>48</v>
      </c>
      <c r="F633" s="240" t="s">
        <v>919</v>
      </c>
      <c r="G633" s="237"/>
      <c r="H633" s="241">
        <v>0</v>
      </c>
      <c r="I633" s="242"/>
      <c r="J633" s="237"/>
      <c r="K633" s="237"/>
      <c r="L633" s="243"/>
      <c r="M633" s="244"/>
      <c r="N633" s="245"/>
      <c r="O633" s="245"/>
      <c r="P633" s="245"/>
      <c r="Q633" s="245"/>
      <c r="R633" s="245"/>
      <c r="S633" s="245"/>
      <c r="T633" s="246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7" t="s">
        <v>265</v>
      </c>
      <c r="AU633" s="247" t="s">
        <v>93</v>
      </c>
      <c r="AV633" s="13" t="s">
        <v>93</v>
      </c>
      <c r="AW633" s="13" t="s">
        <v>46</v>
      </c>
      <c r="AX633" s="13" t="s">
        <v>85</v>
      </c>
      <c r="AY633" s="247" t="s">
        <v>254</v>
      </c>
    </row>
    <row r="634" s="14" customFormat="1">
      <c r="A634" s="14"/>
      <c r="B634" s="248"/>
      <c r="C634" s="249"/>
      <c r="D634" s="238" t="s">
        <v>265</v>
      </c>
      <c r="E634" s="250" t="s">
        <v>606</v>
      </c>
      <c r="F634" s="251" t="s">
        <v>268</v>
      </c>
      <c r="G634" s="249"/>
      <c r="H634" s="252">
        <v>314.96300000000002</v>
      </c>
      <c r="I634" s="253"/>
      <c r="J634" s="249"/>
      <c r="K634" s="249"/>
      <c r="L634" s="254"/>
      <c r="M634" s="255"/>
      <c r="N634" s="256"/>
      <c r="O634" s="256"/>
      <c r="P634" s="256"/>
      <c r="Q634" s="256"/>
      <c r="R634" s="256"/>
      <c r="S634" s="256"/>
      <c r="T634" s="257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8" t="s">
        <v>265</v>
      </c>
      <c r="AU634" s="258" t="s">
        <v>93</v>
      </c>
      <c r="AV634" s="14" t="s">
        <v>261</v>
      </c>
      <c r="AW634" s="14" t="s">
        <v>46</v>
      </c>
      <c r="AX634" s="14" t="s">
        <v>23</v>
      </c>
      <c r="AY634" s="258" t="s">
        <v>254</v>
      </c>
    </row>
    <row r="635" s="2" customFormat="1">
      <c r="A635" s="42"/>
      <c r="B635" s="43"/>
      <c r="C635" s="44"/>
      <c r="D635" s="238" t="s">
        <v>278</v>
      </c>
      <c r="E635" s="44"/>
      <c r="F635" s="269" t="s">
        <v>844</v>
      </c>
      <c r="G635" s="44"/>
      <c r="H635" s="44"/>
      <c r="I635" s="44"/>
      <c r="J635" s="44"/>
      <c r="K635" s="44"/>
      <c r="L635" s="48"/>
      <c r="M635" s="234"/>
      <c r="N635" s="235"/>
      <c r="O635" s="88"/>
      <c r="P635" s="88"/>
      <c r="Q635" s="88"/>
      <c r="R635" s="88"/>
      <c r="S635" s="88"/>
      <c r="T635" s="89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U635" s="20" t="s">
        <v>93</v>
      </c>
    </row>
    <row r="636" s="2" customFormat="1">
      <c r="A636" s="42"/>
      <c r="B636" s="43"/>
      <c r="C636" s="44"/>
      <c r="D636" s="238" t="s">
        <v>278</v>
      </c>
      <c r="E636" s="44"/>
      <c r="F636" s="270" t="s">
        <v>2166</v>
      </c>
      <c r="G636" s="44"/>
      <c r="H636" s="271">
        <v>130.15000000000001</v>
      </c>
      <c r="I636" s="44"/>
      <c r="J636" s="44"/>
      <c r="K636" s="44"/>
      <c r="L636" s="48"/>
      <c r="M636" s="234"/>
      <c r="N636" s="235"/>
      <c r="O636" s="88"/>
      <c r="P636" s="88"/>
      <c r="Q636" s="88"/>
      <c r="R636" s="88"/>
      <c r="S636" s="88"/>
      <c r="T636" s="89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U636" s="20" t="s">
        <v>93</v>
      </c>
    </row>
    <row r="637" s="2" customFormat="1">
      <c r="A637" s="42"/>
      <c r="B637" s="43"/>
      <c r="C637" s="44"/>
      <c r="D637" s="238" t="s">
        <v>278</v>
      </c>
      <c r="E637" s="44"/>
      <c r="F637" s="269" t="s">
        <v>842</v>
      </c>
      <c r="G637" s="44"/>
      <c r="H637" s="44"/>
      <c r="I637" s="44"/>
      <c r="J637" s="44"/>
      <c r="K637" s="44"/>
      <c r="L637" s="48"/>
      <c r="M637" s="234"/>
      <c r="N637" s="235"/>
      <c r="O637" s="88"/>
      <c r="P637" s="88"/>
      <c r="Q637" s="88"/>
      <c r="R637" s="88"/>
      <c r="S637" s="88"/>
      <c r="T637" s="89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U637" s="20" t="s">
        <v>93</v>
      </c>
    </row>
    <row r="638" s="2" customFormat="1">
      <c r="A638" s="42"/>
      <c r="B638" s="43"/>
      <c r="C638" s="44"/>
      <c r="D638" s="238" t="s">
        <v>278</v>
      </c>
      <c r="E638" s="44"/>
      <c r="F638" s="270" t="s">
        <v>2167</v>
      </c>
      <c r="G638" s="44"/>
      <c r="H638" s="271">
        <v>0</v>
      </c>
      <c r="I638" s="44"/>
      <c r="J638" s="44"/>
      <c r="K638" s="44"/>
      <c r="L638" s="48"/>
      <c r="M638" s="234"/>
      <c r="N638" s="235"/>
      <c r="O638" s="88"/>
      <c r="P638" s="88"/>
      <c r="Q638" s="88"/>
      <c r="R638" s="88"/>
      <c r="S638" s="88"/>
      <c r="T638" s="89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U638" s="20" t="s">
        <v>93</v>
      </c>
    </row>
    <row r="639" s="2" customFormat="1" ht="24.15" customHeight="1">
      <c r="A639" s="42"/>
      <c r="B639" s="43"/>
      <c r="C639" s="218" t="s">
        <v>453</v>
      </c>
      <c r="D639" s="218" t="s">
        <v>256</v>
      </c>
      <c r="E639" s="219" t="s">
        <v>1034</v>
      </c>
      <c r="F639" s="220" t="s">
        <v>1035</v>
      </c>
      <c r="G639" s="221" t="s">
        <v>314</v>
      </c>
      <c r="H639" s="222">
        <v>97.201999999999998</v>
      </c>
      <c r="I639" s="223"/>
      <c r="J639" s="224">
        <f>ROUND(I639*H639,2)</f>
        <v>0</v>
      </c>
      <c r="K639" s="220" t="s">
        <v>260</v>
      </c>
      <c r="L639" s="48"/>
      <c r="M639" s="225" t="s">
        <v>48</v>
      </c>
      <c r="N639" s="226" t="s">
        <v>56</v>
      </c>
      <c r="O639" s="88"/>
      <c r="P639" s="227">
        <f>O639*H639</f>
        <v>0</v>
      </c>
      <c r="Q639" s="227">
        <v>2.3010199999999998</v>
      </c>
      <c r="R639" s="227">
        <f>Q639*H639</f>
        <v>223.66374603999998</v>
      </c>
      <c r="S639" s="227">
        <v>0</v>
      </c>
      <c r="T639" s="228">
        <f>S639*H639</f>
        <v>0</v>
      </c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R639" s="229" t="s">
        <v>261</v>
      </c>
      <c r="AT639" s="229" t="s">
        <v>256</v>
      </c>
      <c r="AU639" s="229" t="s">
        <v>93</v>
      </c>
      <c r="AY639" s="20" t="s">
        <v>254</v>
      </c>
      <c r="BE639" s="230">
        <f>IF(N639="základní",J639,0)</f>
        <v>0</v>
      </c>
      <c r="BF639" s="230">
        <f>IF(N639="snížená",J639,0)</f>
        <v>0</v>
      </c>
      <c r="BG639" s="230">
        <f>IF(N639="zákl. přenesená",J639,0)</f>
        <v>0</v>
      </c>
      <c r="BH639" s="230">
        <f>IF(N639="sníž. přenesená",J639,0)</f>
        <v>0</v>
      </c>
      <c r="BI639" s="230">
        <f>IF(N639="nulová",J639,0)</f>
        <v>0</v>
      </c>
      <c r="BJ639" s="20" t="s">
        <v>23</v>
      </c>
      <c r="BK639" s="230">
        <f>ROUND(I639*H639,2)</f>
        <v>0</v>
      </c>
      <c r="BL639" s="20" t="s">
        <v>261</v>
      </c>
      <c r="BM639" s="229" t="s">
        <v>1036</v>
      </c>
    </row>
    <row r="640" s="2" customFormat="1">
      <c r="A640" s="42"/>
      <c r="B640" s="43"/>
      <c r="C640" s="44"/>
      <c r="D640" s="231" t="s">
        <v>263</v>
      </c>
      <c r="E640" s="44"/>
      <c r="F640" s="232" t="s">
        <v>1037</v>
      </c>
      <c r="G640" s="44"/>
      <c r="H640" s="44"/>
      <c r="I640" s="233"/>
      <c r="J640" s="44"/>
      <c r="K640" s="44"/>
      <c r="L640" s="48"/>
      <c r="M640" s="234"/>
      <c r="N640" s="235"/>
      <c r="O640" s="88"/>
      <c r="P640" s="88"/>
      <c r="Q640" s="88"/>
      <c r="R640" s="88"/>
      <c r="S640" s="88"/>
      <c r="T640" s="89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T640" s="20" t="s">
        <v>263</v>
      </c>
      <c r="AU640" s="20" t="s">
        <v>93</v>
      </c>
    </row>
    <row r="641" s="15" customFormat="1">
      <c r="A641" s="15"/>
      <c r="B641" s="259"/>
      <c r="C641" s="260"/>
      <c r="D641" s="238" t="s">
        <v>265</v>
      </c>
      <c r="E641" s="261" t="s">
        <v>48</v>
      </c>
      <c r="F641" s="262" t="s">
        <v>834</v>
      </c>
      <c r="G641" s="260"/>
      <c r="H641" s="261" t="s">
        <v>48</v>
      </c>
      <c r="I641" s="263"/>
      <c r="J641" s="260"/>
      <c r="K641" s="260"/>
      <c r="L641" s="264"/>
      <c r="M641" s="265"/>
      <c r="N641" s="266"/>
      <c r="O641" s="266"/>
      <c r="P641" s="266"/>
      <c r="Q641" s="266"/>
      <c r="R641" s="266"/>
      <c r="S641" s="266"/>
      <c r="T641" s="267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8" t="s">
        <v>265</v>
      </c>
      <c r="AU641" s="268" t="s">
        <v>93</v>
      </c>
      <c r="AV641" s="15" t="s">
        <v>23</v>
      </c>
      <c r="AW641" s="15" t="s">
        <v>46</v>
      </c>
      <c r="AX641" s="15" t="s">
        <v>85</v>
      </c>
      <c r="AY641" s="268" t="s">
        <v>254</v>
      </c>
    </row>
    <row r="642" s="13" customFormat="1">
      <c r="A642" s="13"/>
      <c r="B642" s="236"/>
      <c r="C642" s="237"/>
      <c r="D642" s="238" t="s">
        <v>265</v>
      </c>
      <c r="E642" s="239" t="s">
        <v>48</v>
      </c>
      <c r="F642" s="240" t="s">
        <v>2186</v>
      </c>
      <c r="G642" s="237"/>
      <c r="H642" s="241">
        <v>17.16</v>
      </c>
      <c r="I642" s="242"/>
      <c r="J642" s="237"/>
      <c r="K642" s="237"/>
      <c r="L642" s="243"/>
      <c r="M642" s="244"/>
      <c r="N642" s="245"/>
      <c r="O642" s="245"/>
      <c r="P642" s="245"/>
      <c r="Q642" s="245"/>
      <c r="R642" s="245"/>
      <c r="S642" s="245"/>
      <c r="T642" s="246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7" t="s">
        <v>265</v>
      </c>
      <c r="AU642" s="247" t="s">
        <v>93</v>
      </c>
      <c r="AV642" s="13" t="s">
        <v>93</v>
      </c>
      <c r="AW642" s="13" t="s">
        <v>46</v>
      </c>
      <c r="AX642" s="13" t="s">
        <v>85</v>
      </c>
      <c r="AY642" s="247" t="s">
        <v>254</v>
      </c>
    </row>
    <row r="643" s="13" customFormat="1">
      <c r="A643" s="13"/>
      <c r="B643" s="236"/>
      <c r="C643" s="237"/>
      <c r="D643" s="238" t="s">
        <v>265</v>
      </c>
      <c r="E643" s="239" t="s">
        <v>48</v>
      </c>
      <c r="F643" s="240" t="s">
        <v>2187</v>
      </c>
      <c r="G643" s="237"/>
      <c r="H643" s="241">
        <v>80.042000000000002</v>
      </c>
      <c r="I643" s="242"/>
      <c r="J643" s="237"/>
      <c r="K643" s="237"/>
      <c r="L643" s="243"/>
      <c r="M643" s="244"/>
      <c r="N643" s="245"/>
      <c r="O643" s="245"/>
      <c r="P643" s="245"/>
      <c r="Q643" s="245"/>
      <c r="R643" s="245"/>
      <c r="S643" s="245"/>
      <c r="T643" s="246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7" t="s">
        <v>265</v>
      </c>
      <c r="AU643" s="247" t="s">
        <v>93</v>
      </c>
      <c r="AV643" s="13" t="s">
        <v>93</v>
      </c>
      <c r="AW643" s="13" t="s">
        <v>46</v>
      </c>
      <c r="AX643" s="13" t="s">
        <v>85</v>
      </c>
      <c r="AY643" s="247" t="s">
        <v>254</v>
      </c>
    </row>
    <row r="644" s="13" customFormat="1">
      <c r="A644" s="13"/>
      <c r="B644" s="236"/>
      <c r="C644" s="237"/>
      <c r="D644" s="238" t="s">
        <v>265</v>
      </c>
      <c r="E644" s="239" t="s">
        <v>48</v>
      </c>
      <c r="F644" s="240" t="s">
        <v>2188</v>
      </c>
      <c r="G644" s="237"/>
      <c r="H644" s="241">
        <v>0</v>
      </c>
      <c r="I644" s="242"/>
      <c r="J644" s="237"/>
      <c r="K644" s="237"/>
      <c r="L644" s="243"/>
      <c r="M644" s="244"/>
      <c r="N644" s="245"/>
      <c r="O644" s="245"/>
      <c r="P644" s="245"/>
      <c r="Q644" s="245"/>
      <c r="R644" s="245"/>
      <c r="S644" s="245"/>
      <c r="T644" s="246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7" t="s">
        <v>265</v>
      </c>
      <c r="AU644" s="247" t="s">
        <v>93</v>
      </c>
      <c r="AV644" s="13" t="s">
        <v>93</v>
      </c>
      <c r="AW644" s="13" t="s">
        <v>46</v>
      </c>
      <c r="AX644" s="13" t="s">
        <v>85</v>
      </c>
      <c r="AY644" s="247" t="s">
        <v>254</v>
      </c>
    </row>
    <row r="645" s="14" customFormat="1">
      <c r="A645" s="14"/>
      <c r="B645" s="248"/>
      <c r="C645" s="249"/>
      <c r="D645" s="238" t="s">
        <v>265</v>
      </c>
      <c r="E645" s="250" t="s">
        <v>653</v>
      </c>
      <c r="F645" s="251" t="s">
        <v>268</v>
      </c>
      <c r="G645" s="249"/>
      <c r="H645" s="252">
        <v>97.201999999999998</v>
      </c>
      <c r="I645" s="253"/>
      <c r="J645" s="249"/>
      <c r="K645" s="249"/>
      <c r="L645" s="254"/>
      <c r="M645" s="255"/>
      <c r="N645" s="256"/>
      <c r="O645" s="256"/>
      <c r="P645" s="256"/>
      <c r="Q645" s="256"/>
      <c r="R645" s="256"/>
      <c r="S645" s="256"/>
      <c r="T645" s="257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8" t="s">
        <v>265</v>
      </c>
      <c r="AU645" s="258" t="s">
        <v>93</v>
      </c>
      <c r="AV645" s="14" t="s">
        <v>261</v>
      </c>
      <c r="AW645" s="14" t="s">
        <v>46</v>
      </c>
      <c r="AX645" s="14" t="s">
        <v>23</v>
      </c>
      <c r="AY645" s="258" t="s">
        <v>254</v>
      </c>
    </row>
    <row r="646" s="2" customFormat="1" ht="16.5" customHeight="1">
      <c r="A646" s="42"/>
      <c r="B646" s="43"/>
      <c r="C646" s="218" t="s">
        <v>458</v>
      </c>
      <c r="D646" s="218" t="s">
        <v>256</v>
      </c>
      <c r="E646" s="219" t="s">
        <v>1038</v>
      </c>
      <c r="F646" s="220" t="s">
        <v>1039</v>
      </c>
      <c r="G646" s="221" t="s">
        <v>528</v>
      </c>
      <c r="H646" s="222">
        <v>6.2610000000000001</v>
      </c>
      <c r="I646" s="223"/>
      <c r="J646" s="224">
        <f>ROUND(I646*H646,2)</f>
        <v>0</v>
      </c>
      <c r="K646" s="220" t="s">
        <v>260</v>
      </c>
      <c r="L646" s="48"/>
      <c r="M646" s="225" t="s">
        <v>48</v>
      </c>
      <c r="N646" s="226" t="s">
        <v>56</v>
      </c>
      <c r="O646" s="88"/>
      <c r="P646" s="227">
        <f>O646*H646</f>
        <v>0</v>
      </c>
      <c r="Q646" s="227">
        <v>1.06277</v>
      </c>
      <c r="R646" s="227">
        <f>Q646*H646</f>
        <v>6.6540029700000005</v>
      </c>
      <c r="S646" s="227">
        <v>0</v>
      </c>
      <c r="T646" s="228">
        <f>S646*H646</f>
        <v>0</v>
      </c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R646" s="229" t="s">
        <v>261</v>
      </c>
      <c r="AT646" s="229" t="s">
        <v>256</v>
      </c>
      <c r="AU646" s="229" t="s">
        <v>93</v>
      </c>
      <c r="AY646" s="20" t="s">
        <v>254</v>
      </c>
      <c r="BE646" s="230">
        <f>IF(N646="základní",J646,0)</f>
        <v>0</v>
      </c>
      <c r="BF646" s="230">
        <f>IF(N646="snížená",J646,0)</f>
        <v>0</v>
      </c>
      <c r="BG646" s="230">
        <f>IF(N646="zákl. přenesená",J646,0)</f>
        <v>0</v>
      </c>
      <c r="BH646" s="230">
        <f>IF(N646="sníž. přenesená",J646,0)</f>
        <v>0</v>
      </c>
      <c r="BI646" s="230">
        <f>IF(N646="nulová",J646,0)</f>
        <v>0</v>
      </c>
      <c r="BJ646" s="20" t="s">
        <v>23</v>
      </c>
      <c r="BK646" s="230">
        <f>ROUND(I646*H646,2)</f>
        <v>0</v>
      </c>
      <c r="BL646" s="20" t="s">
        <v>261</v>
      </c>
      <c r="BM646" s="229" t="s">
        <v>1040</v>
      </c>
    </row>
    <row r="647" s="2" customFormat="1">
      <c r="A647" s="42"/>
      <c r="B647" s="43"/>
      <c r="C647" s="44"/>
      <c r="D647" s="231" t="s">
        <v>263</v>
      </c>
      <c r="E647" s="44"/>
      <c r="F647" s="232" t="s">
        <v>1041</v>
      </c>
      <c r="G647" s="44"/>
      <c r="H647" s="44"/>
      <c r="I647" s="233"/>
      <c r="J647" s="44"/>
      <c r="K647" s="44"/>
      <c r="L647" s="48"/>
      <c r="M647" s="234"/>
      <c r="N647" s="235"/>
      <c r="O647" s="88"/>
      <c r="P647" s="88"/>
      <c r="Q647" s="88"/>
      <c r="R647" s="88"/>
      <c r="S647" s="88"/>
      <c r="T647" s="89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T647" s="20" t="s">
        <v>263</v>
      </c>
      <c r="AU647" s="20" t="s">
        <v>93</v>
      </c>
    </row>
    <row r="648" s="15" customFormat="1">
      <c r="A648" s="15"/>
      <c r="B648" s="259"/>
      <c r="C648" s="260"/>
      <c r="D648" s="238" t="s">
        <v>265</v>
      </c>
      <c r="E648" s="261" t="s">
        <v>48</v>
      </c>
      <c r="F648" s="262" t="s">
        <v>1042</v>
      </c>
      <c r="G648" s="260"/>
      <c r="H648" s="261" t="s">
        <v>48</v>
      </c>
      <c r="I648" s="263"/>
      <c r="J648" s="260"/>
      <c r="K648" s="260"/>
      <c r="L648" s="264"/>
      <c r="M648" s="265"/>
      <c r="N648" s="266"/>
      <c r="O648" s="266"/>
      <c r="P648" s="266"/>
      <c r="Q648" s="266"/>
      <c r="R648" s="266"/>
      <c r="S648" s="266"/>
      <c r="T648" s="267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68" t="s">
        <v>265</v>
      </c>
      <c r="AU648" s="268" t="s">
        <v>93</v>
      </c>
      <c r="AV648" s="15" t="s">
        <v>23</v>
      </c>
      <c r="AW648" s="15" t="s">
        <v>46</v>
      </c>
      <c r="AX648" s="15" t="s">
        <v>85</v>
      </c>
      <c r="AY648" s="268" t="s">
        <v>254</v>
      </c>
    </row>
    <row r="649" s="15" customFormat="1">
      <c r="A649" s="15"/>
      <c r="B649" s="259"/>
      <c r="C649" s="260"/>
      <c r="D649" s="238" t="s">
        <v>265</v>
      </c>
      <c r="E649" s="261" t="s">
        <v>48</v>
      </c>
      <c r="F649" s="262" t="s">
        <v>834</v>
      </c>
      <c r="G649" s="260"/>
      <c r="H649" s="261" t="s">
        <v>48</v>
      </c>
      <c r="I649" s="263"/>
      <c r="J649" s="260"/>
      <c r="K649" s="260"/>
      <c r="L649" s="264"/>
      <c r="M649" s="265"/>
      <c r="N649" s="266"/>
      <c r="O649" s="266"/>
      <c r="P649" s="266"/>
      <c r="Q649" s="266"/>
      <c r="R649" s="266"/>
      <c r="S649" s="266"/>
      <c r="T649" s="267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8" t="s">
        <v>265</v>
      </c>
      <c r="AU649" s="268" t="s">
        <v>93</v>
      </c>
      <c r="AV649" s="15" t="s">
        <v>23</v>
      </c>
      <c r="AW649" s="15" t="s">
        <v>46</v>
      </c>
      <c r="AX649" s="15" t="s">
        <v>85</v>
      </c>
      <c r="AY649" s="268" t="s">
        <v>254</v>
      </c>
    </row>
    <row r="650" s="13" customFormat="1">
      <c r="A650" s="13"/>
      <c r="B650" s="236"/>
      <c r="C650" s="237"/>
      <c r="D650" s="238" t="s">
        <v>265</v>
      </c>
      <c r="E650" s="239" t="s">
        <v>48</v>
      </c>
      <c r="F650" s="240" t="s">
        <v>2189</v>
      </c>
      <c r="G650" s="237"/>
      <c r="H650" s="241">
        <v>648.41600000000005</v>
      </c>
      <c r="I650" s="242"/>
      <c r="J650" s="237"/>
      <c r="K650" s="237"/>
      <c r="L650" s="243"/>
      <c r="M650" s="244"/>
      <c r="N650" s="245"/>
      <c r="O650" s="245"/>
      <c r="P650" s="245"/>
      <c r="Q650" s="245"/>
      <c r="R650" s="245"/>
      <c r="S650" s="245"/>
      <c r="T650" s="24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7" t="s">
        <v>265</v>
      </c>
      <c r="AU650" s="247" t="s">
        <v>93</v>
      </c>
      <c r="AV650" s="13" t="s">
        <v>93</v>
      </c>
      <c r="AW650" s="13" t="s">
        <v>46</v>
      </c>
      <c r="AX650" s="13" t="s">
        <v>85</v>
      </c>
      <c r="AY650" s="247" t="s">
        <v>254</v>
      </c>
    </row>
    <row r="651" s="13" customFormat="1">
      <c r="A651" s="13"/>
      <c r="B651" s="236"/>
      <c r="C651" s="237"/>
      <c r="D651" s="238" t="s">
        <v>265</v>
      </c>
      <c r="E651" s="239" t="s">
        <v>48</v>
      </c>
      <c r="F651" s="240" t="s">
        <v>2190</v>
      </c>
      <c r="G651" s="237"/>
      <c r="H651" s="241">
        <v>5612.1880000000001</v>
      </c>
      <c r="I651" s="242"/>
      <c r="J651" s="237"/>
      <c r="K651" s="237"/>
      <c r="L651" s="243"/>
      <c r="M651" s="244"/>
      <c r="N651" s="245"/>
      <c r="O651" s="245"/>
      <c r="P651" s="245"/>
      <c r="Q651" s="245"/>
      <c r="R651" s="245"/>
      <c r="S651" s="245"/>
      <c r="T651" s="246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7" t="s">
        <v>265</v>
      </c>
      <c r="AU651" s="247" t="s">
        <v>93</v>
      </c>
      <c r="AV651" s="13" t="s">
        <v>93</v>
      </c>
      <c r="AW651" s="13" t="s">
        <v>46</v>
      </c>
      <c r="AX651" s="13" t="s">
        <v>85</v>
      </c>
      <c r="AY651" s="247" t="s">
        <v>254</v>
      </c>
    </row>
    <row r="652" s="16" customFormat="1">
      <c r="A652" s="16"/>
      <c r="B652" s="272"/>
      <c r="C652" s="273"/>
      <c r="D652" s="238" t="s">
        <v>265</v>
      </c>
      <c r="E652" s="274" t="s">
        <v>645</v>
      </c>
      <c r="F652" s="275" t="s">
        <v>310</v>
      </c>
      <c r="G652" s="273"/>
      <c r="H652" s="276">
        <v>6260.6040000000003</v>
      </c>
      <c r="I652" s="277"/>
      <c r="J652" s="273"/>
      <c r="K652" s="273"/>
      <c r="L652" s="278"/>
      <c r="M652" s="279"/>
      <c r="N652" s="280"/>
      <c r="O652" s="280"/>
      <c r="P652" s="280"/>
      <c r="Q652" s="280"/>
      <c r="R652" s="280"/>
      <c r="S652" s="280"/>
      <c r="T652" s="281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T652" s="282" t="s">
        <v>265</v>
      </c>
      <c r="AU652" s="282" t="s">
        <v>93</v>
      </c>
      <c r="AV652" s="16" t="s">
        <v>104</v>
      </c>
      <c r="AW652" s="16" t="s">
        <v>46</v>
      </c>
      <c r="AX652" s="16" t="s">
        <v>85</v>
      </c>
      <c r="AY652" s="282" t="s">
        <v>254</v>
      </c>
    </row>
    <row r="653" s="13" customFormat="1">
      <c r="A653" s="13"/>
      <c r="B653" s="236"/>
      <c r="C653" s="237"/>
      <c r="D653" s="238" t="s">
        <v>265</v>
      </c>
      <c r="E653" s="239" t="s">
        <v>48</v>
      </c>
      <c r="F653" s="240" t="s">
        <v>1051</v>
      </c>
      <c r="G653" s="237"/>
      <c r="H653" s="241">
        <v>6.2610000000000001</v>
      </c>
      <c r="I653" s="242"/>
      <c r="J653" s="237"/>
      <c r="K653" s="237"/>
      <c r="L653" s="243"/>
      <c r="M653" s="244"/>
      <c r="N653" s="245"/>
      <c r="O653" s="245"/>
      <c r="P653" s="245"/>
      <c r="Q653" s="245"/>
      <c r="R653" s="245"/>
      <c r="S653" s="245"/>
      <c r="T653" s="246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7" t="s">
        <v>265</v>
      </c>
      <c r="AU653" s="247" t="s">
        <v>93</v>
      </c>
      <c r="AV653" s="13" t="s">
        <v>93</v>
      </c>
      <c r="AW653" s="13" t="s">
        <v>46</v>
      </c>
      <c r="AX653" s="13" t="s">
        <v>23</v>
      </c>
      <c r="AY653" s="247" t="s">
        <v>254</v>
      </c>
    </row>
    <row r="654" s="2" customFormat="1">
      <c r="A654" s="42"/>
      <c r="B654" s="43"/>
      <c r="C654" s="44"/>
      <c r="D654" s="238" t="s">
        <v>278</v>
      </c>
      <c r="E654" s="44"/>
      <c r="F654" s="269" t="s">
        <v>842</v>
      </c>
      <c r="G654" s="44"/>
      <c r="H654" s="44"/>
      <c r="I654" s="44"/>
      <c r="J654" s="44"/>
      <c r="K654" s="44"/>
      <c r="L654" s="48"/>
      <c r="M654" s="234"/>
      <c r="N654" s="235"/>
      <c r="O654" s="88"/>
      <c r="P654" s="88"/>
      <c r="Q654" s="88"/>
      <c r="R654" s="88"/>
      <c r="S654" s="88"/>
      <c r="T654" s="89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U654" s="20" t="s">
        <v>93</v>
      </c>
    </row>
    <row r="655" s="2" customFormat="1">
      <c r="A655" s="42"/>
      <c r="B655" s="43"/>
      <c r="C655" s="44"/>
      <c r="D655" s="238" t="s">
        <v>278</v>
      </c>
      <c r="E655" s="44"/>
      <c r="F655" s="270" t="s">
        <v>2167</v>
      </c>
      <c r="G655" s="44"/>
      <c r="H655" s="271">
        <v>0</v>
      </c>
      <c r="I655" s="44"/>
      <c r="J655" s="44"/>
      <c r="K655" s="44"/>
      <c r="L655" s="48"/>
      <c r="M655" s="234"/>
      <c r="N655" s="235"/>
      <c r="O655" s="88"/>
      <c r="P655" s="88"/>
      <c r="Q655" s="88"/>
      <c r="R655" s="88"/>
      <c r="S655" s="88"/>
      <c r="T655" s="89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U655" s="20" t="s">
        <v>93</v>
      </c>
    </row>
    <row r="656" s="2" customFormat="1">
      <c r="A656" s="42"/>
      <c r="B656" s="43"/>
      <c r="C656" s="44"/>
      <c r="D656" s="238" t="s">
        <v>278</v>
      </c>
      <c r="E656" s="44"/>
      <c r="F656" s="269" t="s">
        <v>844</v>
      </c>
      <c r="G656" s="44"/>
      <c r="H656" s="44"/>
      <c r="I656" s="44"/>
      <c r="J656" s="44"/>
      <c r="K656" s="44"/>
      <c r="L656" s="48"/>
      <c r="M656" s="234"/>
      <c r="N656" s="235"/>
      <c r="O656" s="88"/>
      <c r="P656" s="88"/>
      <c r="Q656" s="88"/>
      <c r="R656" s="88"/>
      <c r="S656" s="88"/>
      <c r="T656" s="89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U656" s="20" t="s">
        <v>93</v>
      </c>
    </row>
    <row r="657" s="2" customFormat="1">
      <c r="A657" s="42"/>
      <c r="B657" s="43"/>
      <c r="C657" s="44"/>
      <c r="D657" s="238" t="s">
        <v>278</v>
      </c>
      <c r="E657" s="44"/>
      <c r="F657" s="270" t="s">
        <v>2166</v>
      </c>
      <c r="G657" s="44"/>
      <c r="H657" s="271">
        <v>130.15000000000001</v>
      </c>
      <c r="I657" s="44"/>
      <c r="J657" s="44"/>
      <c r="K657" s="44"/>
      <c r="L657" s="48"/>
      <c r="M657" s="234"/>
      <c r="N657" s="235"/>
      <c r="O657" s="88"/>
      <c r="P657" s="88"/>
      <c r="Q657" s="88"/>
      <c r="R657" s="88"/>
      <c r="S657" s="88"/>
      <c r="T657" s="89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U657" s="20" t="s">
        <v>93</v>
      </c>
    </row>
    <row r="658" s="2" customFormat="1">
      <c r="A658" s="42"/>
      <c r="B658" s="43"/>
      <c r="C658" s="44"/>
      <c r="D658" s="238" t="s">
        <v>278</v>
      </c>
      <c r="E658" s="44"/>
      <c r="F658" s="269" t="s">
        <v>1052</v>
      </c>
      <c r="G658" s="44"/>
      <c r="H658" s="44"/>
      <c r="I658" s="44"/>
      <c r="J658" s="44"/>
      <c r="K658" s="44"/>
      <c r="L658" s="48"/>
      <c r="M658" s="234"/>
      <c r="N658" s="235"/>
      <c r="O658" s="88"/>
      <c r="P658" s="88"/>
      <c r="Q658" s="88"/>
      <c r="R658" s="88"/>
      <c r="S658" s="88"/>
      <c r="T658" s="89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U658" s="20" t="s">
        <v>93</v>
      </c>
    </row>
    <row r="659" s="2" customFormat="1">
      <c r="A659" s="42"/>
      <c r="B659" s="43"/>
      <c r="C659" s="44"/>
      <c r="D659" s="238" t="s">
        <v>278</v>
      </c>
      <c r="E659" s="44"/>
      <c r="F659" s="270" t="s">
        <v>1042</v>
      </c>
      <c r="G659" s="44"/>
      <c r="H659" s="271">
        <v>0</v>
      </c>
      <c r="I659" s="44"/>
      <c r="J659" s="44"/>
      <c r="K659" s="44"/>
      <c r="L659" s="48"/>
      <c r="M659" s="234"/>
      <c r="N659" s="235"/>
      <c r="O659" s="88"/>
      <c r="P659" s="88"/>
      <c r="Q659" s="88"/>
      <c r="R659" s="88"/>
      <c r="S659" s="88"/>
      <c r="T659" s="89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U659" s="20" t="s">
        <v>93</v>
      </c>
    </row>
    <row r="660" s="2" customFormat="1">
      <c r="A660" s="42"/>
      <c r="B660" s="43"/>
      <c r="C660" s="44"/>
      <c r="D660" s="238" t="s">
        <v>278</v>
      </c>
      <c r="E660" s="44"/>
      <c r="F660" s="270" t="s">
        <v>834</v>
      </c>
      <c r="G660" s="44"/>
      <c r="H660" s="271">
        <v>0</v>
      </c>
      <c r="I660" s="44"/>
      <c r="J660" s="44"/>
      <c r="K660" s="44"/>
      <c r="L660" s="48"/>
      <c r="M660" s="234"/>
      <c r="N660" s="235"/>
      <c r="O660" s="88"/>
      <c r="P660" s="88"/>
      <c r="Q660" s="88"/>
      <c r="R660" s="88"/>
      <c r="S660" s="88"/>
      <c r="T660" s="89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U660" s="20" t="s">
        <v>93</v>
      </c>
    </row>
    <row r="661" s="2" customFormat="1">
      <c r="A661" s="42"/>
      <c r="B661" s="43"/>
      <c r="C661" s="44"/>
      <c r="D661" s="238" t="s">
        <v>278</v>
      </c>
      <c r="E661" s="44"/>
      <c r="F661" s="270" t="s">
        <v>2189</v>
      </c>
      <c r="G661" s="44"/>
      <c r="H661" s="271">
        <v>648.41600000000005</v>
      </c>
      <c r="I661" s="44"/>
      <c r="J661" s="44"/>
      <c r="K661" s="44"/>
      <c r="L661" s="48"/>
      <c r="M661" s="234"/>
      <c r="N661" s="235"/>
      <c r="O661" s="88"/>
      <c r="P661" s="88"/>
      <c r="Q661" s="88"/>
      <c r="R661" s="88"/>
      <c r="S661" s="88"/>
      <c r="T661" s="89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U661" s="20" t="s">
        <v>93</v>
      </c>
    </row>
    <row r="662" s="2" customFormat="1">
      <c r="A662" s="42"/>
      <c r="B662" s="43"/>
      <c r="C662" s="44"/>
      <c r="D662" s="238" t="s">
        <v>278</v>
      </c>
      <c r="E662" s="44"/>
      <c r="F662" s="270" t="s">
        <v>2190</v>
      </c>
      <c r="G662" s="44"/>
      <c r="H662" s="271">
        <v>5612.1880000000001</v>
      </c>
      <c r="I662" s="44"/>
      <c r="J662" s="44"/>
      <c r="K662" s="44"/>
      <c r="L662" s="48"/>
      <c r="M662" s="234"/>
      <c r="N662" s="235"/>
      <c r="O662" s="88"/>
      <c r="P662" s="88"/>
      <c r="Q662" s="88"/>
      <c r="R662" s="88"/>
      <c r="S662" s="88"/>
      <c r="T662" s="89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U662" s="20" t="s">
        <v>93</v>
      </c>
    </row>
    <row r="663" s="2" customFormat="1">
      <c r="A663" s="42"/>
      <c r="B663" s="43"/>
      <c r="C663" s="44"/>
      <c r="D663" s="238" t="s">
        <v>278</v>
      </c>
      <c r="E663" s="44"/>
      <c r="F663" s="270" t="s">
        <v>310</v>
      </c>
      <c r="G663" s="44"/>
      <c r="H663" s="271">
        <v>6260.6040000000003</v>
      </c>
      <c r="I663" s="44"/>
      <c r="J663" s="44"/>
      <c r="K663" s="44"/>
      <c r="L663" s="48"/>
      <c r="M663" s="234"/>
      <c r="N663" s="235"/>
      <c r="O663" s="88"/>
      <c r="P663" s="88"/>
      <c r="Q663" s="88"/>
      <c r="R663" s="88"/>
      <c r="S663" s="88"/>
      <c r="T663" s="89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U663" s="20" t="s">
        <v>93</v>
      </c>
    </row>
    <row r="664" s="2" customFormat="1" ht="16.5" customHeight="1">
      <c r="A664" s="42"/>
      <c r="B664" s="43"/>
      <c r="C664" s="218" t="s">
        <v>464</v>
      </c>
      <c r="D664" s="218" t="s">
        <v>256</v>
      </c>
      <c r="E664" s="219" t="s">
        <v>1053</v>
      </c>
      <c r="F664" s="220" t="s">
        <v>1054</v>
      </c>
      <c r="G664" s="221" t="s">
        <v>314</v>
      </c>
      <c r="H664" s="222">
        <v>7.2000000000000002</v>
      </c>
      <c r="I664" s="223"/>
      <c r="J664" s="224">
        <f>ROUND(I664*H664,2)</f>
        <v>0</v>
      </c>
      <c r="K664" s="220" t="s">
        <v>260</v>
      </c>
      <c r="L664" s="48"/>
      <c r="M664" s="225" t="s">
        <v>48</v>
      </c>
      <c r="N664" s="226" t="s">
        <v>56</v>
      </c>
      <c r="O664" s="88"/>
      <c r="P664" s="227">
        <f>O664*H664</f>
        <v>0</v>
      </c>
      <c r="Q664" s="227">
        <v>2.5058699999999998</v>
      </c>
      <c r="R664" s="227">
        <f>Q664*H664</f>
        <v>18.042263999999999</v>
      </c>
      <c r="S664" s="227">
        <v>0</v>
      </c>
      <c r="T664" s="228">
        <f>S664*H664</f>
        <v>0</v>
      </c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R664" s="229" t="s">
        <v>261</v>
      </c>
      <c r="AT664" s="229" t="s">
        <v>256</v>
      </c>
      <c r="AU664" s="229" t="s">
        <v>93</v>
      </c>
      <c r="AY664" s="20" t="s">
        <v>254</v>
      </c>
      <c r="BE664" s="230">
        <f>IF(N664="základní",J664,0)</f>
        <v>0</v>
      </c>
      <c r="BF664" s="230">
        <f>IF(N664="snížená",J664,0)</f>
        <v>0</v>
      </c>
      <c r="BG664" s="230">
        <f>IF(N664="zákl. přenesená",J664,0)</f>
        <v>0</v>
      </c>
      <c r="BH664" s="230">
        <f>IF(N664="sníž. přenesená",J664,0)</f>
        <v>0</v>
      </c>
      <c r="BI664" s="230">
        <f>IF(N664="nulová",J664,0)</f>
        <v>0</v>
      </c>
      <c r="BJ664" s="20" t="s">
        <v>23</v>
      </c>
      <c r="BK664" s="230">
        <f>ROUND(I664*H664,2)</f>
        <v>0</v>
      </c>
      <c r="BL664" s="20" t="s">
        <v>261</v>
      </c>
      <c r="BM664" s="229" t="s">
        <v>1055</v>
      </c>
    </row>
    <row r="665" s="2" customFormat="1">
      <c r="A665" s="42"/>
      <c r="B665" s="43"/>
      <c r="C665" s="44"/>
      <c r="D665" s="231" t="s">
        <v>263</v>
      </c>
      <c r="E665" s="44"/>
      <c r="F665" s="232" t="s">
        <v>1056</v>
      </c>
      <c r="G665" s="44"/>
      <c r="H665" s="44"/>
      <c r="I665" s="233"/>
      <c r="J665" s="44"/>
      <c r="K665" s="44"/>
      <c r="L665" s="48"/>
      <c r="M665" s="234"/>
      <c r="N665" s="235"/>
      <c r="O665" s="88"/>
      <c r="P665" s="88"/>
      <c r="Q665" s="88"/>
      <c r="R665" s="88"/>
      <c r="S665" s="88"/>
      <c r="T665" s="89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T665" s="20" t="s">
        <v>263</v>
      </c>
      <c r="AU665" s="20" t="s">
        <v>93</v>
      </c>
    </row>
    <row r="666" s="15" customFormat="1">
      <c r="A666" s="15"/>
      <c r="B666" s="259"/>
      <c r="C666" s="260"/>
      <c r="D666" s="238" t="s">
        <v>265</v>
      </c>
      <c r="E666" s="261" t="s">
        <v>48</v>
      </c>
      <c r="F666" s="262" t="s">
        <v>834</v>
      </c>
      <c r="G666" s="260"/>
      <c r="H666" s="261" t="s">
        <v>48</v>
      </c>
      <c r="I666" s="263"/>
      <c r="J666" s="260"/>
      <c r="K666" s="260"/>
      <c r="L666" s="264"/>
      <c r="M666" s="265"/>
      <c r="N666" s="266"/>
      <c r="O666" s="266"/>
      <c r="P666" s="266"/>
      <c r="Q666" s="266"/>
      <c r="R666" s="266"/>
      <c r="S666" s="266"/>
      <c r="T666" s="267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8" t="s">
        <v>265</v>
      </c>
      <c r="AU666" s="268" t="s">
        <v>93</v>
      </c>
      <c r="AV666" s="15" t="s">
        <v>23</v>
      </c>
      <c r="AW666" s="15" t="s">
        <v>46</v>
      </c>
      <c r="AX666" s="15" t="s">
        <v>85</v>
      </c>
      <c r="AY666" s="268" t="s">
        <v>254</v>
      </c>
    </row>
    <row r="667" s="13" customFormat="1">
      <c r="A667" s="13"/>
      <c r="B667" s="236"/>
      <c r="C667" s="237"/>
      <c r="D667" s="238" t="s">
        <v>265</v>
      </c>
      <c r="E667" s="239" t="s">
        <v>48</v>
      </c>
      <c r="F667" s="240" t="s">
        <v>2191</v>
      </c>
      <c r="G667" s="237"/>
      <c r="H667" s="241">
        <v>7.2000000000000002</v>
      </c>
      <c r="I667" s="242"/>
      <c r="J667" s="237"/>
      <c r="K667" s="237"/>
      <c r="L667" s="243"/>
      <c r="M667" s="244"/>
      <c r="N667" s="245"/>
      <c r="O667" s="245"/>
      <c r="P667" s="245"/>
      <c r="Q667" s="245"/>
      <c r="R667" s="245"/>
      <c r="S667" s="245"/>
      <c r="T667" s="246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7" t="s">
        <v>265</v>
      </c>
      <c r="AU667" s="247" t="s">
        <v>93</v>
      </c>
      <c r="AV667" s="13" t="s">
        <v>93</v>
      </c>
      <c r="AW667" s="13" t="s">
        <v>46</v>
      </c>
      <c r="AX667" s="13" t="s">
        <v>85</v>
      </c>
      <c r="AY667" s="247" t="s">
        <v>254</v>
      </c>
    </row>
    <row r="668" s="14" customFormat="1">
      <c r="A668" s="14"/>
      <c r="B668" s="248"/>
      <c r="C668" s="249"/>
      <c r="D668" s="238" t="s">
        <v>265</v>
      </c>
      <c r="E668" s="250" t="s">
        <v>48</v>
      </c>
      <c r="F668" s="251" t="s">
        <v>268</v>
      </c>
      <c r="G668" s="249"/>
      <c r="H668" s="252">
        <v>7.2000000000000002</v>
      </c>
      <c r="I668" s="253"/>
      <c r="J668" s="249"/>
      <c r="K668" s="249"/>
      <c r="L668" s="254"/>
      <c r="M668" s="255"/>
      <c r="N668" s="256"/>
      <c r="O668" s="256"/>
      <c r="P668" s="256"/>
      <c r="Q668" s="256"/>
      <c r="R668" s="256"/>
      <c r="S668" s="256"/>
      <c r="T668" s="257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8" t="s">
        <v>265</v>
      </c>
      <c r="AU668" s="258" t="s">
        <v>93</v>
      </c>
      <c r="AV668" s="14" t="s">
        <v>261</v>
      </c>
      <c r="AW668" s="14" t="s">
        <v>46</v>
      </c>
      <c r="AX668" s="14" t="s">
        <v>23</v>
      </c>
      <c r="AY668" s="258" t="s">
        <v>254</v>
      </c>
    </row>
    <row r="669" s="12" customFormat="1" ht="22.8" customHeight="1">
      <c r="A669" s="12"/>
      <c r="B669" s="202"/>
      <c r="C669" s="203"/>
      <c r="D669" s="204" t="s">
        <v>84</v>
      </c>
      <c r="E669" s="216" t="s">
        <v>303</v>
      </c>
      <c r="F669" s="216" t="s">
        <v>1070</v>
      </c>
      <c r="G669" s="203"/>
      <c r="H669" s="203"/>
      <c r="I669" s="206"/>
      <c r="J669" s="217">
        <f>BK669</f>
        <v>0</v>
      </c>
      <c r="K669" s="203"/>
      <c r="L669" s="208"/>
      <c r="M669" s="209"/>
      <c r="N669" s="210"/>
      <c r="O669" s="210"/>
      <c r="P669" s="211">
        <f>SUM(P670:P780)</f>
        <v>0</v>
      </c>
      <c r="Q669" s="210"/>
      <c r="R669" s="211">
        <f>SUM(R670:R780)</f>
        <v>1850.2021378300001</v>
      </c>
      <c r="S669" s="210"/>
      <c r="T669" s="212">
        <f>SUM(T670:T780)</f>
        <v>0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213" t="s">
        <v>23</v>
      </c>
      <c r="AT669" s="214" t="s">
        <v>84</v>
      </c>
      <c r="AU669" s="214" t="s">
        <v>23</v>
      </c>
      <c r="AY669" s="213" t="s">
        <v>254</v>
      </c>
      <c r="BK669" s="215">
        <f>SUM(BK670:BK780)</f>
        <v>0</v>
      </c>
    </row>
    <row r="670" s="2" customFormat="1" ht="24.15" customHeight="1">
      <c r="A670" s="42"/>
      <c r="B670" s="43"/>
      <c r="C670" s="218" t="s">
        <v>469</v>
      </c>
      <c r="D670" s="218" t="s">
        <v>256</v>
      </c>
      <c r="E670" s="219" t="s">
        <v>1071</v>
      </c>
      <c r="F670" s="220" t="s">
        <v>1072</v>
      </c>
      <c r="G670" s="221" t="s">
        <v>192</v>
      </c>
      <c r="H670" s="222">
        <v>116.5</v>
      </c>
      <c r="I670" s="223"/>
      <c r="J670" s="224">
        <f>ROUND(I670*H670,2)</f>
        <v>0</v>
      </c>
      <c r="K670" s="220" t="s">
        <v>260</v>
      </c>
      <c r="L670" s="48"/>
      <c r="M670" s="225" t="s">
        <v>48</v>
      </c>
      <c r="N670" s="226" t="s">
        <v>56</v>
      </c>
      <c r="O670" s="88"/>
      <c r="P670" s="227">
        <f>O670*H670</f>
        <v>0</v>
      </c>
      <c r="Q670" s="227">
        <v>0.0070099999999999997</v>
      </c>
      <c r="R670" s="227">
        <f>Q670*H670</f>
        <v>0.81666499999999997</v>
      </c>
      <c r="S670" s="227">
        <v>0</v>
      </c>
      <c r="T670" s="228">
        <f>S670*H670</f>
        <v>0</v>
      </c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R670" s="229" t="s">
        <v>261</v>
      </c>
      <c r="AT670" s="229" t="s">
        <v>256</v>
      </c>
      <c r="AU670" s="229" t="s">
        <v>93</v>
      </c>
      <c r="AY670" s="20" t="s">
        <v>254</v>
      </c>
      <c r="BE670" s="230">
        <f>IF(N670="základní",J670,0)</f>
        <v>0</v>
      </c>
      <c r="BF670" s="230">
        <f>IF(N670="snížená",J670,0)</f>
        <v>0</v>
      </c>
      <c r="BG670" s="230">
        <f>IF(N670="zákl. přenesená",J670,0)</f>
        <v>0</v>
      </c>
      <c r="BH670" s="230">
        <f>IF(N670="sníž. přenesená",J670,0)</f>
        <v>0</v>
      </c>
      <c r="BI670" s="230">
        <f>IF(N670="nulová",J670,0)</f>
        <v>0</v>
      </c>
      <c r="BJ670" s="20" t="s">
        <v>23</v>
      </c>
      <c r="BK670" s="230">
        <f>ROUND(I670*H670,2)</f>
        <v>0</v>
      </c>
      <c r="BL670" s="20" t="s">
        <v>261</v>
      </c>
      <c r="BM670" s="229" t="s">
        <v>2192</v>
      </c>
    </row>
    <row r="671" s="2" customFormat="1">
      <c r="A671" s="42"/>
      <c r="B671" s="43"/>
      <c r="C671" s="44"/>
      <c r="D671" s="231" t="s">
        <v>263</v>
      </c>
      <c r="E671" s="44"/>
      <c r="F671" s="232" t="s">
        <v>1074</v>
      </c>
      <c r="G671" s="44"/>
      <c r="H671" s="44"/>
      <c r="I671" s="233"/>
      <c r="J671" s="44"/>
      <c r="K671" s="44"/>
      <c r="L671" s="48"/>
      <c r="M671" s="234"/>
      <c r="N671" s="235"/>
      <c r="O671" s="88"/>
      <c r="P671" s="88"/>
      <c r="Q671" s="88"/>
      <c r="R671" s="88"/>
      <c r="S671" s="88"/>
      <c r="T671" s="89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T671" s="20" t="s">
        <v>263</v>
      </c>
      <c r="AU671" s="20" t="s">
        <v>93</v>
      </c>
    </row>
    <row r="672" s="13" customFormat="1">
      <c r="A672" s="13"/>
      <c r="B672" s="236"/>
      <c r="C672" s="237"/>
      <c r="D672" s="238" t="s">
        <v>265</v>
      </c>
      <c r="E672" s="239" t="s">
        <v>48</v>
      </c>
      <c r="F672" s="240" t="s">
        <v>2193</v>
      </c>
      <c r="G672" s="237"/>
      <c r="H672" s="241">
        <v>112</v>
      </c>
      <c r="I672" s="242"/>
      <c r="J672" s="237"/>
      <c r="K672" s="237"/>
      <c r="L672" s="243"/>
      <c r="M672" s="244"/>
      <c r="N672" s="245"/>
      <c r="O672" s="245"/>
      <c r="P672" s="245"/>
      <c r="Q672" s="245"/>
      <c r="R672" s="245"/>
      <c r="S672" s="245"/>
      <c r="T672" s="246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7" t="s">
        <v>265</v>
      </c>
      <c r="AU672" s="247" t="s">
        <v>93</v>
      </c>
      <c r="AV672" s="13" t="s">
        <v>93</v>
      </c>
      <c r="AW672" s="13" t="s">
        <v>46</v>
      </c>
      <c r="AX672" s="13" t="s">
        <v>85</v>
      </c>
      <c r="AY672" s="247" t="s">
        <v>254</v>
      </c>
    </row>
    <row r="673" s="13" customFormat="1">
      <c r="A673" s="13"/>
      <c r="B673" s="236"/>
      <c r="C673" s="237"/>
      <c r="D673" s="238" t="s">
        <v>265</v>
      </c>
      <c r="E673" s="239" t="s">
        <v>48</v>
      </c>
      <c r="F673" s="240" t="s">
        <v>2194</v>
      </c>
      <c r="G673" s="237"/>
      <c r="H673" s="241">
        <v>4.5</v>
      </c>
      <c r="I673" s="242"/>
      <c r="J673" s="237"/>
      <c r="K673" s="237"/>
      <c r="L673" s="243"/>
      <c r="M673" s="244"/>
      <c r="N673" s="245"/>
      <c r="O673" s="245"/>
      <c r="P673" s="245"/>
      <c r="Q673" s="245"/>
      <c r="R673" s="245"/>
      <c r="S673" s="245"/>
      <c r="T673" s="246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7" t="s">
        <v>265</v>
      </c>
      <c r="AU673" s="247" t="s">
        <v>93</v>
      </c>
      <c r="AV673" s="13" t="s">
        <v>93</v>
      </c>
      <c r="AW673" s="13" t="s">
        <v>46</v>
      </c>
      <c r="AX673" s="13" t="s">
        <v>85</v>
      </c>
      <c r="AY673" s="247" t="s">
        <v>254</v>
      </c>
    </row>
    <row r="674" s="14" customFormat="1">
      <c r="A674" s="14"/>
      <c r="B674" s="248"/>
      <c r="C674" s="249"/>
      <c r="D674" s="238" t="s">
        <v>265</v>
      </c>
      <c r="E674" s="250" t="s">
        <v>48</v>
      </c>
      <c r="F674" s="251" t="s">
        <v>268</v>
      </c>
      <c r="G674" s="249"/>
      <c r="H674" s="252">
        <v>116.5</v>
      </c>
      <c r="I674" s="253"/>
      <c r="J674" s="249"/>
      <c r="K674" s="249"/>
      <c r="L674" s="254"/>
      <c r="M674" s="255"/>
      <c r="N674" s="256"/>
      <c r="O674" s="256"/>
      <c r="P674" s="256"/>
      <c r="Q674" s="256"/>
      <c r="R674" s="256"/>
      <c r="S674" s="256"/>
      <c r="T674" s="257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8" t="s">
        <v>265</v>
      </c>
      <c r="AU674" s="258" t="s">
        <v>93</v>
      </c>
      <c r="AV674" s="14" t="s">
        <v>261</v>
      </c>
      <c r="AW674" s="14" t="s">
        <v>46</v>
      </c>
      <c r="AX674" s="14" t="s">
        <v>23</v>
      </c>
      <c r="AY674" s="258" t="s">
        <v>254</v>
      </c>
    </row>
    <row r="675" s="2" customFormat="1" ht="16.5" customHeight="1">
      <c r="A675" s="42"/>
      <c r="B675" s="43"/>
      <c r="C675" s="285" t="s">
        <v>474</v>
      </c>
      <c r="D675" s="285" t="s">
        <v>376</v>
      </c>
      <c r="E675" s="286" t="s">
        <v>1077</v>
      </c>
      <c r="F675" s="287" t="s">
        <v>1078</v>
      </c>
      <c r="G675" s="288" t="s">
        <v>192</v>
      </c>
      <c r="H675" s="289">
        <v>118.17</v>
      </c>
      <c r="I675" s="290"/>
      <c r="J675" s="291">
        <f>ROUND(I675*H675,2)</f>
        <v>0</v>
      </c>
      <c r="K675" s="287" t="s">
        <v>984</v>
      </c>
      <c r="L675" s="292"/>
      <c r="M675" s="293" t="s">
        <v>48</v>
      </c>
      <c r="N675" s="294" t="s">
        <v>56</v>
      </c>
      <c r="O675" s="88"/>
      <c r="P675" s="227">
        <f>O675*H675</f>
        <v>0</v>
      </c>
      <c r="Q675" s="227">
        <v>2.7799999999999998</v>
      </c>
      <c r="R675" s="227">
        <f>Q675*H675</f>
        <v>328.51259999999996</v>
      </c>
      <c r="S675" s="227">
        <v>0</v>
      </c>
      <c r="T675" s="228">
        <f>S675*H675</f>
        <v>0</v>
      </c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R675" s="229" t="s">
        <v>303</v>
      </c>
      <c r="AT675" s="229" t="s">
        <v>376</v>
      </c>
      <c r="AU675" s="229" t="s">
        <v>93</v>
      </c>
      <c r="AY675" s="20" t="s">
        <v>254</v>
      </c>
      <c r="BE675" s="230">
        <f>IF(N675="základní",J675,0)</f>
        <v>0</v>
      </c>
      <c r="BF675" s="230">
        <f>IF(N675="snížená",J675,0)</f>
        <v>0</v>
      </c>
      <c r="BG675" s="230">
        <f>IF(N675="zákl. přenesená",J675,0)</f>
        <v>0</v>
      </c>
      <c r="BH675" s="230">
        <f>IF(N675="sníž. přenesená",J675,0)</f>
        <v>0</v>
      </c>
      <c r="BI675" s="230">
        <f>IF(N675="nulová",J675,0)</f>
        <v>0</v>
      </c>
      <c r="BJ675" s="20" t="s">
        <v>23</v>
      </c>
      <c r="BK675" s="230">
        <f>ROUND(I675*H675,2)</f>
        <v>0</v>
      </c>
      <c r="BL675" s="20" t="s">
        <v>261</v>
      </c>
      <c r="BM675" s="229" t="s">
        <v>2195</v>
      </c>
    </row>
    <row r="676" s="13" customFormat="1">
      <c r="A676" s="13"/>
      <c r="B676" s="236"/>
      <c r="C676" s="237"/>
      <c r="D676" s="238" t="s">
        <v>265</v>
      </c>
      <c r="E676" s="239" t="s">
        <v>48</v>
      </c>
      <c r="F676" s="240" t="s">
        <v>2196</v>
      </c>
      <c r="G676" s="237"/>
      <c r="H676" s="241">
        <v>117</v>
      </c>
      <c r="I676" s="242"/>
      <c r="J676" s="237"/>
      <c r="K676" s="237"/>
      <c r="L676" s="243"/>
      <c r="M676" s="244"/>
      <c r="N676" s="245"/>
      <c r="O676" s="245"/>
      <c r="P676" s="245"/>
      <c r="Q676" s="245"/>
      <c r="R676" s="245"/>
      <c r="S676" s="245"/>
      <c r="T676" s="24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7" t="s">
        <v>265</v>
      </c>
      <c r="AU676" s="247" t="s">
        <v>93</v>
      </c>
      <c r="AV676" s="13" t="s">
        <v>93</v>
      </c>
      <c r="AW676" s="13" t="s">
        <v>46</v>
      </c>
      <c r="AX676" s="13" t="s">
        <v>23</v>
      </c>
      <c r="AY676" s="247" t="s">
        <v>254</v>
      </c>
    </row>
    <row r="677" s="13" customFormat="1">
      <c r="A677" s="13"/>
      <c r="B677" s="236"/>
      <c r="C677" s="237"/>
      <c r="D677" s="238" t="s">
        <v>265</v>
      </c>
      <c r="E677" s="237"/>
      <c r="F677" s="240" t="s">
        <v>2197</v>
      </c>
      <c r="G677" s="237"/>
      <c r="H677" s="241">
        <v>118.17</v>
      </c>
      <c r="I677" s="242"/>
      <c r="J677" s="237"/>
      <c r="K677" s="237"/>
      <c r="L677" s="243"/>
      <c r="M677" s="244"/>
      <c r="N677" s="245"/>
      <c r="O677" s="245"/>
      <c r="P677" s="245"/>
      <c r="Q677" s="245"/>
      <c r="R677" s="245"/>
      <c r="S677" s="245"/>
      <c r="T677" s="246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7" t="s">
        <v>265</v>
      </c>
      <c r="AU677" s="247" t="s">
        <v>93</v>
      </c>
      <c r="AV677" s="13" t="s">
        <v>93</v>
      </c>
      <c r="AW677" s="13" t="s">
        <v>4</v>
      </c>
      <c r="AX677" s="13" t="s">
        <v>23</v>
      </c>
      <c r="AY677" s="247" t="s">
        <v>254</v>
      </c>
    </row>
    <row r="678" s="2" customFormat="1" ht="16.5" customHeight="1">
      <c r="A678" s="42"/>
      <c r="B678" s="43"/>
      <c r="C678" s="285" t="s">
        <v>479</v>
      </c>
      <c r="D678" s="285" t="s">
        <v>376</v>
      </c>
      <c r="E678" s="286" t="s">
        <v>1082</v>
      </c>
      <c r="F678" s="287" t="s">
        <v>1083</v>
      </c>
      <c r="G678" s="288" t="s">
        <v>1084</v>
      </c>
      <c r="H678" s="289">
        <v>6.0599999999999996</v>
      </c>
      <c r="I678" s="290"/>
      <c r="J678" s="291">
        <f>ROUND(I678*H678,2)</f>
        <v>0</v>
      </c>
      <c r="K678" s="287" t="s">
        <v>984</v>
      </c>
      <c r="L678" s="292"/>
      <c r="M678" s="293" t="s">
        <v>48</v>
      </c>
      <c r="N678" s="294" t="s">
        <v>56</v>
      </c>
      <c r="O678" s="88"/>
      <c r="P678" s="227">
        <f>O678*H678</f>
        <v>0</v>
      </c>
      <c r="Q678" s="227">
        <v>2.085</v>
      </c>
      <c r="R678" s="227">
        <f>Q678*H678</f>
        <v>12.6351</v>
      </c>
      <c r="S678" s="227">
        <v>0</v>
      </c>
      <c r="T678" s="228">
        <f>S678*H678</f>
        <v>0</v>
      </c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R678" s="229" t="s">
        <v>303</v>
      </c>
      <c r="AT678" s="229" t="s">
        <v>376</v>
      </c>
      <c r="AU678" s="229" t="s">
        <v>93</v>
      </c>
      <c r="AY678" s="20" t="s">
        <v>254</v>
      </c>
      <c r="BE678" s="230">
        <f>IF(N678="základní",J678,0)</f>
        <v>0</v>
      </c>
      <c r="BF678" s="230">
        <f>IF(N678="snížená",J678,0)</f>
        <v>0</v>
      </c>
      <c r="BG678" s="230">
        <f>IF(N678="zákl. přenesená",J678,0)</f>
        <v>0</v>
      </c>
      <c r="BH678" s="230">
        <f>IF(N678="sníž. přenesená",J678,0)</f>
        <v>0</v>
      </c>
      <c r="BI678" s="230">
        <f>IF(N678="nulová",J678,0)</f>
        <v>0</v>
      </c>
      <c r="BJ678" s="20" t="s">
        <v>23</v>
      </c>
      <c r="BK678" s="230">
        <f>ROUND(I678*H678,2)</f>
        <v>0</v>
      </c>
      <c r="BL678" s="20" t="s">
        <v>261</v>
      </c>
      <c r="BM678" s="229" t="s">
        <v>2198</v>
      </c>
    </row>
    <row r="679" s="15" customFormat="1">
      <c r="A679" s="15"/>
      <c r="B679" s="259"/>
      <c r="C679" s="260"/>
      <c r="D679" s="238" t="s">
        <v>265</v>
      </c>
      <c r="E679" s="261" t="s">
        <v>48</v>
      </c>
      <c r="F679" s="262" t="s">
        <v>1086</v>
      </c>
      <c r="G679" s="260"/>
      <c r="H679" s="261" t="s">
        <v>48</v>
      </c>
      <c r="I679" s="263"/>
      <c r="J679" s="260"/>
      <c r="K679" s="260"/>
      <c r="L679" s="264"/>
      <c r="M679" s="265"/>
      <c r="N679" s="266"/>
      <c r="O679" s="266"/>
      <c r="P679" s="266"/>
      <c r="Q679" s="266"/>
      <c r="R679" s="266"/>
      <c r="S679" s="266"/>
      <c r="T679" s="267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68" t="s">
        <v>265</v>
      </c>
      <c r="AU679" s="268" t="s">
        <v>93</v>
      </c>
      <c r="AV679" s="15" t="s">
        <v>23</v>
      </c>
      <c r="AW679" s="15" t="s">
        <v>46</v>
      </c>
      <c r="AX679" s="15" t="s">
        <v>85</v>
      </c>
      <c r="AY679" s="268" t="s">
        <v>254</v>
      </c>
    </row>
    <row r="680" s="13" customFormat="1">
      <c r="A680" s="13"/>
      <c r="B680" s="236"/>
      <c r="C680" s="237"/>
      <c r="D680" s="238" t="s">
        <v>265</v>
      </c>
      <c r="E680" s="239" t="s">
        <v>48</v>
      </c>
      <c r="F680" s="240" t="s">
        <v>2199</v>
      </c>
      <c r="G680" s="237"/>
      <c r="H680" s="241">
        <v>6</v>
      </c>
      <c r="I680" s="242"/>
      <c r="J680" s="237"/>
      <c r="K680" s="237"/>
      <c r="L680" s="243"/>
      <c r="M680" s="244"/>
      <c r="N680" s="245"/>
      <c r="O680" s="245"/>
      <c r="P680" s="245"/>
      <c r="Q680" s="245"/>
      <c r="R680" s="245"/>
      <c r="S680" s="245"/>
      <c r="T680" s="246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7" t="s">
        <v>265</v>
      </c>
      <c r="AU680" s="247" t="s">
        <v>93</v>
      </c>
      <c r="AV680" s="13" t="s">
        <v>93</v>
      </c>
      <c r="AW680" s="13" t="s">
        <v>46</v>
      </c>
      <c r="AX680" s="13" t="s">
        <v>23</v>
      </c>
      <c r="AY680" s="247" t="s">
        <v>254</v>
      </c>
    </row>
    <row r="681" s="13" customFormat="1">
      <c r="A681" s="13"/>
      <c r="B681" s="236"/>
      <c r="C681" s="237"/>
      <c r="D681" s="238" t="s">
        <v>265</v>
      </c>
      <c r="E681" s="237"/>
      <c r="F681" s="240" t="s">
        <v>2200</v>
      </c>
      <c r="G681" s="237"/>
      <c r="H681" s="241">
        <v>6.0599999999999996</v>
      </c>
      <c r="I681" s="242"/>
      <c r="J681" s="237"/>
      <c r="K681" s="237"/>
      <c r="L681" s="243"/>
      <c r="M681" s="244"/>
      <c r="N681" s="245"/>
      <c r="O681" s="245"/>
      <c r="P681" s="245"/>
      <c r="Q681" s="245"/>
      <c r="R681" s="245"/>
      <c r="S681" s="245"/>
      <c r="T681" s="246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7" t="s">
        <v>265</v>
      </c>
      <c r="AU681" s="247" t="s">
        <v>93</v>
      </c>
      <c r="AV681" s="13" t="s">
        <v>93</v>
      </c>
      <c r="AW681" s="13" t="s">
        <v>4</v>
      </c>
      <c r="AX681" s="13" t="s">
        <v>23</v>
      </c>
      <c r="AY681" s="247" t="s">
        <v>254</v>
      </c>
    </row>
    <row r="682" s="2" customFormat="1" ht="16.5" customHeight="1">
      <c r="A682" s="42"/>
      <c r="B682" s="43"/>
      <c r="C682" s="285" t="s">
        <v>485</v>
      </c>
      <c r="D682" s="285" t="s">
        <v>376</v>
      </c>
      <c r="E682" s="286" t="s">
        <v>2201</v>
      </c>
      <c r="F682" s="287" t="s">
        <v>2202</v>
      </c>
      <c r="G682" s="288" t="s">
        <v>413</v>
      </c>
      <c r="H682" s="289">
        <v>5</v>
      </c>
      <c r="I682" s="290"/>
      <c r="J682" s="291">
        <f>ROUND(I682*H682,2)</f>
        <v>0</v>
      </c>
      <c r="K682" s="287" t="s">
        <v>984</v>
      </c>
      <c r="L682" s="292"/>
      <c r="M682" s="293" t="s">
        <v>48</v>
      </c>
      <c r="N682" s="294" t="s">
        <v>56</v>
      </c>
      <c r="O682" s="88"/>
      <c r="P682" s="227">
        <f>O682*H682</f>
        <v>0</v>
      </c>
      <c r="Q682" s="227">
        <v>7.5894000000000004</v>
      </c>
      <c r="R682" s="227">
        <f>Q682*H682</f>
        <v>37.947000000000003</v>
      </c>
      <c r="S682" s="227">
        <v>0</v>
      </c>
      <c r="T682" s="228">
        <f>S682*H682</f>
        <v>0</v>
      </c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R682" s="229" t="s">
        <v>303</v>
      </c>
      <c r="AT682" s="229" t="s">
        <v>376</v>
      </c>
      <c r="AU682" s="229" t="s">
        <v>93</v>
      </c>
      <c r="AY682" s="20" t="s">
        <v>254</v>
      </c>
      <c r="BE682" s="230">
        <f>IF(N682="základní",J682,0)</f>
        <v>0</v>
      </c>
      <c r="BF682" s="230">
        <f>IF(N682="snížená",J682,0)</f>
        <v>0</v>
      </c>
      <c r="BG682" s="230">
        <f>IF(N682="zákl. přenesená",J682,0)</f>
        <v>0</v>
      </c>
      <c r="BH682" s="230">
        <f>IF(N682="sníž. přenesená",J682,0)</f>
        <v>0</v>
      </c>
      <c r="BI682" s="230">
        <f>IF(N682="nulová",J682,0)</f>
        <v>0</v>
      </c>
      <c r="BJ682" s="20" t="s">
        <v>23</v>
      </c>
      <c r="BK682" s="230">
        <f>ROUND(I682*H682,2)</f>
        <v>0</v>
      </c>
      <c r="BL682" s="20" t="s">
        <v>261</v>
      </c>
      <c r="BM682" s="229" t="s">
        <v>2203</v>
      </c>
    </row>
    <row r="683" s="13" customFormat="1">
      <c r="A683" s="13"/>
      <c r="B683" s="236"/>
      <c r="C683" s="237"/>
      <c r="D683" s="238" t="s">
        <v>265</v>
      </c>
      <c r="E683" s="239" t="s">
        <v>48</v>
      </c>
      <c r="F683" s="240" t="s">
        <v>1092</v>
      </c>
      <c r="G683" s="237"/>
      <c r="H683" s="241">
        <v>5</v>
      </c>
      <c r="I683" s="242"/>
      <c r="J683" s="237"/>
      <c r="K683" s="237"/>
      <c r="L683" s="243"/>
      <c r="M683" s="244"/>
      <c r="N683" s="245"/>
      <c r="O683" s="245"/>
      <c r="P683" s="245"/>
      <c r="Q683" s="245"/>
      <c r="R683" s="245"/>
      <c r="S683" s="245"/>
      <c r="T683" s="246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7" t="s">
        <v>265</v>
      </c>
      <c r="AU683" s="247" t="s">
        <v>93</v>
      </c>
      <c r="AV683" s="13" t="s">
        <v>93</v>
      </c>
      <c r="AW683" s="13" t="s">
        <v>46</v>
      </c>
      <c r="AX683" s="13" t="s">
        <v>23</v>
      </c>
      <c r="AY683" s="247" t="s">
        <v>254</v>
      </c>
    </row>
    <row r="684" s="2" customFormat="1" ht="33" customHeight="1">
      <c r="A684" s="42"/>
      <c r="B684" s="43"/>
      <c r="C684" s="218" t="s">
        <v>490</v>
      </c>
      <c r="D684" s="218" t="s">
        <v>256</v>
      </c>
      <c r="E684" s="219" t="s">
        <v>1103</v>
      </c>
      <c r="F684" s="220" t="s">
        <v>1104</v>
      </c>
      <c r="G684" s="221" t="s">
        <v>413</v>
      </c>
      <c r="H684" s="222">
        <v>6</v>
      </c>
      <c r="I684" s="223"/>
      <c r="J684" s="224">
        <f>ROUND(I684*H684,2)</f>
        <v>0</v>
      </c>
      <c r="K684" s="220" t="s">
        <v>984</v>
      </c>
      <c r="L684" s="48"/>
      <c r="M684" s="225" t="s">
        <v>48</v>
      </c>
      <c r="N684" s="226" t="s">
        <v>56</v>
      </c>
      <c r="O684" s="88"/>
      <c r="P684" s="227">
        <f>O684*H684</f>
        <v>0</v>
      </c>
      <c r="Q684" s="227">
        <v>0.019</v>
      </c>
      <c r="R684" s="227">
        <f>Q684*H684</f>
        <v>0.11399999999999999</v>
      </c>
      <c r="S684" s="227">
        <v>0</v>
      </c>
      <c r="T684" s="228">
        <f>S684*H684</f>
        <v>0</v>
      </c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R684" s="229" t="s">
        <v>261</v>
      </c>
      <c r="AT684" s="229" t="s">
        <v>256</v>
      </c>
      <c r="AU684" s="229" t="s">
        <v>93</v>
      </c>
      <c r="AY684" s="20" t="s">
        <v>254</v>
      </c>
      <c r="BE684" s="230">
        <f>IF(N684="základní",J684,0)</f>
        <v>0</v>
      </c>
      <c r="BF684" s="230">
        <f>IF(N684="snížená",J684,0)</f>
        <v>0</v>
      </c>
      <c r="BG684" s="230">
        <f>IF(N684="zákl. přenesená",J684,0)</f>
        <v>0</v>
      </c>
      <c r="BH684" s="230">
        <f>IF(N684="sníž. přenesená",J684,0)</f>
        <v>0</v>
      </c>
      <c r="BI684" s="230">
        <f>IF(N684="nulová",J684,0)</f>
        <v>0</v>
      </c>
      <c r="BJ684" s="20" t="s">
        <v>23</v>
      </c>
      <c r="BK684" s="230">
        <f>ROUND(I684*H684,2)</f>
        <v>0</v>
      </c>
      <c r="BL684" s="20" t="s">
        <v>261</v>
      </c>
      <c r="BM684" s="229" t="s">
        <v>2204</v>
      </c>
    </row>
    <row r="685" s="13" customFormat="1">
      <c r="A685" s="13"/>
      <c r="B685" s="236"/>
      <c r="C685" s="237"/>
      <c r="D685" s="238" t="s">
        <v>265</v>
      </c>
      <c r="E685" s="239" t="s">
        <v>48</v>
      </c>
      <c r="F685" s="240" t="s">
        <v>292</v>
      </c>
      <c r="G685" s="237"/>
      <c r="H685" s="241">
        <v>6</v>
      </c>
      <c r="I685" s="242"/>
      <c r="J685" s="237"/>
      <c r="K685" s="237"/>
      <c r="L685" s="243"/>
      <c r="M685" s="244"/>
      <c r="N685" s="245"/>
      <c r="O685" s="245"/>
      <c r="P685" s="245"/>
      <c r="Q685" s="245"/>
      <c r="R685" s="245"/>
      <c r="S685" s="245"/>
      <c r="T685" s="246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7" t="s">
        <v>265</v>
      </c>
      <c r="AU685" s="247" t="s">
        <v>93</v>
      </c>
      <c r="AV685" s="13" t="s">
        <v>93</v>
      </c>
      <c r="AW685" s="13" t="s">
        <v>46</v>
      </c>
      <c r="AX685" s="13" t="s">
        <v>23</v>
      </c>
      <c r="AY685" s="247" t="s">
        <v>254</v>
      </c>
    </row>
    <row r="686" s="2" customFormat="1" ht="16.5" customHeight="1">
      <c r="A686" s="42"/>
      <c r="B686" s="43"/>
      <c r="C686" s="218" t="s">
        <v>496</v>
      </c>
      <c r="D686" s="218" t="s">
        <v>256</v>
      </c>
      <c r="E686" s="219" t="s">
        <v>1107</v>
      </c>
      <c r="F686" s="220" t="s">
        <v>1108</v>
      </c>
      <c r="G686" s="221" t="s">
        <v>413</v>
      </c>
      <c r="H686" s="222">
        <v>2</v>
      </c>
      <c r="I686" s="223"/>
      <c r="J686" s="224">
        <f>ROUND(I686*H686,2)</f>
        <v>0</v>
      </c>
      <c r="K686" s="220" t="s">
        <v>984</v>
      </c>
      <c r="L686" s="48"/>
      <c r="M686" s="225" t="s">
        <v>48</v>
      </c>
      <c r="N686" s="226" t="s">
        <v>56</v>
      </c>
      <c r="O686" s="88"/>
      <c r="P686" s="227">
        <f>O686*H686</f>
        <v>0</v>
      </c>
      <c r="Q686" s="227">
        <v>0</v>
      </c>
      <c r="R686" s="227">
        <f>Q686*H686</f>
        <v>0</v>
      </c>
      <c r="S686" s="227">
        <v>0</v>
      </c>
      <c r="T686" s="228">
        <f>S686*H686</f>
        <v>0</v>
      </c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R686" s="229" t="s">
        <v>261</v>
      </c>
      <c r="AT686" s="229" t="s">
        <v>256</v>
      </c>
      <c r="AU686" s="229" t="s">
        <v>93</v>
      </c>
      <c r="AY686" s="20" t="s">
        <v>254</v>
      </c>
      <c r="BE686" s="230">
        <f>IF(N686="základní",J686,0)</f>
        <v>0</v>
      </c>
      <c r="BF686" s="230">
        <f>IF(N686="snížená",J686,0)</f>
        <v>0</v>
      </c>
      <c r="BG686" s="230">
        <f>IF(N686="zákl. přenesená",J686,0)</f>
        <v>0</v>
      </c>
      <c r="BH686" s="230">
        <f>IF(N686="sníž. přenesená",J686,0)</f>
        <v>0</v>
      </c>
      <c r="BI686" s="230">
        <f>IF(N686="nulová",J686,0)</f>
        <v>0</v>
      </c>
      <c r="BJ686" s="20" t="s">
        <v>23</v>
      </c>
      <c r="BK686" s="230">
        <f>ROUND(I686*H686,2)</f>
        <v>0</v>
      </c>
      <c r="BL686" s="20" t="s">
        <v>261</v>
      </c>
      <c r="BM686" s="229" t="s">
        <v>2205</v>
      </c>
    </row>
    <row r="687" s="2" customFormat="1" ht="16.5" customHeight="1">
      <c r="A687" s="42"/>
      <c r="B687" s="43"/>
      <c r="C687" s="218" t="s">
        <v>505</v>
      </c>
      <c r="D687" s="218" t="s">
        <v>256</v>
      </c>
      <c r="E687" s="219" t="s">
        <v>2206</v>
      </c>
      <c r="F687" s="220" t="s">
        <v>2207</v>
      </c>
      <c r="G687" s="221" t="s">
        <v>1131</v>
      </c>
      <c r="H687" s="222">
        <v>4</v>
      </c>
      <c r="I687" s="223"/>
      <c r="J687" s="224">
        <f>ROUND(I687*H687,2)</f>
        <v>0</v>
      </c>
      <c r="K687" s="220" t="s">
        <v>260</v>
      </c>
      <c r="L687" s="48"/>
      <c r="M687" s="225" t="s">
        <v>48</v>
      </c>
      <c r="N687" s="226" t="s">
        <v>56</v>
      </c>
      <c r="O687" s="88"/>
      <c r="P687" s="227">
        <f>O687*H687</f>
        <v>0</v>
      </c>
      <c r="Q687" s="227">
        <v>0.0023500000000000001</v>
      </c>
      <c r="R687" s="227">
        <f>Q687*H687</f>
        <v>0.0094000000000000004</v>
      </c>
      <c r="S687" s="227">
        <v>0</v>
      </c>
      <c r="T687" s="228">
        <f>S687*H687</f>
        <v>0</v>
      </c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R687" s="229" t="s">
        <v>261</v>
      </c>
      <c r="AT687" s="229" t="s">
        <v>256</v>
      </c>
      <c r="AU687" s="229" t="s">
        <v>93</v>
      </c>
      <c r="AY687" s="20" t="s">
        <v>254</v>
      </c>
      <c r="BE687" s="230">
        <f>IF(N687="základní",J687,0)</f>
        <v>0</v>
      </c>
      <c r="BF687" s="230">
        <f>IF(N687="snížená",J687,0)</f>
        <v>0</v>
      </c>
      <c r="BG687" s="230">
        <f>IF(N687="zákl. přenesená",J687,0)</f>
        <v>0</v>
      </c>
      <c r="BH687" s="230">
        <f>IF(N687="sníž. přenesená",J687,0)</f>
        <v>0</v>
      </c>
      <c r="BI687" s="230">
        <f>IF(N687="nulová",J687,0)</f>
        <v>0</v>
      </c>
      <c r="BJ687" s="20" t="s">
        <v>23</v>
      </c>
      <c r="BK687" s="230">
        <f>ROUND(I687*H687,2)</f>
        <v>0</v>
      </c>
      <c r="BL687" s="20" t="s">
        <v>261</v>
      </c>
      <c r="BM687" s="229" t="s">
        <v>1132</v>
      </c>
    </row>
    <row r="688" s="2" customFormat="1">
      <c r="A688" s="42"/>
      <c r="B688" s="43"/>
      <c r="C688" s="44"/>
      <c r="D688" s="231" t="s">
        <v>263</v>
      </c>
      <c r="E688" s="44"/>
      <c r="F688" s="232" t="s">
        <v>2208</v>
      </c>
      <c r="G688" s="44"/>
      <c r="H688" s="44"/>
      <c r="I688" s="233"/>
      <c r="J688" s="44"/>
      <c r="K688" s="44"/>
      <c r="L688" s="48"/>
      <c r="M688" s="234"/>
      <c r="N688" s="235"/>
      <c r="O688" s="88"/>
      <c r="P688" s="88"/>
      <c r="Q688" s="88"/>
      <c r="R688" s="88"/>
      <c r="S688" s="88"/>
      <c r="T688" s="89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T688" s="20" t="s">
        <v>263</v>
      </c>
      <c r="AU688" s="20" t="s">
        <v>93</v>
      </c>
    </row>
    <row r="689" s="15" customFormat="1">
      <c r="A689" s="15"/>
      <c r="B689" s="259"/>
      <c r="C689" s="260"/>
      <c r="D689" s="238" t="s">
        <v>265</v>
      </c>
      <c r="E689" s="261" t="s">
        <v>48</v>
      </c>
      <c r="F689" s="262" t="s">
        <v>834</v>
      </c>
      <c r="G689" s="260"/>
      <c r="H689" s="261" t="s">
        <v>48</v>
      </c>
      <c r="I689" s="263"/>
      <c r="J689" s="260"/>
      <c r="K689" s="260"/>
      <c r="L689" s="264"/>
      <c r="M689" s="265"/>
      <c r="N689" s="266"/>
      <c r="O689" s="266"/>
      <c r="P689" s="266"/>
      <c r="Q689" s="266"/>
      <c r="R689" s="266"/>
      <c r="S689" s="266"/>
      <c r="T689" s="267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68" t="s">
        <v>265</v>
      </c>
      <c r="AU689" s="268" t="s">
        <v>93</v>
      </c>
      <c r="AV689" s="15" t="s">
        <v>23</v>
      </c>
      <c r="AW689" s="15" t="s">
        <v>46</v>
      </c>
      <c r="AX689" s="15" t="s">
        <v>85</v>
      </c>
      <c r="AY689" s="268" t="s">
        <v>254</v>
      </c>
    </row>
    <row r="690" s="13" customFormat="1">
      <c r="A690" s="13"/>
      <c r="B690" s="236"/>
      <c r="C690" s="237"/>
      <c r="D690" s="238" t="s">
        <v>265</v>
      </c>
      <c r="E690" s="239" t="s">
        <v>48</v>
      </c>
      <c r="F690" s="240" t="s">
        <v>2209</v>
      </c>
      <c r="G690" s="237"/>
      <c r="H690" s="241">
        <v>3</v>
      </c>
      <c r="I690" s="242"/>
      <c r="J690" s="237"/>
      <c r="K690" s="237"/>
      <c r="L690" s="243"/>
      <c r="M690" s="244"/>
      <c r="N690" s="245"/>
      <c r="O690" s="245"/>
      <c r="P690" s="245"/>
      <c r="Q690" s="245"/>
      <c r="R690" s="245"/>
      <c r="S690" s="245"/>
      <c r="T690" s="246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7" t="s">
        <v>265</v>
      </c>
      <c r="AU690" s="247" t="s">
        <v>93</v>
      </c>
      <c r="AV690" s="13" t="s">
        <v>93</v>
      </c>
      <c r="AW690" s="13" t="s">
        <v>46</v>
      </c>
      <c r="AX690" s="13" t="s">
        <v>85</v>
      </c>
      <c r="AY690" s="247" t="s">
        <v>254</v>
      </c>
    </row>
    <row r="691" s="13" customFormat="1">
      <c r="A691" s="13"/>
      <c r="B691" s="236"/>
      <c r="C691" s="237"/>
      <c r="D691" s="238" t="s">
        <v>265</v>
      </c>
      <c r="E691" s="239" t="s">
        <v>48</v>
      </c>
      <c r="F691" s="240" t="s">
        <v>1137</v>
      </c>
      <c r="G691" s="237"/>
      <c r="H691" s="241">
        <v>1</v>
      </c>
      <c r="I691" s="242"/>
      <c r="J691" s="237"/>
      <c r="K691" s="237"/>
      <c r="L691" s="243"/>
      <c r="M691" s="244"/>
      <c r="N691" s="245"/>
      <c r="O691" s="245"/>
      <c r="P691" s="245"/>
      <c r="Q691" s="245"/>
      <c r="R691" s="245"/>
      <c r="S691" s="245"/>
      <c r="T691" s="246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7" t="s">
        <v>265</v>
      </c>
      <c r="AU691" s="247" t="s">
        <v>93</v>
      </c>
      <c r="AV691" s="13" t="s">
        <v>93</v>
      </c>
      <c r="AW691" s="13" t="s">
        <v>46</v>
      </c>
      <c r="AX691" s="13" t="s">
        <v>85</v>
      </c>
      <c r="AY691" s="247" t="s">
        <v>254</v>
      </c>
    </row>
    <row r="692" s="14" customFormat="1">
      <c r="A692" s="14"/>
      <c r="B692" s="248"/>
      <c r="C692" s="249"/>
      <c r="D692" s="238" t="s">
        <v>265</v>
      </c>
      <c r="E692" s="250" t="s">
        <v>48</v>
      </c>
      <c r="F692" s="251" t="s">
        <v>268</v>
      </c>
      <c r="G692" s="249"/>
      <c r="H692" s="252">
        <v>4</v>
      </c>
      <c r="I692" s="253"/>
      <c r="J692" s="249"/>
      <c r="K692" s="249"/>
      <c r="L692" s="254"/>
      <c r="M692" s="255"/>
      <c r="N692" s="256"/>
      <c r="O692" s="256"/>
      <c r="P692" s="256"/>
      <c r="Q692" s="256"/>
      <c r="R692" s="256"/>
      <c r="S692" s="256"/>
      <c r="T692" s="257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8" t="s">
        <v>265</v>
      </c>
      <c r="AU692" s="258" t="s">
        <v>93</v>
      </c>
      <c r="AV692" s="14" t="s">
        <v>261</v>
      </c>
      <c r="AW692" s="14" t="s">
        <v>46</v>
      </c>
      <c r="AX692" s="14" t="s">
        <v>23</v>
      </c>
      <c r="AY692" s="258" t="s">
        <v>254</v>
      </c>
    </row>
    <row r="693" s="2" customFormat="1" ht="24.15" customHeight="1">
      <c r="A693" s="42"/>
      <c r="B693" s="43"/>
      <c r="C693" s="218" t="s">
        <v>214</v>
      </c>
      <c r="D693" s="218" t="s">
        <v>256</v>
      </c>
      <c r="E693" s="219" t="s">
        <v>1144</v>
      </c>
      <c r="F693" s="220" t="s">
        <v>1145</v>
      </c>
      <c r="G693" s="221" t="s">
        <v>314</v>
      </c>
      <c r="H693" s="222">
        <v>5.8600000000000003</v>
      </c>
      <c r="I693" s="223"/>
      <c r="J693" s="224">
        <f>ROUND(I693*H693,2)</f>
        <v>0</v>
      </c>
      <c r="K693" s="220" t="s">
        <v>260</v>
      </c>
      <c r="L693" s="48"/>
      <c r="M693" s="225" t="s">
        <v>48</v>
      </c>
      <c r="N693" s="226" t="s">
        <v>56</v>
      </c>
      <c r="O693" s="88"/>
      <c r="P693" s="227">
        <f>O693*H693</f>
        <v>0</v>
      </c>
      <c r="Q693" s="227">
        <v>2.5550000000000002</v>
      </c>
      <c r="R693" s="227">
        <f>Q693*H693</f>
        <v>14.972300000000002</v>
      </c>
      <c r="S693" s="227">
        <v>0</v>
      </c>
      <c r="T693" s="228">
        <f>S693*H693</f>
        <v>0</v>
      </c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R693" s="229" t="s">
        <v>261</v>
      </c>
      <c r="AT693" s="229" t="s">
        <v>256</v>
      </c>
      <c r="AU693" s="229" t="s">
        <v>93</v>
      </c>
      <c r="AY693" s="20" t="s">
        <v>254</v>
      </c>
      <c r="BE693" s="230">
        <f>IF(N693="základní",J693,0)</f>
        <v>0</v>
      </c>
      <c r="BF693" s="230">
        <f>IF(N693="snížená",J693,0)</f>
        <v>0</v>
      </c>
      <c r="BG693" s="230">
        <f>IF(N693="zákl. přenesená",J693,0)</f>
        <v>0</v>
      </c>
      <c r="BH693" s="230">
        <f>IF(N693="sníž. přenesená",J693,0)</f>
        <v>0</v>
      </c>
      <c r="BI693" s="230">
        <f>IF(N693="nulová",J693,0)</f>
        <v>0</v>
      </c>
      <c r="BJ693" s="20" t="s">
        <v>23</v>
      </c>
      <c r="BK693" s="230">
        <f>ROUND(I693*H693,2)</f>
        <v>0</v>
      </c>
      <c r="BL693" s="20" t="s">
        <v>261</v>
      </c>
      <c r="BM693" s="229" t="s">
        <v>1146</v>
      </c>
    </row>
    <row r="694" s="2" customFormat="1">
      <c r="A694" s="42"/>
      <c r="B694" s="43"/>
      <c r="C694" s="44"/>
      <c r="D694" s="231" t="s">
        <v>263</v>
      </c>
      <c r="E694" s="44"/>
      <c r="F694" s="232" t="s">
        <v>1147</v>
      </c>
      <c r="G694" s="44"/>
      <c r="H694" s="44"/>
      <c r="I694" s="233"/>
      <c r="J694" s="44"/>
      <c r="K694" s="44"/>
      <c r="L694" s="48"/>
      <c r="M694" s="234"/>
      <c r="N694" s="235"/>
      <c r="O694" s="88"/>
      <c r="P694" s="88"/>
      <c r="Q694" s="88"/>
      <c r="R694" s="88"/>
      <c r="S694" s="88"/>
      <c r="T694" s="89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T694" s="20" t="s">
        <v>263</v>
      </c>
      <c r="AU694" s="20" t="s">
        <v>93</v>
      </c>
    </row>
    <row r="695" s="15" customFormat="1">
      <c r="A695" s="15"/>
      <c r="B695" s="259"/>
      <c r="C695" s="260"/>
      <c r="D695" s="238" t="s">
        <v>265</v>
      </c>
      <c r="E695" s="261" t="s">
        <v>48</v>
      </c>
      <c r="F695" s="262" t="s">
        <v>834</v>
      </c>
      <c r="G695" s="260"/>
      <c r="H695" s="261" t="s">
        <v>48</v>
      </c>
      <c r="I695" s="263"/>
      <c r="J695" s="260"/>
      <c r="K695" s="260"/>
      <c r="L695" s="264"/>
      <c r="M695" s="265"/>
      <c r="N695" s="266"/>
      <c r="O695" s="266"/>
      <c r="P695" s="266"/>
      <c r="Q695" s="266"/>
      <c r="R695" s="266"/>
      <c r="S695" s="266"/>
      <c r="T695" s="267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68" t="s">
        <v>265</v>
      </c>
      <c r="AU695" s="268" t="s">
        <v>93</v>
      </c>
      <c r="AV695" s="15" t="s">
        <v>23</v>
      </c>
      <c r="AW695" s="15" t="s">
        <v>46</v>
      </c>
      <c r="AX695" s="15" t="s">
        <v>85</v>
      </c>
      <c r="AY695" s="268" t="s">
        <v>254</v>
      </c>
    </row>
    <row r="696" s="13" customFormat="1">
      <c r="A696" s="13"/>
      <c r="B696" s="236"/>
      <c r="C696" s="237"/>
      <c r="D696" s="238" t="s">
        <v>265</v>
      </c>
      <c r="E696" s="239" t="s">
        <v>48</v>
      </c>
      <c r="F696" s="240" t="s">
        <v>2210</v>
      </c>
      <c r="G696" s="237"/>
      <c r="H696" s="241">
        <v>1.47</v>
      </c>
      <c r="I696" s="242"/>
      <c r="J696" s="237"/>
      <c r="K696" s="237"/>
      <c r="L696" s="243"/>
      <c r="M696" s="244"/>
      <c r="N696" s="245"/>
      <c r="O696" s="245"/>
      <c r="P696" s="245"/>
      <c r="Q696" s="245"/>
      <c r="R696" s="245"/>
      <c r="S696" s="245"/>
      <c r="T696" s="246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7" t="s">
        <v>265</v>
      </c>
      <c r="AU696" s="247" t="s">
        <v>93</v>
      </c>
      <c r="AV696" s="13" t="s">
        <v>93</v>
      </c>
      <c r="AW696" s="13" t="s">
        <v>46</v>
      </c>
      <c r="AX696" s="13" t="s">
        <v>85</v>
      </c>
      <c r="AY696" s="247" t="s">
        <v>254</v>
      </c>
    </row>
    <row r="697" s="13" customFormat="1">
      <c r="A697" s="13"/>
      <c r="B697" s="236"/>
      <c r="C697" s="237"/>
      <c r="D697" s="238" t="s">
        <v>265</v>
      </c>
      <c r="E697" s="239" t="s">
        <v>48</v>
      </c>
      <c r="F697" s="240" t="s">
        <v>2211</v>
      </c>
      <c r="G697" s="237"/>
      <c r="H697" s="241">
        <v>2.8199999999999998</v>
      </c>
      <c r="I697" s="242"/>
      <c r="J697" s="237"/>
      <c r="K697" s="237"/>
      <c r="L697" s="243"/>
      <c r="M697" s="244"/>
      <c r="N697" s="245"/>
      <c r="O697" s="245"/>
      <c r="P697" s="245"/>
      <c r="Q697" s="245"/>
      <c r="R697" s="245"/>
      <c r="S697" s="245"/>
      <c r="T697" s="24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7" t="s">
        <v>265</v>
      </c>
      <c r="AU697" s="247" t="s">
        <v>93</v>
      </c>
      <c r="AV697" s="13" t="s">
        <v>93</v>
      </c>
      <c r="AW697" s="13" t="s">
        <v>46</v>
      </c>
      <c r="AX697" s="13" t="s">
        <v>85</v>
      </c>
      <c r="AY697" s="247" t="s">
        <v>254</v>
      </c>
    </row>
    <row r="698" s="13" customFormat="1">
      <c r="A698" s="13"/>
      <c r="B698" s="236"/>
      <c r="C698" s="237"/>
      <c r="D698" s="238" t="s">
        <v>265</v>
      </c>
      <c r="E698" s="239" t="s">
        <v>48</v>
      </c>
      <c r="F698" s="240" t="s">
        <v>2212</v>
      </c>
      <c r="G698" s="237"/>
      <c r="H698" s="241">
        <v>1.5700000000000001</v>
      </c>
      <c r="I698" s="242"/>
      <c r="J698" s="237"/>
      <c r="K698" s="237"/>
      <c r="L698" s="243"/>
      <c r="M698" s="244"/>
      <c r="N698" s="245"/>
      <c r="O698" s="245"/>
      <c r="P698" s="245"/>
      <c r="Q698" s="245"/>
      <c r="R698" s="245"/>
      <c r="S698" s="245"/>
      <c r="T698" s="246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7" t="s">
        <v>265</v>
      </c>
      <c r="AU698" s="247" t="s">
        <v>93</v>
      </c>
      <c r="AV698" s="13" t="s">
        <v>93</v>
      </c>
      <c r="AW698" s="13" t="s">
        <v>46</v>
      </c>
      <c r="AX698" s="13" t="s">
        <v>85</v>
      </c>
      <c r="AY698" s="247" t="s">
        <v>254</v>
      </c>
    </row>
    <row r="699" s="14" customFormat="1">
      <c r="A699" s="14"/>
      <c r="B699" s="248"/>
      <c r="C699" s="249"/>
      <c r="D699" s="238" t="s">
        <v>265</v>
      </c>
      <c r="E699" s="250" t="s">
        <v>48</v>
      </c>
      <c r="F699" s="251" t="s">
        <v>268</v>
      </c>
      <c r="G699" s="249"/>
      <c r="H699" s="252">
        <v>5.8600000000000003</v>
      </c>
      <c r="I699" s="253"/>
      <c r="J699" s="249"/>
      <c r="K699" s="249"/>
      <c r="L699" s="254"/>
      <c r="M699" s="255"/>
      <c r="N699" s="256"/>
      <c r="O699" s="256"/>
      <c r="P699" s="256"/>
      <c r="Q699" s="256"/>
      <c r="R699" s="256"/>
      <c r="S699" s="256"/>
      <c r="T699" s="257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8" t="s">
        <v>265</v>
      </c>
      <c r="AU699" s="258" t="s">
        <v>93</v>
      </c>
      <c r="AV699" s="14" t="s">
        <v>261</v>
      </c>
      <c r="AW699" s="14" t="s">
        <v>46</v>
      </c>
      <c r="AX699" s="14" t="s">
        <v>23</v>
      </c>
      <c r="AY699" s="258" t="s">
        <v>254</v>
      </c>
    </row>
    <row r="700" s="2" customFormat="1" ht="16.5" customHeight="1">
      <c r="A700" s="42"/>
      <c r="B700" s="43"/>
      <c r="C700" s="218" t="s">
        <v>203</v>
      </c>
      <c r="D700" s="218" t="s">
        <v>256</v>
      </c>
      <c r="E700" s="219" t="s">
        <v>1152</v>
      </c>
      <c r="F700" s="220" t="s">
        <v>1153</v>
      </c>
      <c r="G700" s="221" t="s">
        <v>314</v>
      </c>
      <c r="H700" s="222">
        <v>6.6600000000000001</v>
      </c>
      <c r="I700" s="223"/>
      <c r="J700" s="224">
        <f>ROUND(I700*H700,2)</f>
        <v>0</v>
      </c>
      <c r="K700" s="220" t="s">
        <v>984</v>
      </c>
      <c r="L700" s="48"/>
      <c r="M700" s="225" t="s">
        <v>48</v>
      </c>
      <c r="N700" s="226" t="s">
        <v>56</v>
      </c>
      <c r="O700" s="88"/>
      <c r="P700" s="227">
        <f>O700*H700</f>
        <v>0</v>
      </c>
      <c r="Q700" s="227">
        <v>3.1983100000000002</v>
      </c>
      <c r="R700" s="227">
        <f>Q700*H700</f>
        <v>21.300744600000002</v>
      </c>
      <c r="S700" s="227">
        <v>0</v>
      </c>
      <c r="T700" s="228">
        <f>S700*H700</f>
        <v>0</v>
      </c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R700" s="229" t="s">
        <v>261</v>
      </c>
      <c r="AT700" s="229" t="s">
        <v>256</v>
      </c>
      <c r="AU700" s="229" t="s">
        <v>93</v>
      </c>
      <c r="AY700" s="20" t="s">
        <v>254</v>
      </c>
      <c r="BE700" s="230">
        <f>IF(N700="základní",J700,0)</f>
        <v>0</v>
      </c>
      <c r="BF700" s="230">
        <f>IF(N700="snížená",J700,0)</f>
        <v>0</v>
      </c>
      <c r="BG700" s="230">
        <f>IF(N700="zákl. přenesená",J700,0)</f>
        <v>0</v>
      </c>
      <c r="BH700" s="230">
        <f>IF(N700="sníž. přenesená",J700,0)</f>
        <v>0</v>
      </c>
      <c r="BI700" s="230">
        <f>IF(N700="nulová",J700,0)</f>
        <v>0</v>
      </c>
      <c r="BJ700" s="20" t="s">
        <v>23</v>
      </c>
      <c r="BK700" s="230">
        <f>ROUND(I700*H700,2)</f>
        <v>0</v>
      </c>
      <c r="BL700" s="20" t="s">
        <v>261</v>
      </c>
      <c r="BM700" s="229" t="s">
        <v>1154</v>
      </c>
    </row>
    <row r="701" s="15" customFormat="1">
      <c r="A701" s="15"/>
      <c r="B701" s="259"/>
      <c r="C701" s="260"/>
      <c r="D701" s="238" t="s">
        <v>265</v>
      </c>
      <c r="E701" s="261" t="s">
        <v>48</v>
      </c>
      <c r="F701" s="262" t="s">
        <v>834</v>
      </c>
      <c r="G701" s="260"/>
      <c r="H701" s="261" t="s">
        <v>48</v>
      </c>
      <c r="I701" s="263"/>
      <c r="J701" s="260"/>
      <c r="K701" s="260"/>
      <c r="L701" s="264"/>
      <c r="M701" s="265"/>
      <c r="N701" s="266"/>
      <c r="O701" s="266"/>
      <c r="P701" s="266"/>
      <c r="Q701" s="266"/>
      <c r="R701" s="266"/>
      <c r="S701" s="266"/>
      <c r="T701" s="267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8" t="s">
        <v>265</v>
      </c>
      <c r="AU701" s="268" t="s">
        <v>93</v>
      </c>
      <c r="AV701" s="15" t="s">
        <v>23</v>
      </c>
      <c r="AW701" s="15" t="s">
        <v>46</v>
      </c>
      <c r="AX701" s="15" t="s">
        <v>85</v>
      </c>
      <c r="AY701" s="268" t="s">
        <v>254</v>
      </c>
    </row>
    <row r="702" s="13" customFormat="1">
      <c r="A702" s="13"/>
      <c r="B702" s="236"/>
      <c r="C702" s="237"/>
      <c r="D702" s="238" t="s">
        <v>265</v>
      </c>
      <c r="E702" s="239" t="s">
        <v>48</v>
      </c>
      <c r="F702" s="240" t="s">
        <v>2213</v>
      </c>
      <c r="G702" s="237"/>
      <c r="H702" s="241">
        <v>6.6600000000000001</v>
      </c>
      <c r="I702" s="242"/>
      <c r="J702" s="237"/>
      <c r="K702" s="237"/>
      <c r="L702" s="243"/>
      <c r="M702" s="244"/>
      <c r="N702" s="245"/>
      <c r="O702" s="245"/>
      <c r="P702" s="245"/>
      <c r="Q702" s="245"/>
      <c r="R702" s="245"/>
      <c r="S702" s="245"/>
      <c r="T702" s="246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7" t="s">
        <v>265</v>
      </c>
      <c r="AU702" s="247" t="s">
        <v>93</v>
      </c>
      <c r="AV702" s="13" t="s">
        <v>93</v>
      </c>
      <c r="AW702" s="13" t="s">
        <v>46</v>
      </c>
      <c r="AX702" s="13" t="s">
        <v>85</v>
      </c>
      <c r="AY702" s="247" t="s">
        <v>254</v>
      </c>
    </row>
    <row r="703" s="14" customFormat="1">
      <c r="A703" s="14"/>
      <c r="B703" s="248"/>
      <c r="C703" s="249"/>
      <c r="D703" s="238" t="s">
        <v>265</v>
      </c>
      <c r="E703" s="250" t="s">
        <v>48</v>
      </c>
      <c r="F703" s="251" t="s">
        <v>268</v>
      </c>
      <c r="G703" s="249"/>
      <c r="H703" s="252">
        <v>6.6600000000000001</v>
      </c>
      <c r="I703" s="253"/>
      <c r="J703" s="249"/>
      <c r="K703" s="249"/>
      <c r="L703" s="254"/>
      <c r="M703" s="255"/>
      <c r="N703" s="256"/>
      <c r="O703" s="256"/>
      <c r="P703" s="256"/>
      <c r="Q703" s="256"/>
      <c r="R703" s="256"/>
      <c r="S703" s="256"/>
      <c r="T703" s="257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8" t="s">
        <v>265</v>
      </c>
      <c r="AU703" s="258" t="s">
        <v>93</v>
      </c>
      <c r="AV703" s="14" t="s">
        <v>261</v>
      </c>
      <c r="AW703" s="14" t="s">
        <v>46</v>
      </c>
      <c r="AX703" s="14" t="s">
        <v>23</v>
      </c>
      <c r="AY703" s="258" t="s">
        <v>254</v>
      </c>
    </row>
    <row r="704" s="2" customFormat="1" ht="24.15" customHeight="1">
      <c r="A704" s="42"/>
      <c r="B704" s="43"/>
      <c r="C704" s="218" t="s">
        <v>525</v>
      </c>
      <c r="D704" s="218" t="s">
        <v>256</v>
      </c>
      <c r="E704" s="219" t="s">
        <v>1159</v>
      </c>
      <c r="F704" s="220" t="s">
        <v>1160</v>
      </c>
      <c r="G704" s="221" t="s">
        <v>314</v>
      </c>
      <c r="H704" s="222">
        <v>30.620000000000001</v>
      </c>
      <c r="I704" s="223"/>
      <c r="J704" s="224">
        <f>ROUND(I704*H704,2)</f>
        <v>0</v>
      </c>
      <c r="K704" s="220" t="s">
        <v>260</v>
      </c>
      <c r="L704" s="48"/>
      <c r="M704" s="225" t="s">
        <v>48</v>
      </c>
      <c r="N704" s="226" t="s">
        <v>56</v>
      </c>
      <c r="O704" s="88"/>
      <c r="P704" s="227">
        <f>O704*H704</f>
        <v>0</v>
      </c>
      <c r="Q704" s="227">
        <v>2.5018699999999998</v>
      </c>
      <c r="R704" s="227">
        <f>Q704*H704</f>
        <v>76.607259400000004</v>
      </c>
      <c r="S704" s="227">
        <v>0</v>
      </c>
      <c r="T704" s="228">
        <f>S704*H704</f>
        <v>0</v>
      </c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R704" s="229" t="s">
        <v>261</v>
      </c>
      <c r="AT704" s="229" t="s">
        <v>256</v>
      </c>
      <c r="AU704" s="229" t="s">
        <v>93</v>
      </c>
      <c r="AY704" s="20" t="s">
        <v>254</v>
      </c>
      <c r="BE704" s="230">
        <f>IF(N704="základní",J704,0)</f>
        <v>0</v>
      </c>
      <c r="BF704" s="230">
        <f>IF(N704="snížená",J704,0)</f>
        <v>0</v>
      </c>
      <c r="BG704" s="230">
        <f>IF(N704="zákl. přenesená",J704,0)</f>
        <v>0</v>
      </c>
      <c r="BH704" s="230">
        <f>IF(N704="sníž. přenesená",J704,0)</f>
        <v>0</v>
      </c>
      <c r="BI704" s="230">
        <f>IF(N704="nulová",J704,0)</f>
        <v>0</v>
      </c>
      <c r="BJ704" s="20" t="s">
        <v>23</v>
      </c>
      <c r="BK704" s="230">
        <f>ROUND(I704*H704,2)</f>
        <v>0</v>
      </c>
      <c r="BL704" s="20" t="s">
        <v>261</v>
      </c>
      <c r="BM704" s="229" t="s">
        <v>1161</v>
      </c>
    </row>
    <row r="705" s="2" customFormat="1">
      <c r="A705" s="42"/>
      <c r="B705" s="43"/>
      <c r="C705" s="44"/>
      <c r="D705" s="231" t="s">
        <v>263</v>
      </c>
      <c r="E705" s="44"/>
      <c r="F705" s="232" t="s">
        <v>1162</v>
      </c>
      <c r="G705" s="44"/>
      <c r="H705" s="44"/>
      <c r="I705" s="233"/>
      <c r="J705" s="44"/>
      <c r="K705" s="44"/>
      <c r="L705" s="48"/>
      <c r="M705" s="234"/>
      <c r="N705" s="235"/>
      <c r="O705" s="88"/>
      <c r="P705" s="88"/>
      <c r="Q705" s="88"/>
      <c r="R705" s="88"/>
      <c r="S705" s="88"/>
      <c r="T705" s="89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T705" s="20" t="s">
        <v>263</v>
      </c>
      <c r="AU705" s="20" t="s">
        <v>93</v>
      </c>
    </row>
    <row r="706" s="15" customFormat="1">
      <c r="A706" s="15"/>
      <c r="B706" s="259"/>
      <c r="C706" s="260"/>
      <c r="D706" s="238" t="s">
        <v>265</v>
      </c>
      <c r="E706" s="261" t="s">
        <v>48</v>
      </c>
      <c r="F706" s="262" t="s">
        <v>834</v>
      </c>
      <c r="G706" s="260"/>
      <c r="H706" s="261" t="s">
        <v>48</v>
      </c>
      <c r="I706" s="263"/>
      <c r="J706" s="260"/>
      <c r="K706" s="260"/>
      <c r="L706" s="264"/>
      <c r="M706" s="265"/>
      <c r="N706" s="266"/>
      <c r="O706" s="266"/>
      <c r="P706" s="266"/>
      <c r="Q706" s="266"/>
      <c r="R706" s="266"/>
      <c r="S706" s="266"/>
      <c r="T706" s="267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8" t="s">
        <v>265</v>
      </c>
      <c r="AU706" s="268" t="s">
        <v>93</v>
      </c>
      <c r="AV706" s="15" t="s">
        <v>23</v>
      </c>
      <c r="AW706" s="15" t="s">
        <v>46</v>
      </c>
      <c r="AX706" s="15" t="s">
        <v>85</v>
      </c>
      <c r="AY706" s="268" t="s">
        <v>254</v>
      </c>
    </row>
    <row r="707" s="13" customFormat="1">
      <c r="A707" s="13"/>
      <c r="B707" s="236"/>
      <c r="C707" s="237"/>
      <c r="D707" s="238" t="s">
        <v>265</v>
      </c>
      <c r="E707" s="239" t="s">
        <v>48</v>
      </c>
      <c r="F707" s="240" t="s">
        <v>2214</v>
      </c>
      <c r="G707" s="237"/>
      <c r="H707" s="241">
        <v>9.1699999999999999</v>
      </c>
      <c r="I707" s="242"/>
      <c r="J707" s="237"/>
      <c r="K707" s="237"/>
      <c r="L707" s="243"/>
      <c r="M707" s="244"/>
      <c r="N707" s="245"/>
      <c r="O707" s="245"/>
      <c r="P707" s="245"/>
      <c r="Q707" s="245"/>
      <c r="R707" s="245"/>
      <c r="S707" s="245"/>
      <c r="T707" s="246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7" t="s">
        <v>265</v>
      </c>
      <c r="AU707" s="247" t="s">
        <v>93</v>
      </c>
      <c r="AV707" s="13" t="s">
        <v>93</v>
      </c>
      <c r="AW707" s="13" t="s">
        <v>46</v>
      </c>
      <c r="AX707" s="13" t="s">
        <v>85</v>
      </c>
      <c r="AY707" s="247" t="s">
        <v>254</v>
      </c>
    </row>
    <row r="708" s="13" customFormat="1">
      <c r="A708" s="13"/>
      <c r="B708" s="236"/>
      <c r="C708" s="237"/>
      <c r="D708" s="238" t="s">
        <v>265</v>
      </c>
      <c r="E708" s="239" t="s">
        <v>48</v>
      </c>
      <c r="F708" s="240" t="s">
        <v>2215</v>
      </c>
      <c r="G708" s="237"/>
      <c r="H708" s="241">
        <v>9.3300000000000001</v>
      </c>
      <c r="I708" s="242"/>
      <c r="J708" s="237"/>
      <c r="K708" s="237"/>
      <c r="L708" s="243"/>
      <c r="M708" s="244"/>
      <c r="N708" s="245"/>
      <c r="O708" s="245"/>
      <c r="P708" s="245"/>
      <c r="Q708" s="245"/>
      <c r="R708" s="245"/>
      <c r="S708" s="245"/>
      <c r="T708" s="246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7" t="s">
        <v>265</v>
      </c>
      <c r="AU708" s="247" t="s">
        <v>93</v>
      </c>
      <c r="AV708" s="13" t="s">
        <v>93</v>
      </c>
      <c r="AW708" s="13" t="s">
        <v>46</v>
      </c>
      <c r="AX708" s="13" t="s">
        <v>85</v>
      </c>
      <c r="AY708" s="247" t="s">
        <v>254</v>
      </c>
    </row>
    <row r="709" s="13" customFormat="1">
      <c r="A709" s="13"/>
      <c r="B709" s="236"/>
      <c r="C709" s="237"/>
      <c r="D709" s="238" t="s">
        <v>265</v>
      </c>
      <c r="E709" s="239" t="s">
        <v>48</v>
      </c>
      <c r="F709" s="240" t="s">
        <v>2216</v>
      </c>
      <c r="G709" s="237"/>
      <c r="H709" s="241">
        <v>12.119999999999999</v>
      </c>
      <c r="I709" s="242"/>
      <c r="J709" s="237"/>
      <c r="K709" s="237"/>
      <c r="L709" s="243"/>
      <c r="M709" s="244"/>
      <c r="N709" s="245"/>
      <c r="O709" s="245"/>
      <c r="P709" s="245"/>
      <c r="Q709" s="245"/>
      <c r="R709" s="245"/>
      <c r="S709" s="245"/>
      <c r="T709" s="246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7" t="s">
        <v>265</v>
      </c>
      <c r="AU709" s="247" t="s">
        <v>93</v>
      </c>
      <c r="AV709" s="13" t="s">
        <v>93</v>
      </c>
      <c r="AW709" s="13" t="s">
        <v>46</v>
      </c>
      <c r="AX709" s="13" t="s">
        <v>85</v>
      </c>
      <c r="AY709" s="247" t="s">
        <v>254</v>
      </c>
    </row>
    <row r="710" s="14" customFormat="1">
      <c r="A710" s="14"/>
      <c r="B710" s="248"/>
      <c r="C710" s="249"/>
      <c r="D710" s="238" t="s">
        <v>265</v>
      </c>
      <c r="E710" s="250" t="s">
        <v>689</v>
      </c>
      <c r="F710" s="251" t="s">
        <v>268</v>
      </c>
      <c r="G710" s="249"/>
      <c r="H710" s="252">
        <v>30.620000000000001</v>
      </c>
      <c r="I710" s="253"/>
      <c r="J710" s="249"/>
      <c r="K710" s="249"/>
      <c r="L710" s="254"/>
      <c r="M710" s="255"/>
      <c r="N710" s="256"/>
      <c r="O710" s="256"/>
      <c r="P710" s="256"/>
      <c r="Q710" s="256"/>
      <c r="R710" s="256"/>
      <c r="S710" s="256"/>
      <c r="T710" s="257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8" t="s">
        <v>265</v>
      </c>
      <c r="AU710" s="258" t="s">
        <v>93</v>
      </c>
      <c r="AV710" s="14" t="s">
        <v>261</v>
      </c>
      <c r="AW710" s="14" t="s">
        <v>46</v>
      </c>
      <c r="AX710" s="14" t="s">
        <v>23</v>
      </c>
      <c r="AY710" s="258" t="s">
        <v>254</v>
      </c>
    </row>
    <row r="711" s="2" customFormat="1" ht="24.15" customHeight="1">
      <c r="A711" s="42"/>
      <c r="B711" s="43"/>
      <c r="C711" s="218" t="s">
        <v>533</v>
      </c>
      <c r="D711" s="218" t="s">
        <v>256</v>
      </c>
      <c r="E711" s="219" t="s">
        <v>1168</v>
      </c>
      <c r="F711" s="220" t="s">
        <v>1169</v>
      </c>
      <c r="G711" s="221" t="s">
        <v>314</v>
      </c>
      <c r="H711" s="222">
        <v>19.260000000000002</v>
      </c>
      <c r="I711" s="223"/>
      <c r="J711" s="224">
        <f>ROUND(I711*H711,2)</f>
        <v>0</v>
      </c>
      <c r="K711" s="220" t="s">
        <v>260</v>
      </c>
      <c r="L711" s="48"/>
      <c r="M711" s="225" t="s">
        <v>48</v>
      </c>
      <c r="N711" s="226" t="s">
        <v>56</v>
      </c>
      <c r="O711" s="88"/>
      <c r="P711" s="227">
        <f>O711*H711</f>
        <v>0</v>
      </c>
      <c r="Q711" s="227">
        <v>2.5018699999999998</v>
      </c>
      <c r="R711" s="227">
        <f>Q711*H711</f>
        <v>48.186016199999997</v>
      </c>
      <c r="S711" s="227">
        <v>0</v>
      </c>
      <c r="T711" s="228">
        <f>S711*H711</f>
        <v>0</v>
      </c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R711" s="229" t="s">
        <v>261</v>
      </c>
      <c r="AT711" s="229" t="s">
        <v>256</v>
      </c>
      <c r="AU711" s="229" t="s">
        <v>93</v>
      </c>
      <c r="AY711" s="20" t="s">
        <v>254</v>
      </c>
      <c r="BE711" s="230">
        <f>IF(N711="základní",J711,0)</f>
        <v>0</v>
      </c>
      <c r="BF711" s="230">
        <f>IF(N711="snížená",J711,0)</f>
        <v>0</v>
      </c>
      <c r="BG711" s="230">
        <f>IF(N711="zákl. přenesená",J711,0)</f>
        <v>0</v>
      </c>
      <c r="BH711" s="230">
        <f>IF(N711="sníž. přenesená",J711,0)</f>
        <v>0</v>
      </c>
      <c r="BI711" s="230">
        <f>IF(N711="nulová",J711,0)</f>
        <v>0</v>
      </c>
      <c r="BJ711" s="20" t="s">
        <v>23</v>
      </c>
      <c r="BK711" s="230">
        <f>ROUND(I711*H711,2)</f>
        <v>0</v>
      </c>
      <c r="BL711" s="20" t="s">
        <v>261</v>
      </c>
      <c r="BM711" s="229" t="s">
        <v>1170</v>
      </c>
    </row>
    <row r="712" s="2" customFormat="1">
      <c r="A712" s="42"/>
      <c r="B712" s="43"/>
      <c r="C712" s="44"/>
      <c r="D712" s="231" t="s">
        <v>263</v>
      </c>
      <c r="E712" s="44"/>
      <c r="F712" s="232" t="s">
        <v>1171</v>
      </c>
      <c r="G712" s="44"/>
      <c r="H712" s="44"/>
      <c r="I712" s="233"/>
      <c r="J712" s="44"/>
      <c r="K712" s="44"/>
      <c r="L712" s="48"/>
      <c r="M712" s="234"/>
      <c r="N712" s="235"/>
      <c r="O712" s="88"/>
      <c r="P712" s="88"/>
      <c r="Q712" s="88"/>
      <c r="R712" s="88"/>
      <c r="S712" s="88"/>
      <c r="T712" s="89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T712" s="20" t="s">
        <v>263</v>
      </c>
      <c r="AU712" s="20" t="s">
        <v>93</v>
      </c>
    </row>
    <row r="713" s="15" customFormat="1">
      <c r="A713" s="15"/>
      <c r="B713" s="259"/>
      <c r="C713" s="260"/>
      <c r="D713" s="238" t="s">
        <v>265</v>
      </c>
      <c r="E713" s="261" t="s">
        <v>48</v>
      </c>
      <c r="F713" s="262" t="s">
        <v>1172</v>
      </c>
      <c r="G713" s="260"/>
      <c r="H713" s="261" t="s">
        <v>48</v>
      </c>
      <c r="I713" s="263"/>
      <c r="J713" s="260"/>
      <c r="K713" s="260"/>
      <c r="L713" s="264"/>
      <c r="M713" s="265"/>
      <c r="N713" s="266"/>
      <c r="O713" s="266"/>
      <c r="P713" s="266"/>
      <c r="Q713" s="266"/>
      <c r="R713" s="266"/>
      <c r="S713" s="266"/>
      <c r="T713" s="267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8" t="s">
        <v>265</v>
      </c>
      <c r="AU713" s="268" t="s">
        <v>93</v>
      </c>
      <c r="AV713" s="15" t="s">
        <v>23</v>
      </c>
      <c r="AW713" s="15" t="s">
        <v>46</v>
      </c>
      <c r="AX713" s="15" t="s">
        <v>85</v>
      </c>
      <c r="AY713" s="268" t="s">
        <v>254</v>
      </c>
    </row>
    <row r="714" s="13" customFormat="1">
      <c r="A714" s="13"/>
      <c r="B714" s="236"/>
      <c r="C714" s="237"/>
      <c r="D714" s="238" t="s">
        <v>265</v>
      </c>
      <c r="E714" s="239" t="s">
        <v>48</v>
      </c>
      <c r="F714" s="240" t="s">
        <v>2217</v>
      </c>
      <c r="G714" s="237"/>
      <c r="H714" s="241">
        <v>19.260000000000002</v>
      </c>
      <c r="I714" s="242"/>
      <c r="J714" s="237"/>
      <c r="K714" s="237"/>
      <c r="L714" s="243"/>
      <c r="M714" s="244"/>
      <c r="N714" s="245"/>
      <c r="O714" s="245"/>
      <c r="P714" s="245"/>
      <c r="Q714" s="245"/>
      <c r="R714" s="245"/>
      <c r="S714" s="245"/>
      <c r="T714" s="246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7" t="s">
        <v>265</v>
      </c>
      <c r="AU714" s="247" t="s">
        <v>93</v>
      </c>
      <c r="AV714" s="13" t="s">
        <v>93</v>
      </c>
      <c r="AW714" s="13" t="s">
        <v>46</v>
      </c>
      <c r="AX714" s="13" t="s">
        <v>85</v>
      </c>
      <c r="AY714" s="247" t="s">
        <v>254</v>
      </c>
    </row>
    <row r="715" s="14" customFormat="1">
      <c r="A715" s="14"/>
      <c r="B715" s="248"/>
      <c r="C715" s="249"/>
      <c r="D715" s="238" t="s">
        <v>265</v>
      </c>
      <c r="E715" s="250" t="s">
        <v>691</v>
      </c>
      <c r="F715" s="251" t="s">
        <v>268</v>
      </c>
      <c r="G715" s="249"/>
      <c r="H715" s="252">
        <v>19.260000000000002</v>
      </c>
      <c r="I715" s="253"/>
      <c r="J715" s="249"/>
      <c r="K715" s="249"/>
      <c r="L715" s="254"/>
      <c r="M715" s="255"/>
      <c r="N715" s="256"/>
      <c r="O715" s="256"/>
      <c r="P715" s="256"/>
      <c r="Q715" s="256"/>
      <c r="R715" s="256"/>
      <c r="S715" s="256"/>
      <c r="T715" s="257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8" t="s">
        <v>265</v>
      </c>
      <c r="AU715" s="258" t="s">
        <v>93</v>
      </c>
      <c r="AV715" s="14" t="s">
        <v>261</v>
      </c>
      <c r="AW715" s="14" t="s">
        <v>46</v>
      </c>
      <c r="AX715" s="14" t="s">
        <v>23</v>
      </c>
      <c r="AY715" s="258" t="s">
        <v>254</v>
      </c>
    </row>
    <row r="716" s="2" customFormat="1" ht="16.5" customHeight="1">
      <c r="A716" s="42"/>
      <c r="B716" s="43"/>
      <c r="C716" s="218" t="s">
        <v>540</v>
      </c>
      <c r="D716" s="218" t="s">
        <v>256</v>
      </c>
      <c r="E716" s="219" t="s">
        <v>1177</v>
      </c>
      <c r="F716" s="220" t="s">
        <v>1178</v>
      </c>
      <c r="G716" s="221" t="s">
        <v>413</v>
      </c>
      <c r="H716" s="222">
        <v>3</v>
      </c>
      <c r="I716" s="223"/>
      <c r="J716" s="224">
        <f>ROUND(I716*H716,2)</f>
        <v>0</v>
      </c>
      <c r="K716" s="220" t="s">
        <v>260</v>
      </c>
      <c r="L716" s="48"/>
      <c r="M716" s="225" t="s">
        <v>48</v>
      </c>
      <c r="N716" s="226" t="s">
        <v>56</v>
      </c>
      <c r="O716" s="88"/>
      <c r="P716" s="227">
        <f>O716*H716</f>
        <v>0</v>
      </c>
      <c r="Q716" s="227">
        <v>0.010189999999999999</v>
      </c>
      <c r="R716" s="227">
        <f>Q716*H716</f>
        <v>0.03057</v>
      </c>
      <c r="S716" s="227">
        <v>0</v>
      </c>
      <c r="T716" s="228">
        <f>S716*H716</f>
        <v>0</v>
      </c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R716" s="229" t="s">
        <v>261</v>
      </c>
      <c r="AT716" s="229" t="s">
        <v>256</v>
      </c>
      <c r="AU716" s="229" t="s">
        <v>93</v>
      </c>
      <c r="AY716" s="20" t="s">
        <v>254</v>
      </c>
      <c r="BE716" s="230">
        <f>IF(N716="základní",J716,0)</f>
        <v>0</v>
      </c>
      <c r="BF716" s="230">
        <f>IF(N716="snížená",J716,0)</f>
        <v>0</v>
      </c>
      <c r="BG716" s="230">
        <f>IF(N716="zákl. přenesená",J716,0)</f>
        <v>0</v>
      </c>
      <c r="BH716" s="230">
        <f>IF(N716="sníž. přenesená",J716,0)</f>
        <v>0</v>
      </c>
      <c r="BI716" s="230">
        <f>IF(N716="nulová",J716,0)</f>
        <v>0</v>
      </c>
      <c r="BJ716" s="20" t="s">
        <v>23</v>
      </c>
      <c r="BK716" s="230">
        <f>ROUND(I716*H716,2)</f>
        <v>0</v>
      </c>
      <c r="BL716" s="20" t="s">
        <v>261</v>
      </c>
      <c r="BM716" s="229" t="s">
        <v>1179</v>
      </c>
    </row>
    <row r="717" s="2" customFormat="1">
      <c r="A717" s="42"/>
      <c r="B717" s="43"/>
      <c r="C717" s="44"/>
      <c r="D717" s="231" t="s">
        <v>263</v>
      </c>
      <c r="E717" s="44"/>
      <c r="F717" s="232" t="s">
        <v>1180</v>
      </c>
      <c r="G717" s="44"/>
      <c r="H717" s="44"/>
      <c r="I717" s="233"/>
      <c r="J717" s="44"/>
      <c r="K717" s="44"/>
      <c r="L717" s="48"/>
      <c r="M717" s="234"/>
      <c r="N717" s="235"/>
      <c r="O717" s="88"/>
      <c r="P717" s="88"/>
      <c r="Q717" s="88"/>
      <c r="R717" s="88"/>
      <c r="S717" s="88"/>
      <c r="T717" s="89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T717" s="20" t="s">
        <v>263</v>
      </c>
      <c r="AU717" s="20" t="s">
        <v>93</v>
      </c>
    </row>
    <row r="718" s="13" customFormat="1">
      <c r="A718" s="13"/>
      <c r="B718" s="236"/>
      <c r="C718" s="237"/>
      <c r="D718" s="238" t="s">
        <v>265</v>
      </c>
      <c r="E718" s="239" t="s">
        <v>48</v>
      </c>
      <c r="F718" s="240" t="s">
        <v>104</v>
      </c>
      <c r="G718" s="237"/>
      <c r="H718" s="241">
        <v>3</v>
      </c>
      <c r="I718" s="242"/>
      <c r="J718" s="237"/>
      <c r="K718" s="237"/>
      <c r="L718" s="243"/>
      <c r="M718" s="244"/>
      <c r="N718" s="245"/>
      <c r="O718" s="245"/>
      <c r="P718" s="245"/>
      <c r="Q718" s="245"/>
      <c r="R718" s="245"/>
      <c r="S718" s="245"/>
      <c r="T718" s="246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7" t="s">
        <v>265</v>
      </c>
      <c r="AU718" s="247" t="s">
        <v>93</v>
      </c>
      <c r="AV718" s="13" t="s">
        <v>93</v>
      </c>
      <c r="AW718" s="13" t="s">
        <v>46</v>
      </c>
      <c r="AX718" s="13" t="s">
        <v>23</v>
      </c>
      <c r="AY718" s="247" t="s">
        <v>254</v>
      </c>
    </row>
    <row r="719" s="2" customFormat="1" ht="16.5" customHeight="1">
      <c r="A719" s="42"/>
      <c r="B719" s="43"/>
      <c r="C719" s="285" t="s">
        <v>548</v>
      </c>
      <c r="D719" s="285" t="s">
        <v>376</v>
      </c>
      <c r="E719" s="286" t="s">
        <v>1182</v>
      </c>
      <c r="F719" s="287" t="s">
        <v>1183</v>
      </c>
      <c r="G719" s="288" t="s">
        <v>413</v>
      </c>
      <c r="H719" s="289">
        <v>1.01</v>
      </c>
      <c r="I719" s="290"/>
      <c r="J719" s="291">
        <f>ROUND(I719*H719,2)</f>
        <v>0</v>
      </c>
      <c r="K719" s="287" t="s">
        <v>260</v>
      </c>
      <c r="L719" s="292"/>
      <c r="M719" s="293" t="s">
        <v>48</v>
      </c>
      <c r="N719" s="294" t="s">
        <v>56</v>
      </c>
      <c r="O719" s="88"/>
      <c r="P719" s="227">
        <f>O719*H719</f>
        <v>0</v>
      </c>
      <c r="Q719" s="227">
        <v>0.41999999999999998</v>
      </c>
      <c r="R719" s="227">
        <f>Q719*H719</f>
        <v>0.42419999999999997</v>
      </c>
      <c r="S719" s="227">
        <v>0</v>
      </c>
      <c r="T719" s="228">
        <f>S719*H719</f>
        <v>0</v>
      </c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R719" s="229" t="s">
        <v>303</v>
      </c>
      <c r="AT719" s="229" t="s">
        <v>376</v>
      </c>
      <c r="AU719" s="229" t="s">
        <v>93</v>
      </c>
      <c r="AY719" s="20" t="s">
        <v>254</v>
      </c>
      <c r="BE719" s="230">
        <f>IF(N719="základní",J719,0)</f>
        <v>0</v>
      </c>
      <c r="BF719" s="230">
        <f>IF(N719="snížená",J719,0)</f>
        <v>0</v>
      </c>
      <c r="BG719" s="230">
        <f>IF(N719="zákl. přenesená",J719,0)</f>
        <v>0</v>
      </c>
      <c r="BH719" s="230">
        <f>IF(N719="sníž. přenesená",J719,0)</f>
        <v>0</v>
      </c>
      <c r="BI719" s="230">
        <f>IF(N719="nulová",J719,0)</f>
        <v>0</v>
      </c>
      <c r="BJ719" s="20" t="s">
        <v>23</v>
      </c>
      <c r="BK719" s="230">
        <f>ROUND(I719*H719,2)</f>
        <v>0</v>
      </c>
      <c r="BL719" s="20" t="s">
        <v>261</v>
      </c>
      <c r="BM719" s="229" t="s">
        <v>1184</v>
      </c>
    </row>
    <row r="720" s="13" customFormat="1">
      <c r="A720" s="13"/>
      <c r="B720" s="236"/>
      <c r="C720" s="237"/>
      <c r="D720" s="238" t="s">
        <v>265</v>
      </c>
      <c r="E720" s="239" t="s">
        <v>48</v>
      </c>
      <c r="F720" s="240" t="s">
        <v>23</v>
      </c>
      <c r="G720" s="237"/>
      <c r="H720" s="241">
        <v>1</v>
      </c>
      <c r="I720" s="242"/>
      <c r="J720" s="237"/>
      <c r="K720" s="237"/>
      <c r="L720" s="243"/>
      <c r="M720" s="244"/>
      <c r="N720" s="245"/>
      <c r="O720" s="245"/>
      <c r="P720" s="245"/>
      <c r="Q720" s="245"/>
      <c r="R720" s="245"/>
      <c r="S720" s="245"/>
      <c r="T720" s="246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7" t="s">
        <v>265</v>
      </c>
      <c r="AU720" s="247" t="s">
        <v>93</v>
      </c>
      <c r="AV720" s="13" t="s">
        <v>93</v>
      </c>
      <c r="AW720" s="13" t="s">
        <v>46</v>
      </c>
      <c r="AX720" s="13" t="s">
        <v>23</v>
      </c>
      <c r="AY720" s="247" t="s">
        <v>254</v>
      </c>
    </row>
    <row r="721" s="13" customFormat="1">
      <c r="A721" s="13"/>
      <c r="B721" s="236"/>
      <c r="C721" s="237"/>
      <c r="D721" s="238" t="s">
        <v>265</v>
      </c>
      <c r="E721" s="237"/>
      <c r="F721" s="240" t="s">
        <v>1088</v>
      </c>
      <c r="G721" s="237"/>
      <c r="H721" s="241">
        <v>1.01</v>
      </c>
      <c r="I721" s="242"/>
      <c r="J721" s="237"/>
      <c r="K721" s="237"/>
      <c r="L721" s="243"/>
      <c r="M721" s="244"/>
      <c r="N721" s="245"/>
      <c r="O721" s="245"/>
      <c r="P721" s="245"/>
      <c r="Q721" s="245"/>
      <c r="R721" s="245"/>
      <c r="S721" s="245"/>
      <c r="T721" s="246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7" t="s">
        <v>265</v>
      </c>
      <c r="AU721" s="247" t="s">
        <v>93</v>
      </c>
      <c r="AV721" s="13" t="s">
        <v>93</v>
      </c>
      <c r="AW721" s="13" t="s">
        <v>4</v>
      </c>
      <c r="AX721" s="13" t="s">
        <v>23</v>
      </c>
      <c r="AY721" s="247" t="s">
        <v>254</v>
      </c>
    </row>
    <row r="722" s="2" customFormat="1" ht="16.5" customHeight="1">
      <c r="A722" s="42"/>
      <c r="B722" s="43"/>
      <c r="C722" s="285" t="s">
        <v>554</v>
      </c>
      <c r="D722" s="285" t="s">
        <v>376</v>
      </c>
      <c r="E722" s="286" t="s">
        <v>2218</v>
      </c>
      <c r="F722" s="287" t="s">
        <v>2219</v>
      </c>
      <c r="G722" s="288" t="s">
        <v>413</v>
      </c>
      <c r="H722" s="289">
        <v>2.02</v>
      </c>
      <c r="I722" s="290"/>
      <c r="J722" s="291">
        <f>ROUND(I722*H722,2)</f>
        <v>0</v>
      </c>
      <c r="K722" s="287" t="s">
        <v>260</v>
      </c>
      <c r="L722" s="292"/>
      <c r="M722" s="293" t="s">
        <v>48</v>
      </c>
      <c r="N722" s="294" t="s">
        <v>56</v>
      </c>
      <c r="O722" s="88"/>
      <c r="P722" s="227">
        <f>O722*H722</f>
        <v>0</v>
      </c>
      <c r="Q722" s="227">
        <v>0.20999999999999999</v>
      </c>
      <c r="R722" s="227">
        <f>Q722*H722</f>
        <v>0.42419999999999997</v>
      </c>
      <c r="S722" s="227">
        <v>0</v>
      </c>
      <c r="T722" s="228">
        <f>S722*H722</f>
        <v>0</v>
      </c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R722" s="229" t="s">
        <v>303</v>
      </c>
      <c r="AT722" s="229" t="s">
        <v>376</v>
      </c>
      <c r="AU722" s="229" t="s">
        <v>93</v>
      </c>
      <c r="AY722" s="20" t="s">
        <v>254</v>
      </c>
      <c r="BE722" s="230">
        <f>IF(N722="základní",J722,0)</f>
        <v>0</v>
      </c>
      <c r="BF722" s="230">
        <f>IF(N722="snížená",J722,0)</f>
        <v>0</v>
      </c>
      <c r="BG722" s="230">
        <f>IF(N722="zákl. přenesená",J722,0)</f>
        <v>0</v>
      </c>
      <c r="BH722" s="230">
        <f>IF(N722="sníž. přenesená",J722,0)</f>
        <v>0</v>
      </c>
      <c r="BI722" s="230">
        <f>IF(N722="nulová",J722,0)</f>
        <v>0</v>
      </c>
      <c r="BJ722" s="20" t="s">
        <v>23</v>
      </c>
      <c r="BK722" s="230">
        <f>ROUND(I722*H722,2)</f>
        <v>0</v>
      </c>
      <c r="BL722" s="20" t="s">
        <v>261</v>
      </c>
      <c r="BM722" s="229" t="s">
        <v>2220</v>
      </c>
    </row>
    <row r="723" s="13" customFormat="1">
      <c r="A723" s="13"/>
      <c r="B723" s="236"/>
      <c r="C723" s="237"/>
      <c r="D723" s="238" t="s">
        <v>265</v>
      </c>
      <c r="E723" s="239" t="s">
        <v>48</v>
      </c>
      <c r="F723" s="240" t="s">
        <v>93</v>
      </c>
      <c r="G723" s="237"/>
      <c r="H723" s="241">
        <v>2</v>
      </c>
      <c r="I723" s="242"/>
      <c r="J723" s="237"/>
      <c r="K723" s="237"/>
      <c r="L723" s="243"/>
      <c r="M723" s="244"/>
      <c r="N723" s="245"/>
      <c r="O723" s="245"/>
      <c r="P723" s="245"/>
      <c r="Q723" s="245"/>
      <c r="R723" s="245"/>
      <c r="S723" s="245"/>
      <c r="T723" s="246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7" t="s">
        <v>265</v>
      </c>
      <c r="AU723" s="247" t="s">
        <v>93</v>
      </c>
      <c r="AV723" s="13" t="s">
        <v>93</v>
      </c>
      <c r="AW723" s="13" t="s">
        <v>46</v>
      </c>
      <c r="AX723" s="13" t="s">
        <v>23</v>
      </c>
      <c r="AY723" s="247" t="s">
        <v>254</v>
      </c>
    </row>
    <row r="724" s="13" customFormat="1">
      <c r="A724" s="13"/>
      <c r="B724" s="236"/>
      <c r="C724" s="237"/>
      <c r="D724" s="238" t="s">
        <v>265</v>
      </c>
      <c r="E724" s="237"/>
      <c r="F724" s="240" t="s">
        <v>2221</v>
      </c>
      <c r="G724" s="237"/>
      <c r="H724" s="241">
        <v>2.02</v>
      </c>
      <c r="I724" s="242"/>
      <c r="J724" s="237"/>
      <c r="K724" s="237"/>
      <c r="L724" s="243"/>
      <c r="M724" s="244"/>
      <c r="N724" s="245"/>
      <c r="O724" s="245"/>
      <c r="P724" s="245"/>
      <c r="Q724" s="245"/>
      <c r="R724" s="245"/>
      <c r="S724" s="245"/>
      <c r="T724" s="246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7" t="s">
        <v>265</v>
      </c>
      <c r="AU724" s="247" t="s">
        <v>93</v>
      </c>
      <c r="AV724" s="13" t="s">
        <v>93</v>
      </c>
      <c r="AW724" s="13" t="s">
        <v>4</v>
      </c>
      <c r="AX724" s="13" t="s">
        <v>23</v>
      </c>
      <c r="AY724" s="247" t="s">
        <v>254</v>
      </c>
    </row>
    <row r="725" s="2" customFormat="1" ht="16.5" customHeight="1">
      <c r="A725" s="42"/>
      <c r="B725" s="43"/>
      <c r="C725" s="218" t="s">
        <v>561</v>
      </c>
      <c r="D725" s="218" t="s">
        <v>256</v>
      </c>
      <c r="E725" s="219" t="s">
        <v>1195</v>
      </c>
      <c r="F725" s="220" t="s">
        <v>1196</v>
      </c>
      <c r="G725" s="221" t="s">
        <v>413</v>
      </c>
      <c r="H725" s="222">
        <v>3</v>
      </c>
      <c r="I725" s="223"/>
      <c r="J725" s="224">
        <f>ROUND(I725*H725,2)</f>
        <v>0</v>
      </c>
      <c r="K725" s="220" t="s">
        <v>260</v>
      </c>
      <c r="L725" s="48"/>
      <c r="M725" s="225" t="s">
        <v>48</v>
      </c>
      <c r="N725" s="226" t="s">
        <v>56</v>
      </c>
      <c r="O725" s="88"/>
      <c r="P725" s="227">
        <f>O725*H725</f>
        <v>0</v>
      </c>
      <c r="Q725" s="227">
        <v>0.01248</v>
      </c>
      <c r="R725" s="227">
        <f>Q725*H725</f>
        <v>0.037440000000000001</v>
      </c>
      <c r="S725" s="227">
        <v>0</v>
      </c>
      <c r="T725" s="228">
        <f>S725*H725</f>
        <v>0</v>
      </c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R725" s="229" t="s">
        <v>261</v>
      </c>
      <c r="AT725" s="229" t="s">
        <v>256</v>
      </c>
      <c r="AU725" s="229" t="s">
        <v>93</v>
      </c>
      <c r="AY725" s="20" t="s">
        <v>254</v>
      </c>
      <c r="BE725" s="230">
        <f>IF(N725="základní",J725,0)</f>
        <v>0</v>
      </c>
      <c r="BF725" s="230">
        <f>IF(N725="snížená",J725,0)</f>
        <v>0</v>
      </c>
      <c r="BG725" s="230">
        <f>IF(N725="zákl. přenesená",J725,0)</f>
        <v>0</v>
      </c>
      <c r="BH725" s="230">
        <f>IF(N725="sníž. přenesená",J725,0)</f>
        <v>0</v>
      </c>
      <c r="BI725" s="230">
        <f>IF(N725="nulová",J725,0)</f>
        <v>0</v>
      </c>
      <c r="BJ725" s="20" t="s">
        <v>23</v>
      </c>
      <c r="BK725" s="230">
        <f>ROUND(I725*H725,2)</f>
        <v>0</v>
      </c>
      <c r="BL725" s="20" t="s">
        <v>261</v>
      </c>
      <c r="BM725" s="229" t="s">
        <v>1197</v>
      </c>
    </row>
    <row r="726" s="2" customFormat="1">
      <c r="A726" s="42"/>
      <c r="B726" s="43"/>
      <c r="C726" s="44"/>
      <c r="D726" s="231" t="s">
        <v>263</v>
      </c>
      <c r="E726" s="44"/>
      <c r="F726" s="232" t="s">
        <v>1198</v>
      </c>
      <c r="G726" s="44"/>
      <c r="H726" s="44"/>
      <c r="I726" s="233"/>
      <c r="J726" s="44"/>
      <c r="K726" s="44"/>
      <c r="L726" s="48"/>
      <c r="M726" s="234"/>
      <c r="N726" s="235"/>
      <c r="O726" s="88"/>
      <c r="P726" s="88"/>
      <c r="Q726" s="88"/>
      <c r="R726" s="88"/>
      <c r="S726" s="88"/>
      <c r="T726" s="89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T726" s="20" t="s">
        <v>263</v>
      </c>
      <c r="AU726" s="20" t="s">
        <v>93</v>
      </c>
    </row>
    <row r="727" s="13" customFormat="1">
      <c r="A727" s="13"/>
      <c r="B727" s="236"/>
      <c r="C727" s="237"/>
      <c r="D727" s="238" t="s">
        <v>265</v>
      </c>
      <c r="E727" s="239" t="s">
        <v>48</v>
      </c>
      <c r="F727" s="240" t="s">
        <v>104</v>
      </c>
      <c r="G727" s="237"/>
      <c r="H727" s="241">
        <v>3</v>
      </c>
      <c r="I727" s="242"/>
      <c r="J727" s="237"/>
      <c r="K727" s="237"/>
      <c r="L727" s="243"/>
      <c r="M727" s="244"/>
      <c r="N727" s="245"/>
      <c r="O727" s="245"/>
      <c r="P727" s="245"/>
      <c r="Q727" s="245"/>
      <c r="R727" s="245"/>
      <c r="S727" s="245"/>
      <c r="T727" s="246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7" t="s">
        <v>265</v>
      </c>
      <c r="AU727" s="247" t="s">
        <v>93</v>
      </c>
      <c r="AV727" s="13" t="s">
        <v>93</v>
      </c>
      <c r="AW727" s="13" t="s">
        <v>46</v>
      </c>
      <c r="AX727" s="13" t="s">
        <v>23</v>
      </c>
      <c r="AY727" s="247" t="s">
        <v>254</v>
      </c>
    </row>
    <row r="728" s="2" customFormat="1" ht="16.5" customHeight="1">
      <c r="A728" s="42"/>
      <c r="B728" s="43"/>
      <c r="C728" s="285" t="s">
        <v>209</v>
      </c>
      <c r="D728" s="285" t="s">
        <v>376</v>
      </c>
      <c r="E728" s="286" t="s">
        <v>1199</v>
      </c>
      <c r="F728" s="287" t="s">
        <v>1200</v>
      </c>
      <c r="G728" s="288" t="s">
        <v>413</v>
      </c>
      <c r="H728" s="289">
        <v>3.0299999999999998</v>
      </c>
      <c r="I728" s="290"/>
      <c r="J728" s="291">
        <f>ROUND(I728*H728,2)</f>
        <v>0</v>
      </c>
      <c r="K728" s="287" t="s">
        <v>984</v>
      </c>
      <c r="L728" s="292"/>
      <c r="M728" s="293" t="s">
        <v>48</v>
      </c>
      <c r="N728" s="294" t="s">
        <v>56</v>
      </c>
      <c r="O728" s="88"/>
      <c r="P728" s="227">
        <f>O728*H728</f>
        <v>0</v>
      </c>
      <c r="Q728" s="227">
        <v>0.50800000000000001</v>
      </c>
      <c r="R728" s="227">
        <f>Q728*H728</f>
        <v>1.5392399999999999</v>
      </c>
      <c r="S728" s="227">
        <v>0</v>
      </c>
      <c r="T728" s="228">
        <f>S728*H728</f>
        <v>0</v>
      </c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R728" s="229" t="s">
        <v>303</v>
      </c>
      <c r="AT728" s="229" t="s">
        <v>376</v>
      </c>
      <c r="AU728" s="229" t="s">
        <v>93</v>
      </c>
      <c r="AY728" s="20" t="s">
        <v>254</v>
      </c>
      <c r="BE728" s="230">
        <f>IF(N728="základní",J728,0)</f>
        <v>0</v>
      </c>
      <c r="BF728" s="230">
        <f>IF(N728="snížená",J728,0)</f>
        <v>0</v>
      </c>
      <c r="BG728" s="230">
        <f>IF(N728="zákl. přenesená",J728,0)</f>
        <v>0</v>
      </c>
      <c r="BH728" s="230">
        <f>IF(N728="sníž. přenesená",J728,0)</f>
        <v>0</v>
      </c>
      <c r="BI728" s="230">
        <f>IF(N728="nulová",J728,0)</f>
        <v>0</v>
      </c>
      <c r="BJ728" s="20" t="s">
        <v>23</v>
      </c>
      <c r="BK728" s="230">
        <f>ROUND(I728*H728,2)</f>
        <v>0</v>
      </c>
      <c r="BL728" s="20" t="s">
        <v>261</v>
      </c>
      <c r="BM728" s="229" t="s">
        <v>1201</v>
      </c>
    </row>
    <row r="729" s="13" customFormat="1">
      <c r="A729" s="13"/>
      <c r="B729" s="236"/>
      <c r="C729" s="237"/>
      <c r="D729" s="238" t="s">
        <v>265</v>
      </c>
      <c r="E729" s="239" t="s">
        <v>48</v>
      </c>
      <c r="F729" s="240" t="s">
        <v>104</v>
      </c>
      <c r="G729" s="237"/>
      <c r="H729" s="241">
        <v>3</v>
      </c>
      <c r="I729" s="242"/>
      <c r="J729" s="237"/>
      <c r="K729" s="237"/>
      <c r="L729" s="243"/>
      <c r="M729" s="244"/>
      <c r="N729" s="245"/>
      <c r="O729" s="245"/>
      <c r="P729" s="245"/>
      <c r="Q729" s="245"/>
      <c r="R729" s="245"/>
      <c r="S729" s="245"/>
      <c r="T729" s="246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7" t="s">
        <v>265</v>
      </c>
      <c r="AU729" s="247" t="s">
        <v>93</v>
      </c>
      <c r="AV729" s="13" t="s">
        <v>93</v>
      </c>
      <c r="AW729" s="13" t="s">
        <v>46</v>
      </c>
      <c r="AX729" s="13" t="s">
        <v>23</v>
      </c>
      <c r="AY729" s="247" t="s">
        <v>254</v>
      </c>
    </row>
    <row r="730" s="13" customFormat="1">
      <c r="A730" s="13"/>
      <c r="B730" s="236"/>
      <c r="C730" s="237"/>
      <c r="D730" s="238" t="s">
        <v>265</v>
      </c>
      <c r="E730" s="237"/>
      <c r="F730" s="240" t="s">
        <v>2222</v>
      </c>
      <c r="G730" s="237"/>
      <c r="H730" s="241">
        <v>3.0299999999999998</v>
      </c>
      <c r="I730" s="242"/>
      <c r="J730" s="237"/>
      <c r="K730" s="237"/>
      <c r="L730" s="243"/>
      <c r="M730" s="244"/>
      <c r="N730" s="245"/>
      <c r="O730" s="245"/>
      <c r="P730" s="245"/>
      <c r="Q730" s="245"/>
      <c r="R730" s="245"/>
      <c r="S730" s="245"/>
      <c r="T730" s="246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7" t="s">
        <v>265</v>
      </c>
      <c r="AU730" s="247" t="s">
        <v>93</v>
      </c>
      <c r="AV730" s="13" t="s">
        <v>93</v>
      </c>
      <c r="AW730" s="13" t="s">
        <v>4</v>
      </c>
      <c r="AX730" s="13" t="s">
        <v>23</v>
      </c>
      <c r="AY730" s="247" t="s">
        <v>254</v>
      </c>
    </row>
    <row r="731" s="2" customFormat="1" ht="16.5" customHeight="1">
      <c r="A731" s="42"/>
      <c r="B731" s="43"/>
      <c r="C731" s="218" t="s">
        <v>574</v>
      </c>
      <c r="D731" s="218" t="s">
        <v>256</v>
      </c>
      <c r="E731" s="219" t="s">
        <v>1203</v>
      </c>
      <c r="F731" s="220" t="s">
        <v>1204</v>
      </c>
      <c r="G731" s="221" t="s">
        <v>528</v>
      </c>
      <c r="H731" s="222">
        <v>7.9809999999999999</v>
      </c>
      <c r="I731" s="223"/>
      <c r="J731" s="224">
        <f>ROUND(I731*H731,2)</f>
        <v>0</v>
      </c>
      <c r="K731" s="220" t="s">
        <v>260</v>
      </c>
      <c r="L731" s="48"/>
      <c r="M731" s="225" t="s">
        <v>48</v>
      </c>
      <c r="N731" s="226" t="s">
        <v>56</v>
      </c>
      <c r="O731" s="88"/>
      <c r="P731" s="227">
        <f>O731*H731</f>
        <v>0</v>
      </c>
      <c r="Q731" s="227">
        <v>1.03732</v>
      </c>
      <c r="R731" s="227">
        <f>Q731*H731</f>
        <v>8.27885092</v>
      </c>
      <c r="S731" s="227">
        <v>0</v>
      </c>
      <c r="T731" s="228">
        <f>S731*H731</f>
        <v>0</v>
      </c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R731" s="229" t="s">
        <v>261</v>
      </c>
      <c r="AT731" s="229" t="s">
        <v>256</v>
      </c>
      <c r="AU731" s="229" t="s">
        <v>93</v>
      </c>
      <c r="AY731" s="20" t="s">
        <v>254</v>
      </c>
      <c r="BE731" s="230">
        <f>IF(N731="základní",J731,0)</f>
        <v>0</v>
      </c>
      <c r="BF731" s="230">
        <f>IF(N731="snížená",J731,0)</f>
        <v>0</v>
      </c>
      <c r="BG731" s="230">
        <f>IF(N731="zákl. přenesená",J731,0)</f>
        <v>0</v>
      </c>
      <c r="BH731" s="230">
        <f>IF(N731="sníž. přenesená",J731,0)</f>
        <v>0</v>
      </c>
      <c r="BI731" s="230">
        <f>IF(N731="nulová",J731,0)</f>
        <v>0</v>
      </c>
      <c r="BJ731" s="20" t="s">
        <v>23</v>
      </c>
      <c r="BK731" s="230">
        <f>ROUND(I731*H731,2)</f>
        <v>0</v>
      </c>
      <c r="BL731" s="20" t="s">
        <v>261</v>
      </c>
      <c r="BM731" s="229" t="s">
        <v>1205</v>
      </c>
    </row>
    <row r="732" s="2" customFormat="1">
      <c r="A732" s="42"/>
      <c r="B732" s="43"/>
      <c r="C732" s="44"/>
      <c r="D732" s="231" t="s">
        <v>263</v>
      </c>
      <c r="E732" s="44"/>
      <c r="F732" s="232" t="s">
        <v>1206</v>
      </c>
      <c r="G732" s="44"/>
      <c r="H732" s="44"/>
      <c r="I732" s="233"/>
      <c r="J732" s="44"/>
      <c r="K732" s="44"/>
      <c r="L732" s="48"/>
      <c r="M732" s="234"/>
      <c r="N732" s="235"/>
      <c r="O732" s="88"/>
      <c r="P732" s="88"/>
      <c r="Q732" s="88"/>
      <c r="R732" s="88"/>
      <c r="S732" s="88"/>
      <c r="T732" s="89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T732" s="20" t="s">
        <v>263</v>
      </c>
      <c r="AU732" s="20" t="s">
        <v>93</v>
      </c>
    </row>
    <row r="733" s="15" customFormat="1">
      <c r="A733" s="15"/>
      <c r="B733" s="259"/>
      <c r="C733" s="260"/>
      <c r="D733" s="238" t="s">
        <v>265</v>
      </c>
      <c r="E733" s="261" t="s">
        <v>48</v>
      </c>
      <c r="F733" s="262" t="s">
        <v>1207</v>
      </c>
      <c r="G733" s="260"/>
      <c r="H733" s="261" t="s">
        <v>48</v>
      </c>
      <c r="I733" s="263"/>
      <c r="J733" s="260"/>
      <c r="K733" s="260"/>
      <c r="L733" s="264"/>
      <c r="M733" s="265"/>
      <c r="N733" s="266"/>
      <c r="O733" s="266"/>
      <c r="P733" s="266"/>
      <c r="Q733" s="266"/>
      <c r="R733" s="266"/>
      <c r="S733" s="266"/>
      <c r="T733" s="267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8" t="s">
        <v>265</v>
      </c>
      <c r="AU733" s="268" t="s">
        <v>93</v>
      </c>
      <c r="AV733" s="15" t="s">
        <v>23</v>
      </c>
      <c r="AW733" s="15" t="s">
        <v>46</v>
      </c>
      <c r="AX733" s="15" t="s">
        <v>85</v>
      </c>
      <c r="AY733" s="268" t="s">
        <v>254</v>
      </c>
    </row>
    <row r="734" s="13" customFormat="1">
      <c r="A734" s="13"/>
      <c r="B734" s="236"/>
      <c r="C734" s="237"/>
      <c r="D734" s="238" t="s">
        <v>265</v>
      </c>
      <c r="E734" s="239" t="s">
        <v>48</v>
      </c>
      <c r="F734" s="240" t="s">
        <v>1208</v>
      </c>
      <c r="G734" s="237"/>
      <c r="H734" s="241">
        <v>7.9809999999999999</v>
      </c>
      <c r="I734" s="242"/>
      <c r="J734" s="237"/>
      <c r="K734" s="237"/>
      <c r="L734" s="243"/>
      <c r="M734" s="244"/>
      <c r="N734" s="245"/>
      <c r="O734" s="245"/>
      <c r="P734" s="245"/>
      <c r="Q734" s="245"/>
      <c r="R734" s="245"/>
      <c r="S734" s="245"/>
      <c r="T734" s="246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7" t="s">
        <v>265</v>
      </c>
      <c r="AU734" s="247" t="s">
        <v>93</v>
      </c>
      <c r="AV734" s="13" t="s">
        <v>93</v>
      </c>
      <c r="AW734" s="13" t="s">
        <v>46</v>
      </c>
      <c r="AX734" s="13" t="s">
        <v>23</v>
      </c>
      <c r="AY734" s="247" t="s">
        <v>254</v>
      </c>
    </row>
    <row r="735" s="2" customFormat="1">
      <c r="A735" s="42"/>
      <c r="B735" s="43"/>
      <c r="C735" s="44"/>
      <c r="D735" s="238" t="s">
        <v>278</v>
      </c>
      <c r="E735" s="44"/>
      <c r="F735" s="269" t="s">
        <v>1209</v>
      </c>
      <c r="G735" s="44"/>
      <c r="H735" s="44"/>
      <c r="I735" s="44"/>
      <c r="J735" s="44"/>
      <c r="K735" s="44"/>
      <c r="L735" s="48"/>
      <c r="M735" s="234"/>
      <c r="N735" s="235"/>
      <c r="O735" s="88"/>
      <c r="P735" s="88"/>
      <c r="Q735" s="88"/>
      <c r="R735" s="88"/>
      <c r="S735" s="88"/>
      <c r="T735" s="89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U735" s="20" t="s">
        <v>93</v>
      </c>
    </row>
    <row r="736" s="2" customFormat="1">
      <c r="A736" s="42"/>
      <c r="B736" s="43"/>
      <c r="C736" s="44"/>
      <c r="D736" s="238" t="s">
        <v>278</v>
      </c>
      <c r="E736" s="44"/>
      <c r="F736" s="270" t="s">
        <v>834</v>
      </c>
      <c r="G736" s="44"/>
      <c r="H736" s="271">
        <v>0</v>
      </c>
      <c r="I736" s="44"/>
      <c r="J736" s="44"/>
      <c r="K736" s="44"/>
      <c r="L736" s="48"/>
      <c r="M736" s="234"/>
      <c r="N736" s="235"/>
      <c r="O736" s="88"/>
      <c r="P736" s="88"/>
      <c r="Q736" s="88"/>
      <c r="R736" s="88"/>
      <c r="S736" s="88"/>
      <c r="T736" s="89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U736" s="20" t="s">
        <v>93</v>
      </c>
    </row>
    <row r="737" s="2" customFormat="1">
      <c r="A737" s="42"/>
      <c r="B737" s="43"/>
      <c r="C737" s="44"/>
      <c r="D737" s="238" t="s">
        <v>278</v>
      </c>
      <c r="E737" s="44"/>
      <c r="F737" s="270" t="s">
        <v>2214</v>
      </c>
      <c r="G737" s="44"/>
      <c r="H737" s="271">
        <v>9.1699999999999999</v>
      </c>
      <c r="I737" s="44"/>
      <c r="J737" s="44"/>
      <c r="K737" s="44"/>
      <c r="L737" s="48"/>
      <c r="M737" s="234"/>
      <c r="N737" s="235"/>
      <c r="O737" s="88"/>
      <c r="P737" s="88"/>
      <c r="Q737" s="88"/>
      <c r="R737" s="88"/>
      <c r="S737" s="88"/>
      <c r="T737" s="89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U737" s="20" t="s">
        <v>93</v>
      </c>
    </row>
    <row r="738" s="2" customFormat="1">
      <c r="A738" s="42"/>
      <c r="B738" s="43"/>
      <c r="C738" s="44"/>
      <c r="D738" s="238" t="s">
        <v>278</v>
      </c>
      <c r="E738" s="44"/>
      <c r="F738" s="270" t="s">
        <v>2215</v>
      </c>
      <c r="G738" s="44"/>
      <c r="H738" s="271">
        <v>9.3300000000000001</v>
      </c>
      <c r="I738" s="44"/>
      <c r="J738" s="44"/>
      <c r="K738" s="44"/>
      <c r="L738" s="48"/>
      <c r="M738" s="234"/>
      <c r="N738" s="235"/>
      <c r="O738" s="88"/>
      <c r="P738" s="88"/>
      <c r="Q738" s="88"/>
      <c r="R738" s="88"/>
      <c r="S738" s="88"/>
      <c r="T738" s="89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U738" s="20" t="s">
        <v>93</v>
      </c>
    </row>
    <row r="739" s="2" customFormat="1">
      <c r="A739" s="42"/>
      <c r="B739" s="43"/>
      <c r="C739" s="44"/>
      <c r="D739" s="238" t="s">
        <v>278</v>
      </c>
      <c r="E739" s="44"/>
      <c r="F739" s="270" t="s">
        <v>2216</v>
      </c>
      <c r="G739" s="44"/>
      <c r="H739" s="271">
        <v>12.119999999999999</v>
      </c>
      <c r="I739" s="44"/>
      <c r="J739" s="44"/>
      <c r="K739" s="44"/>
      <c r="L739" s="48"/>
      <c r="M739" s="234"/>
      <c r="N739" s="235"/>
      <c r="O739" s="88"/>
      <c r="P739" s="88"/>
      <c r="Q739" s="88"/>
      <c r="R739" s="88"/>
      <c r="S739" s="88"/>
      <c r="T739" s="89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U739" s="20" t="s">
        <v>93</v>
      </c>
    </row>
    <row r="740" s="2" customFormat="1">
      <c r="A740" s="42"/>
      <c r="B740" s="43"/>
      <c r="C740" s="44"/>
      <c r="D740" s="238" t="s">
        <v>278</v>
      </c>
      <c r="E740" s="44"/>
      <c r="F740" s="270" t="s">
        <v>268</v>
      </c>
      <c r="G740" s="44"/>
      <c r="H740" s="271">
        <v>30.620000000000001</v>
      </c>
      <c r="I740" s="44"/>
      <c r="J740" s="44"/>
      <c r="K740" s="44"/>
      <c r="L740" s="48"/>
      <c r="M740" s="234"/>
      <c r="N740" s="235"/>
      <c r="O740" s="88"/>
      <c r="P740" s="88"/>
      <c r="Q740" s="88"/>
      <c r="R740" s="88"/>
      <c r="S740" s="88"/>
      <c r="T740" s="89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U740" s="20" t="s">
        <v>93</v>
      </c>
    </row>
    <row r="741" s="2" customFormat="1">
      <c r="A741" s="42"/>
      <c r="B741" s="43"/>
      <c r="C741" s="44"/>
      <c r="D741" s="238" t="s">
        <v>278</v>
      </c>
      <c r="E741" s="44"/>
      <c r="F741" s="269" t="s">
        <v>1210</v>
      </c>
      <c r="G741" s="44"/>
      <c r="H741" s="44"/>
      <c r="I741" s="44"/>
      <c r="J741" s="44"/>
      <c r="K741" s="44"/>
      <c r="L741" s="48"/>
      <c r="M741" s="234"/>
      <c r="N741" s="235"/>
      <c r="O741" s="88"/>
      <c r="P741" s="88"/>
      <c r="Q741" s="88"/>
      <c r="R741" s="88"/>
      <c r="S741" s="88"/>
      <c r="T741" s="89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U741" s="20" t="s">
        <v>93</v>
      </c>
    </row>
    <row r="742" s="2" customFormat="1">
      <c r="A742" s="42"/>
      <c r="B742" s="43"/>
      <c r="C742" s="44"/>
      <c r="D742" s="238" t="s">
        <v>278</v>
      </c>
      <c r="E742" s="44"/>
      <c r="F742" s="270" t="s">
        <v>1172</v>
      </c>
      <c r="G742" s="44"/>
      <c r="H742" s="271">
        <v>0</v>
      </c>
      <c r="I742" s="44"/>
      <c r="J742" s="44"/>
      <c r="K742" s="44"/>
      <c r="L742" s="48"/>
      <c r="M742" s="234"/>
      <c r="N742" s="235"/>
      <c r="O742" s="88"/>
      <c r="P742" s="88"/>
      <c r="Q742" s="88"/>
      <c r="R742" s="88"/>
      <c r="S742" s="88"/>
      <c r="T742" s="89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U742" s="20" t="s">
        <v>93</v>
      </c>
    </row>
    <row r="743" s="2" customFormat="1">
      <c r="A743" s="42"/>
      <c r="B743" s="43"/>
      <c r="C743" s="44"/>
      <c r="D743" s="238" t="s">
        <v>278</v>
      </c>
      <c r="E743" s="44"/>
      <c r="F743" s="270" t="s">
        <v>2217</v>
      </c>
      <c r="G743" s="44"/>
      <c r="H743" s="271">
        <v>19.260000000000002</v>
      </c>
      <c r="I743" s="44"/>
      <c r="J743" s="44"/>
      <c r="K743" s="44"/>
      <c r="L743" s="48"/>
      <c r="M743" s="234"/>
      <c r="N743" s="235"/>
      <c r="O743" s="88"/>
      <c r="P743" s="88"/>
      <c r="Q743" s="88"/>
      <c r="R743" s="88"/>
      <c r="S743" s="88"/>
      <c r="T743" s="89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U743" s="20" t="s">
        <v>93</v>
      </c>
    </row>
    <row r="744" s="2" customFormat="1">
      <c r="A744" s="42"/>
      <c r="B744" s="43"/>
      <c r="C744" s="44"/>
      <c r="D744" s="238" t="s">
        <v>278</v>
      </c>
      <c r="E744" s="44"/>
      <c r="F744" s="270" t="s">
        <v>268</v>
      </c>
      <c r="G744" s="44"/>
      <c r="H744" s="271">
        <v>19.260000000000002</v>
      </c>
      <c r="I744" s="44"/>
      <c r="J744" s="44"/>
      <c r="K744" s="44"/>
      <c r="L744" s="48"/>
      <c r="M744" s="234"/>
      <c r="N744" s="235"/>
      <c r="O744" s="88"/>
      <c r="P744" s="88"/>
      <c r="Q744" s="88"/>
      <c r="R744" s="88"/>
      <c r="S744" s="88"/>
      <c r="T744" s="89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U744" s="20" t="s">
        <v>93</v>
      </c>
    </row>
    <row r="745" s="2" customFormat="1" ht="21.75" customHeight="1">
      <c r="A745" s="42"/>
      <c r="B745" s="43"/>
      <c r="C745" s="218" t="s">
        <v>581</v>
      </c>
      <c r="D745" s="218" t="s">
        <v>256</v>
      </c>
      <c r="E745" s="219" t="s">
        <v>1212</v>
      </c>
      <c r="F745" s="220" t="s">
        <v>1213</v>
      </c>
      <c r="G745" s="221" t="s">
        <v>413</v>
      </c>
      <c r="H745" s="222">
        <v>3</v>
      </c>
      <c r="I745" s="223"/>
      <c r="J745" s="224">
        <f>ROUND(I745*H745,2)</f>
        <v>0</v>
      </c>
      <c r="K745" s="220" t="s">
        <v>260</v>
      </c>
      <c r="L745" s="48"/>
      <c r="M745" s="225" t="s">
        <v>48</v>
      </c>
      <c r="N745" s="226" t="s">
        <v>56</v>
      </c>
      <c r="O745" s="88"/>
      <c r="P745" s="227">
        <f>O745*H745</f>
        <v>0</v>
      </c>
      <c r="Q745" s="227">
        <v>0.089999999999999997</v>
      </c>
      <c r="R745" s="227">
        <f>Q745*H745</f>
        <v>0.27000000000000002</v>
      </c>
      <c r="S745" s="227">
        <v>0</v>
      </c>
      <c r="T745" s="228">
        <f>S745*H745</f>
        <v>0</v>
      </c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R745" s="229" t="s">
        <v>261</v>
      </c>
      <c r="AT745" s="229" t="s">
        <v>256</v>
      </c>
      <c r="AU745" s="229" t="s">
        <v>93</v>
      </c>
      <c r="AY745" s="20" t="s">
        <v>254</v>
      </c>
      <c r="BE745" s="230">
        <f>IF(N745="základní",J745,0)</f>
        <v>0</v>
      </c>
      <c r="BF745" s="230">
        <f>IF(N745="snížená",J745,0)</f>
        <v>0</v>
      </c>
      <c r="BG745" s="230">
        <f>IF(N745="zákl. přenesená",J745,0)</f>
        <v>0</v>
      </c>
      <c r="BH745" s="230">
        <f>IF(N745="sníž. přenesená",J745,0)</f>
        <v>0</v>
      </c>
      <c r="BI745" s="230">
        <f>IF(N745="nulová",J745,0)</f>
        <v>0</v>
      </c>
      <c r="BJ745" s="20" t="s">
        <v>23</v>
      </c>
      <c r="BK745" s="230">
        <f>ROUND(I745*H745,2)</f>
        <v>0</v>
      </c>
      <c r="BL745" s="20" t="s">
        <v>261</v>
      </c>
      <c r="BM745" s="229" t="s">
        <v>1214</v>
      </c>
    </row>
    <row r="746" s="2" customFormat="1">
      <c r="A746" s="42"/>
      <c r="B746" s="43"/>
      <c r="C746" s="44"/>
      <c r="D746" s="231" t="s">
        <v>263</v>
      </c>
      <c r="E746" s="44"/>
      <c r="F746" s="232" t="s">
        <v>1215</v>
      </c>
      <c r="G746" s="44"/>
      <c r="H746" s="44"/>
      <c r="I746" s="233"/>
      <c r="J746" s="44"/>
      <c r="K746" s="44"/>
      <c r="L746" s="48"/>
      <c r="M746" s="234"/>
      <c r="N746" s="235"/>
      <c r="O746" s="88"/>
      <c r="P746" s="88"/>
      <c r="Q746" s="88"/>
      <c r="R746" s="88"/>
      <c r="S746" s="88"/>
      <c r="T746" s="89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T746" s="20" t="s">
        <v>263</v>
      </c>
      <c r="AU746" s="20" t="s">
        <v>93</v>
      </c>
    </row>
    <row r="747" s="13" customFormat="1">
      <c r="A747" s="13"/>
      <c r="B747" s="236"/>
      <c r="C747" s="237"/>
      <c r="D747" s="238" t="s">
        <v>265</v>
      </c>
      <c r="E747" s="239" t="s">
        <v>48</v>
      </c>
      <c r="F747" s="240" t="s">
        <v>104</v>
      </c>
      <c r="G747" s="237"/>
      <c r="H747" s="241">
        <v>3</v>
      </c>
      <c r="I747" s="242"/>
      <c r="J747" s="237"/>
      <c r="K747" s="237"/>
      <c r="L747" s="243"/>
      <c r="M747" s="244"/>
      <c r="N747" s="245"/>
      <c r="O747" s="245"/>
      <c r="P747" s="245"/>
      <c r="Q747" s="245"/>
      <c r="R747" s="245"/>
      <c r="S747" s="245"/>
      <c r="T747" s="246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7" t="s">
        <v>265</v>
      </c>
      <c r="AU747" s="247" t="s">
        <v>93</v>
      </c>
      <c r="AV747" s="13" t="s">
        <v>93</v>
      </c>
      <c r="AW747" s="13" t="s">
        <v>46</v>
      </c>
      <c r="AX747" s="13" t="s">
        <v>23</v>
      </c>
      <c r="AY747" s="247" t="s">
        <v>254</v>
      </c>
    </row>
    <row r="748" s="2" customFormat="1" ht="16.5" customHeight="1">
      <c r="A748" s="42"/>
      <c r="B748" s="43"/>
      <c r="C748" s="285" t="s">
        <v>587</v>
      </c>
      <c r="D748" s="285" t="s">
        <v>376</v>
      </c>
      <c r="E748" s="286" t="s">
        <v>1217</v>
      </c>
      <c r="F748" s="287" t="s">
        <v>1218</v>
      </c>
      <c r="G748" s="288" t="s">
        <v>413</v>
      </c>
      <c r="H748" s="289">
        <v>3</v>
      </c>
      <c r="I748" s="290"/>
      <c r="J748" s="291">
        <f>ROUND(I748*H748,2)</f>
        <v>0</v>
      </c>
      <c r="K748" s="287" t="s">
        <v>260</v>
      </c>
      <c r="L748" s="292"/>
      <c r="M748" s="293" t="s">
        <v>48</v>
      </c>
      <c r="N748" s="294" t="s">
        <v>56</v>
      </c>
      <c r="O748" s="88"/>
      <c r="P748" s="227">
        <f>O748*H748</f>
        <v>0</v>
      </c>
      <c r="Q748" s="227">
        <v>0.19600000000000001</v>
      </c>
      <c r="R748" s="227">
        <f>Q748*H748</f>
        <v>0.58800000000000008</v>
      </c>
      <c r="S748" s="227">
        <v>0</v>
      </c>
      <c r="T748" s="228">
        <f>S748*H748</f>
        <v>0</v>
      </c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R748" s="229" t="s">
        <v>499</v>
      </c>
      <c r="AT748" s="229" t="s">
        <v>376</v>
      </c>
      <c r="AU748" s="229" t="s">
        <v>93</v>
      </c>
      <c r="AY748" s="20" t="s">
        <v>254</v>
      </c>
      <c r="BE748" s="230">
        <f>IF(N748="základní",J748,0)</f>
        <v>0</v>
      </c>
      <c r="BF748" s="230">
        <f>IF(N748="snížená",J748,0)</f>
        <v>0</v>
      </c>
      <c r="BG748" s="230">
        <f>IF(N748="zákl. přenesená",J748,0)</f>
        <v>0</v>
      </c>
      <c r="BH748" s="230">
        <f>IF(N748="sníž. přenesená",J748,0)</f>
        <v>0</v>
      </c>
      <c r="BI748" s="230">
        <f>IF(N748="nulová",J748,0)</f>
        <v>0</v>
      </c>
      <c r="BJ748" s="20" t="s">
        <v>23</v>
      </c>
      <c r="BK748" s="230">
        <f>ROUND(I748*H748,2)</f>
        <v>0</v>
      </c>
      <c r="BL748" s="20" t="s">
        <v>499</v>
      </c>
      <c r="BM748" s="229" t="s">
        <v>1219</v>
      </c>
    </row>
    <row r="749" s="13" customFormat="1">
      <c r="A749" s="13"/>
      <c r="B749" s="236"/>
      <c r="C749" s="237"/>
      <c r="D749" s="238" t="s">
        <v>265</v>
      </c>
      <c r="E749" s="239" t="s">
        <v>48</v>
      </c>
      <c r="F749" s="240" t="s">
        <v>104</v>
      </c>
      <c r="G749" s="237"/>
      <c r="H749" s="241">
        <v>3</v>
      </c>
      <c r="I749" s="242"/>
      <c r="J749" s="237"/>
      <c r="K749" s="237"/>
      <c r="L749" s="243"/>
      <c r="M749" s="244"/>
      <c r="N749" s="245"/>
      <c r="O749" s="245"/>
      <c r="P749" s="245"/>
      <c r="Q749" s="245"/>
      <c r="R749" s="245"/>
      <c r="S749" s="245"/>
      <c r="T749" s="246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7" t="s">
        <v>265</v>
      </c>
      <c r="AU749" s="247" t="s">
        <v>93</v>
      </c>
      <c r="AV749" s="13" t="s">
        <v>93</v>
      </c>
      <c r="AW749" s="13" t="s">
        <v>46</v>
      </c>
      <c r="AX749" s="13" t="s">
        <v>23</v>
      </c>
      <c r="AY749" s="247" t="s">
        <v>254</v>
      </c>
    </row>
    <row r="750" s="2" customFormat="1" ht="16.5" customHeight="1">
      <c r="A750" s="42"/>
      <c r="B750" s="43"/>
      <c r="C750" s="285" t="s">
        <v>594</v>
      </c>
      <c r="D750" s="285" t="s">
        <v>376</v>
      </c>
      <c r="E750" s="286" t="s">
        <v>1221</v>
      </c>
      <c r="F750" s="287" t="s">
        <v>1222</v>
      </c>
      <c r="G750" s="288" t="s">
        <v>413</v>
      </c>
      <c r="H750" s="289">
        <v>1</v>
      </c>
      <c r="I750" s="290"/>
      <c r="J750" s="291">
        <f>ROUND(I750*H750,2)</f>
        <v>0</v>
      </c>
      <c r="K750" s="287" t="s">
        <v>260</v>
      </c>
      <c r="L750" s="292"/>
      <c r="M750" s="293" t="s">
        <v>48</v>
      </c>
      <c r="N750" s="294" t="s">
        <v>56</v>
      </c>
      <c r="O750" s="88"/>
      <c r="P750" s="227">
        <f>O750*H750</f>
        <v>0</v>
      </c>
      <c r="Q750" s="227">
        <v>0.01</v>
      </c>
      <c r="R750" s="227">
        <f>Q750*H750</f>
        <v>0.01</v>
      </c>
      <c r="S750" s="227">
        <v>0</v>
      </c>
      <c r="T750" s="228">
        <f>S750*H750</f>
        <v>0</v>
      </c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R750" s="229" t="s">
        <v>499</v>
      </c>
      <c r="AT750" s="229" t="s">
        <v>376</v>
      </c>
      <c r="AU750" s="229" t="s">
        <v>93</v>
      </c>
      <c r="AY750" s="20" t="s">
        <v>254</v>
      </c>
      <c r="BE750" s="230">
        <f>IF(N750="základní",J750,0)</f>
        <v>0</v>
      </c>
      <c r="BF750" s="230">
        <f>IF(N750="snížená",J750,0)</f>
        <v>0</v>
      </c>
      <c r="BG750" s="230">
        <f>IF(N750="zákl. přenesená",J750,0)</f>
        <v>0</v>
      </c>
      <c r="BH750" s="230">
        <f>IF(N750="sníž. přenesená",J750,0)</f>
        <v>0</v>
      </c>
      <c r="BI750" s="230">
        <f>IF(N750="nulová",J750,0)</f>
        <v>0</v>
      </c>
      <c r="BJ750" s="20" t="s">
        <v>23</v>
      </c>
      <c r="BK750" s="230">
        <f>ROUND(I750*H750,2)</f>
        <v>0</v>
      </c>
      <c r="BL750" s="20" t="s">
        <v>499</v>
      </c>
      <c r="BM750" s="229" t="s">
        <v>1223</v>
      </c>
    </row>
    <row r="751" s="13" customFormat="1">
      <c r="A751" s="13"/>
      <c r="B751" s="236"/>
      <c r="C751" s="237"/>
      <c r="D751" s="238" t="s">
        <v>265</v>
      </c>
      <c r="E751" s="239" t="s">
        <v>48</v>
      </c>
      <c r="F751" s="240" t="s">
        <v>23</v>
      </c>
      <c r="G751" s="237"/>
      <c r="H751" s="241">
        <v>1</v>
      </c>
      <c r="I751" s="242"/>
      <c r="J751" s="237"/>
      <c r="K751" s="237"/>
      <c r="L751" s="243"/>
      <c r="M751" s="244"/>
      <c r="N751" s="245"/>
      <c r="O751" s="245"/>
      <c r="P751" s="245"/>
      <c r="Q751" s="245"/>
      <c r="R751" s="245"/>
      <c r="S751" s="245"/>
      <c r="T751" s="246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7" t="s">
        <v>265</v>
      </c>
      <c r="AU751" s="247" t="s">
        <v>93</v>
      </c>
      <c r="AV751" s="13" t="s">
        <v>93</v>
      </c>
      <c r="AW751" s="13" t="s">
        <v>46</v>
      </c>
      <c r="AX751" s="13" t="s">
        <v>23</v>
      </c>
      <c r="AY751" s="247" t="s">
        <v>254</v>
      </c>
    </row>
    <row r="752" s="2" customFormat="1" ht="21.75" customHeight="1">
      <c r="A752" s="42"/>
      <c r="B752" s="43"/>
      <c r="C752" s="218" t="s">
        <v>205</v>
      </c>
      <c r="D752" s="218" t="s">
        <v>256</v>
      </c>
      <c r="E752" s="219" t="s">
        <v>1225</v>
      </c>
      <c r="F752" s="220" t="s">
        <v>1226</v>
      </c>
      <c r="G752" s="221" t="s">
        <v>413</v>
      </c>
      <c r="H752" s="222">
        <v>27</v>
      </c>
      <c r="I752" s="223"/>
      <c r="J752" s="224">
        <f>ROUND(I752*H752,2)</f>
        <v>0</v>
      </c>
      <c r="K752" s="220" t="s">
        <v>260</v>
      </c>
      <c r="L752" s="48"/>
      <c r="M752" s="225" t="s">
        <v>48</v>
      </c>
      <c r="N752" s="226" t="s">
        <v>56</v>
      </c>
      <c r="O752" s="88"/>
      <c r="P752" s="227">
        <f>O752*H752</f>
        <v>0</v>
      </c>
      <c r="Q752" s="227">
        <v>0.0013600000000000001</v>
      </c>
      <c r="R752" s="227">
        <f>Q752*H752</f>
        <v>0.036720000000000003</v>
      </c>
      <c r="S752" s="227">
        <v>0</v>
      </c>
      <c r="T752" s="228">
        <f>S752*H752</f>
        <v>0</v>
      </c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R752" s="229" t="s">
        <v>261</v>
      </c>
      <c r="AT752" s="229" t="s">
        <v>256</v>
      </c>
      <c r="AU752" s="229" t="s">
        <v>93</v>
      </c>
      <c r="AY752" s="20" t="s">
        <v>254</v>
      </c>
      <c r="BE752" s="230">
        <f>IF(N752="základní",J752,0)</f>
        <v>0</v>
      </c>
      <c r="BF752" s="230">
        <f>IF(N752="snížená",J752,0)</f>
        <v>0</v>
      </c>
      <c r="BG752" s="230">
        <f>IF(N752="zákl. přenesená",J752,0)</f>
        <v>0</v>
      </c>
      <c r="BH752" s="230">
        <f>IF(N752="sníž. přenesená",J752,0)</f>
        <v>0</v>
      </c>
      <c r="BI752" s="230">
        <f>IF(N752="nulová",J752,0)</f>
        <v>0</v>
      </c>
      <c r="BJ752" s="20" t="s">
        <v>23</v>
      </c>
      <c r="BK752" s="230">
        <f>ROUND(I752*H752,2)</f>
        <v>0</v>
      </c>
      <c r="BL752" s="20" t="s">
        <v>261</v>
      </c>
      <c r="BM752" s="229" t="s">
        <v>1227</v>
      </c>
    </row>
    <row r="753" s="2" customFormat="1">
      <c r="A753" s="42"/>
      <c r="B753" s="43"/>
      <c r="C753" s="44"/>
      <c r="D753" s="231" t="s">
        <v>263</v>
      </c>
      <c r="E753" s="44"/>
      <c r="F753" s="232" t="s">
        <v>1228</v>
      </c>
      <c r="G753" s="44"/>
      <c r="H753" s="44"/>
      <c r="I753" s="233"/>
      <c r="J753" s="44"/>
      <c r="K753" s="44"/>
      <c r="L753" s="48"/>
      <c r="M753" s="234"/>
      <c r="N753" s="235"/>
      <c r="O753" s="88"/>
      <c r="P753" s="88"/>
      <c r="Q753" s="88"/>
      <c r="R753" s="88"/>
      <c r="S753" s="88"/>
      <c r="T753" s="89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T753" s="20" t="s">
        <v>263</v>
      </c>
      <c r="AU753" s="20" t="s">
        <v>93</v>
      </c>
    </row>
    <row r="754" s="15" customFormat="1">
      <c r="A754" s="15"/>
      <c r="B754" s="259"/>
      <c r="C754" s="260"/>
      <c r="D754" s="238" t="s">
        <v>265</v>
      </c>
      <c r="E754" s="261" t="s">
        <v>48</v>
      </c>
      <c r="F754" s="262" t="s">
        <v>834</v>
      </c>
      <c r="G754" s="260"/>
      <c r="H754" s="261" t="s">
        <v>48</v>
      </c>
      <c r="I754" s="263"/>
      <c r="J754" s="260"/>
      <c r="K754" s="260"/>
      <c r="L754" s="264"/>
      <c r="M754" s="265"/>
      <c r="N754" s="266"/>
      <c r="O754" s="266"/>
      <c r="P754" s="266"/>
      <c r="Q754" s="266"/>
      <c r="R754" s="266"/>
      <c r="S754" s="266"/>
      <c r="T754" s="267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68" t="s">
        <v>265</v>
      </c>
      <c r="AU754" s="268" t="s">
        <v>93</v>
      </c>
      <c r="AV754" s="15" t="s">
        <v>23</v>
      </c>
      <c r="AW754" s="15" t="s">
        <v>46</v>
      </c>
      <c r="AX754" s="15" t="s">
        <v>85</v>
      </c>
      <c r="AY754" s="268" t="s">
        <v>254</v>
      </c>
    </row>
    <row r="755" s="13" customFormat="1">
      <c r="A755" s="13"/>
      <c r="B755" s="236"/>
      <c r="C755" s="237"/>
      <c r="D755" s="238" t="s">
        <v>265</v>
      </c>
      <c r="E755" s="239" t="s">
        <v>48</v>
      </c>
      <c r="F755" s="240" t="s">
        <v>2223</v>
      </c>
      <c r="G755" s="237"/>
      <c r="H755" s="241">
        <v>27</v>
      </c>
      <c r="I755" s="242"/>
      <c r="J755" s="237"/>
      <c r="K755" s="237"/>
      <c r="L755" s="243"/>
      <c r="M755" s="244"/>
      <c r="N755" s="245"/>
      <c r="O755" s="245"/>
      <c r="P755" s="245"/>
      <c r="Q755" s="245"/>
      <c r="R755" s="245"/>
      <c r="S755" s="245"/>
      <c r="T755" s="246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7" t="s">
        <v>265</v>
      </c>
      <c r="AU755" s="247" t="s">
        <v>93</v>
      </c>
      <c r="AV755" s="13" t="s">
        <v>93</v>
      </c>
      <c r="AW755" s="13" t="s">
        <v>46</v>
      </c>
      <c r="AX755" s="13" t="s">
        <v>85</v>
      </c>
      <c r="AY755" s="247" t="s">
        <v>254</v>
      </c>
    </row>
    <row r="756" s="14" customFormat="1">
      <c r="A756" s="14"/>
      <c r="B756" s="248"/>
      <c r="C756" s="249"/>
      <c r="D756" s="238" t="s">
        <v>265</v>
      </c>
      <c r="E756" s="250" t="s">
        <v>48</v>
      </c>
      <c r="F756" s="251" t="s">
        <v>268</v>
      </c>
      <c r="G756" s="249"/>
      <c r="H756" s="252">
        <v>27</v>
      </c>
      <c r="I756" s="253"/>
      <c r="J756" s="249"/>
      <c r="K756" s="249"/>
      <c r="L756" s="254"/>
      <c r="M756" s="255"/>
      <c r="N756" s="256"/>
      <c r="O756" s="256"/>
      <c r="P756" s="256"/>
      <c r="Q756" s="256"/>
      <c r="R756" s="256"/>
      <c r="S756" s="256"/>
      <c r="T756" s="257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8" t="s">
        <v>265</v>
      </c>
      <c r="AU756" s="258" t="s">
        <v>93</v>
      </c>
      <c r="AV756" s="14" t="s">
        <v>261</v>
      </c>
      <c r="AW756" s="14" t="s">
        <v>46</v>
      </c>
      <c r="AX756" s="14" t="s">
        <v>23</v>
      </c>
      <c r="AY756" s="258" t="s">
        <v>254</v>
      </c>
    </row>
    <row r="757" s="2" customFormat="1" ht="24.15" customHeight="1">
      <c r="A757" s="42"/>
      <c r="B757" s="43"/>
      <c r="C757" s="218" t="s">
        <v>1097</v>
      </c>
      <c r="D757" s="218" t="s">
        <v>256</v>
      </c>
      <c r="E757" s="219" t="s">
        <v>1231</v>
      </c>
      <c r="F757" s="220" t="s">
        <v>1232</v>
      </c>
      <c r="G757" s="221" t="s">
        <v>413</v>
      </c>
      <c r="H757" s="222">
        <v>12</v>
      </c>
      <c r="I757" s="223"/>
      <c r="J757" s="224">
        <f>ROUND(I757*H757,2)</f>
        <v>0</v>
      </c>
      <c r="K757" s="220" t="s">
        <v>260</v>
      </c>
      <c r="L757" s="48"/>
      <c r="M757" s="225" t="s">
        <v>48</v>
      </c>
      <c r="N757" s="226" t="s">
        <v>56</v>
      </c>
      <c r="O757" s="88"/>
      <c r="P757" s="227">
        <f>O757*H757</f>
        <v>0</v>
      </c>
      <c r="Q757" s="227">
        <v>0.012460000000000001</v>
      </c>
      <c r="R757" s="227">
        <f>Q757*H757</f>
        <v>0.14952000000000001</v>
      </c>
      <c r="S757" s="227">
        <v>0</v>
      </c>
      <c r="T757" s="228">
        <f>S757*H757</f>
        <v>0</v>
      </c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R757" s="229" t="s">
        <v>261</v>
      </c>
      <c r="AT757" s="229" t="s">
        <v>256</v>
      </c>
      <c r="AU757" s="229" t="s">
        <v>93</v>
      </c>
      <c r="AY757" s="20" t="s">
        <v>254</v>
      </c>
      <c r="BE757" s="230">
        <f>IF(N757="základní",J757,0)</f>
        <v>0</v>
      </c>
      <c r="BF757" s="230">
        <f>IF(N757="snížená",J757,0)</f>
        <v>0</v>
      </c>
      <c r="BG757" s="230">
        <f>IF(N757="zákl. přenesená",J757,0)</f>
        <v>0</v>
      </c>
      <c r="BH757" s="230">
        <f>IF(N757="sníž. přenesená",J757,0)</f>
        <v>0</v>
      </c>
      <c r="BI757" s="230">
        <f>IF(N757="nulová",J757,0)</f>
        <v>0</v>
      </c>
      <c r="BJ757" s="20" t="s">
        <v>23</v>
      </c>
      <c r="BK757" s="230">
        <f>ROUND(I757*H757,2)</f>
        <v>0</v>
      </c>
      <c r="BL757" s="20" t="s">
        <v>261</v>
      </c>
      <c r="BM757" s="229" t="s">
        <v>1233</v>
      </c>
    </row>
    <row r="758" s="2" customFormat="1">
      <c r="A758" s="42"/>
      <c r="B758" s="43"/>
      <c r="C758" s="44"/>
      <c r="D758" s="231" t="s">
        <v>263</v>
      </c>
      <c r="E758" s="44"/>
      <c r="F758" s="232" t="s">
        <v>1234</v>
      </c>
      <c r="G758" s="44"/>
      <c r="H758" s="44"/>
      <c r="I758" s="233"/>
      <c r="J758" s="44"/>
      <c r="K758" s="44"/>
      <c r="L758" s="48"/>
      <c r="M758" s="234"/>
      <c r="N758" s="235"/>
      <c r="O758" s="88"/>
      <c r="P758" s="88"/>
      <c r="Q758" s="88"/>
      <c r="R758" s="88"/>
      <c r="S758" s="88"/>
      <c r="T758" s="89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T758" s="20" t="s">
        <v>263</v>
      </c>
      <c r="AU758" s="20" t="s">
        <v>93</v>
      </c>
    </row>
    <row r="759" s="15" customFormat="1">
      <c r="A759" s="15"/>
      <c r="B759" s="259"/>
      <c r="C759" s="260"/>
      <c r="D759" s="238" t="s">
        <v>265</v>
      </c>
      <c r="E759" s="261" t="s">
        <v>48</v>
      </c>
      <c r="F759" s="262" t="s">
        <v>834</v>
      </c>
      <c r="G759" s="260"/>
      <c r="H759" s="261" t="s">
        <v>48</v>
      </c>
      <c r="I759" s="263"/>
      <c r="J759" s="260"/>
      <c r="K759" s="260"/>
      <c r="L759" s="264"/>
      <c r="M759" s="265"/>
      <c r="N759" s="266"/>
      <c r="O759" s="266"/>
      <c r="P759" s="266"/>
      <c r="Q759" s="266"/>
      <c r="R759" s="266"/>
      <c r="S759" s="266"/>
      <c r="T759" s="267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68" t="s">
        <v>265</v>
      </c>
      <c r="AU759" s="268" t="s">
        <v>93</v>
      </c>
      <c r="AV759" s="15" t="s">
        <v>23</v>
      </c>
      <c r="AW759" s="15" t="s">
        <v>46</v>
      </c>
      <c r="AX759" s="15" t="s">
        <v>85</v>
      </c>
      <c r="AY759" s="268" t="s">
        <v>254</v>
      </c>
    </row>
    <row r="760" s="13" customFormat="1">
      <c r="A760" s="13"/>
      <c r="B760" s="236"/>
      <c r="C760" s="237"/>
      <c r="D760" s="238" t="s">
        <v>265</v>
      </c>
      <c r="E760" s="239" t="s">
        <v>48</v>
      </c>
      <c r="F760" s="240" t="s">
        <v>2224</v>
      </c>
      <c r="G760" s="237"/>
      <c r="H760" s="241">
        <v>12</v>
      </c>
      <c r="I760" s="242"/>
      <c r="J760" s="237"/>
      <c r="K760" s="237"/>
      <c r="L760" s="243"/>
      <c r="M760" s="244"/>
      <c r="N760" s="245"/>
      <c r="O760" s="245"/>
      <c r="P760" s="245"/>
      <c r="Q760" s="245"/>
      <c r="R760" s="245"/>
      <c r="S760" s="245"/>
      <c r="T760" s="246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7" t="s">
        <v>265</v>
      </c>
      <c r="AU760" s="247" t="s">
        <v>93</v>
      </c>
      <c r="AV760" s="13" t="s">
        <v>93</v>
      </c>
      <c r="AW760" s="13" t="s">
        <v>46</v>
      </c>
      <c r="AX760" s="13" t="s">
        <v>85</v>
      </c>
      <c r="AY760" s="247" t="s">
        <v>254</v>
      </c>
    </row>
    <row r="761" s="14" customFormat="1">
      <c r="A761" s="14"/>
      <c r="B761" s="248"/>
      <c r="C761" s="249"/>
      <c r="D761" s="238" t="s">
        <v>265</v>
      </c>
      <c r="E761" s="250" t="s">
        <v>48</v>
      </c>
      <c r="F761" s="251" t="s">
        <v>268</v>
      </c>
      <c r="G761" s="249"/>
      <c r="H761" s="252">
        <v>12</v>
      </c>
      <c r="I761" s="253"/>
      <c r="J761" s="249"/>
      <c r="K761" s="249"/>
      <c r="L761" s="254"/>
      <c r="M761" s="255"/>
      <c r="N761" s="256"/>
      <c r="O761" s="256"/>
      <c r="P761" s="256"/>
      <c r="Q761" s="256"/>
      <c r="R761" s="256"/>
      <c r="S761" s="256"/>
      <c r="T761" s="257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8" t="s">
        <v>265</v>
      </c>
      <c r="AU761" s="258" t="s">
        <v>93</v>
      </c>
      <c r="AV761" s="14" t="s">
        <v>261</v>
      </c>
      <c r="AW761" s="14" t="s">
        <v>46</v>
      </c>
      <c r="AX761" s="14" t="s">
        <v>23</v>
      </c>
      <c r="AY761" s="258" t="s">
        <v>254</v>
      </c>
    </row>
    <row r="762" s="2" customFormat="1" ht="24.15" customHeight="1">
      <c r="A762" s="42"/>
      <c r="B762" s="43"/>
      <c r="C762" s="218" t="s">
        <v>1102</v>
      </c>
      <c r="D762" s="218" t="s">
        <v>256</v>
      </c>
      <c r="E762" s="219" t="s">
        <v>1244</v>
      </c>
      <c r="F762" s="220" t="s">
        <v>1245</v>
      </c>
      <c r="G762" s="221" t="s">
        <v>314</v>
      </c>
      <c r="H762" s="222">
        <v>514.09299999999996</v>
      </c>
      <c r="I762" s="223"/>
      <c r="J762" s="224">
        <f>ROUND(I762*H762,2)</f>
        <v>0</v>
      </c>
      <c r="K762" s="220" t="s">
        <v>260</v>
      </c>
      <c r="L762" s="48"/>
      <c r="M762" s="225" t="s">
        <v>48</v>
      </c>
      <c r="N762" s="226" t="s">
        <v>56</v>
      </c>
      <c r="O762" s="88"/>
      <c r="P762" s="227">
        <f>O762*H762</f>
        <v>0</v>
      </c>
      <c r="Q762" s="227">
        <v>2.5018699999999998</v>
      </c>
      <c r="R762" s="227">
        <f>Q762*H762</f>
        <v>1286.1938539099999</v>
      </c>
      <c r="S762" s="227">
        <v>0</v>
      </c>
      <c r="T762" s="228">
        <f>S762*H762</f>
        <v>0</v>
      </c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R762" s="229" t="s">
        <v>261</v>
      </c>
      <c r="AT762" s="229" t="s">
        <v>256</v>
      </c>
      <c r="AU762" s="229" t="s">
        <v>93</v>
      </c>
      <c r="AY762" s="20" t="s">
        <v>254</v>
      </c>
      <c r="BE762" s="230">
        <f>IF(N762="základní",J762,0)</f>
        <v>0</v>
      </c>
      <c r="BF762" s="230">
        <f>IF(N762="snížená",J762,0)</f>
        <v>0</v>
      </c>
      <c r="BG762" s="230">
        <f>IF(N762="zákl. přenesená",J762,0)</f>
        <v>0</v>
      </c>
      <c r="BH762" s="230">
        <f>IF(N762="sníž. přenesená",J762,0)</f>
        <v>0</v>
      </c>
      <c r="BI762" s="230">
        <f>IF(N762="nulová",J762,0)</f>
        <v>0</v>
      </c>
      <c r="BJ762" s="20" t="s">
        <v>23</v>
      </c>
      <c r="BK762" s="230">
        <f>ROUND(I762*H762,2)</f>
        <v>0</v>
      </c>
      <c r="BL762" s="20" t="s">
        <v>261</v>
      </c>
      <c r="BM762" s="229" t="s">
        <v>1246</v>
      </c>
    </row>
    <row r="763" s="2" customFormat="1">
      <c r="A763" s="42"/>
      <c r="B763" s="43"/>
      <c r="C763" s="44"/>
      <c r="D763" s="231" t="s">
        <v>263</v>
      </c>
      <c r="E763" s="44"/>
      <c r="F763" s="232" t="s">
        <v>1247</v>
      </c>
      <c r="G763" s="44"/>
      <c r="H763" s="44"/>
      <c r="I763" s="233"/>
      <c r="J763" s="44"/>
      <c r="K763" s="44"/>
      <c r="L763" s="48"/>
      <c r="M763" s="234"/>
      <c r="N763" s="235"/>
      <c r="O763" s="88"/>
      <c r="P763" s="88"/>
      <c r="Q763" s="88"/>
      <c r="R763" s="88"/>
      <c r="S763" s="88"/>
      <c r="T763" s="89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T763" s="20" t="s">
        <v>263</v>
      </c>
      <c r="AU763" s="20" t="s">
        <v>93</v>
      </c>
    </row>
    <row r="764" s="15" customFormat="1">
      <c r="A764" s="15"/>
      <c r="B764" s="259"/>
      <c r="C764" s="260"/>
      <c r="D764" s="238" t="s">
        <v>265</v>
      </c>
      <c r="E764" s="261" t="s">
        <v>48</v>
      </c>
      <c r="F764" s="262" t="s">
        <v>834</v>
      </c>
      <c r="G764" s="260"/>
      <c r="H764" s="261" t="s">
        <v>48</v>
      </c>
      <c r="I764" s="263"/>
      <c r="J764" s="260"/>
      <c r="K764" s="260"/>
      <c r="L764" s="264"/>
      <c r="M764" s="265"/>
      <c r="N764" s="266"/>
      <c r="O764" s="266"/>
      <c r="P764" s="266"/>
      <c r="Q764" s="266"/>
      <c r="R764" s="266"/>
      <c r="S764" s="266"/>
      <c r="T764" s="267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68" t="s">
        <v>265</v>
      </c>
      <c r="AU764" s="268" t="s">
        <v>93</v>
      </c>
      <c r="AV764" s="15" t="s">
        <v>23</v>
      </c>
      <c r="AW764" s="15" t="s">
        <v>46</v>
      </c>
      <c r="AX764" s="15" t="s">
        <v>85</v>
      </c>
      <c r="AY764" s="268" t="s">
        <v>254</v>
      </c>
    </row>
    <row r="765" s="13" customFormat="1">
      <c r="A765" s="13"/>
      <c r="B765" s="236"/>
      <c r="C765" s="237"/>
      <c r="D765" s="238" t="s">
        <v>265</v>
      </c>
      <c r="E765" s="239" t="s">
        <v>48</v>
      </c>
      <c r="F765" s="240" t="s">
        <v>925</v>
      </c>
      <c r="G765" s="237"/>
      <c r="H765" s="241">
        <v>514.09299999999996</v>
      </c>
      <c r="I765" s="242"/>
      <c r="J765" s="237"/>
      <c r="K765" s="237"/>
      <c r="L765" s="243"/>
      <c r="M765" s="244"/>
      <c r="N765" s="245"/>
      <c r="O765" s="245"/>
      <c r="P765" s="245"/>
      <c r="Q765" s="245"/>
      <c r="R765" s="245"/>
      <c r="S765" s="245"/>
      <c r="T765" s="246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7" t="s">
        <v>265</v>
      </c>
      <c r="AU765" s="247" t="s">
        <v>93</v>
      </c>
      <c r="AV765" s="13" t="s">
        <v>93</v>
      </c>
      <c r="AW765" s="13" t="s">
        <v>46</v>
      </c>
      <c r="AX765" s="13" t="s">
        <v>85</v>
      </c>
      <c r="AY765" s="247" t="s">
        <v>254</v>
      </c>
    </row>
    <row r="766" s="14" customFormat="1">
      <c r="A766" s="14"/>
      <c r="B766" s="248"/>
      <c r="C766" s="249"/>
      <c r="D766" s="238" t="s">
        <v>265</v>
      </c>
      <c r="E766" s="250" t="s">
        <v>604</v>
      </c>
      <c r="F766" s="251" t="s">
        <v>268</v>
      </c>
      <c r="G766" s="249"/>
      <c r="H766" s="252">
        <v>514.09299999999996</v>
      </c>
      <c r="I766" s="253"/>
      <c r="J766" s="249"/>
      <c r="K766" s="249"/>
      <c r="L766" s="254"/>
      <c r="M766" s="255"/>
      <c r="N766" s="256"/>
      <c r="O766" s="256"/>
      <c r="P766" s="256"/>
      <c r="Q766" s="256"/>
      <c r="R766" s="256"/>
      <c r="S766" s="256"/>
      <c r="T766" s="257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8" t="s">
        <v>265</v>
      </c>
      <c r="AU766" s="258" t="s">
        <v>93</v>
      </c>
      <c r="AV766" s="14" t="s">
        <v>261</v>
      </c>
      <c r="AW766" s="14" t="s">
        <v>46</v>
      </c>
      <c r="AX766" s="14" t="s">
        <v>23</v>
      </c>
      <c r="AY766" s="258" t="s">
        <v>254</v>
      </c>
    </row>
    <row r="767" s="2" customFormat="1">
      <c r="A767" s="42"/>
      <c r="B767" s="43"/>
      <c r="C767" s="44"/>
      <c r="D767" s="238" t="s">
        <v>278</v>
      </c>
      <c r="E767" s="44"/>
      <c r="F767" s="269" t="s">
        <v>844</v>
      </c>
      <c r="G767" s="44"/>
      <c r="H767" s="44"/>
      <c r="I767" s="44"/>
      <c r="J767" s="44"/>
      <c r="K767" s="44"/>
      <c r="L767" s="48"/>
      <c r="M767" s="234"/>
      <c r="N767" s="235"/>
      <c r="O767" s="88"/>
      <c r="P767" s="88"/>
      <c r="Q767" s="88"/>
      <c r="R767" s="88"/>
      <c r="S767" s="88"/>
      <c r="T767" s="89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U767" s="20" t="s">
        <v>93</v>
      </c>
    </row>
    <row r="768" s="2" customFormat="1">
      <c r="A768" s="42"/>
      <c r="B768" s="43"/>
      <c r="C768" s="44"/>
      <c r="D768" s="238" t="s">
        <v>278</v>
      </c>
      <c r="E768" s="44"/>
      <c r="F768" s="270" t="s">
        <v>2166</v>
      </c>
      <c r="G768" s="44"/>
      <c r="H768" s="271">
        <v>130.15000000000001</v>
      </c>
      <c r="I768" s="44"/>
      <c r="J768" s="44"/>
      <c r="K768" s="44"/>
      <c r="L768" s="48"/>
      <c r="M768" s="234"/>
      <c r="N768" s="235"/>
      <c r="O768" s="88"/>
      <c r="P768" s="88"/>
      <c r="Q768" s="88"/>
      <c r="R768" s="88"/>
      <c r="S768" s="88"/>
      <c r="T768" s="89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U768" s="20" t="s">
        <v>93</v>
      </c>
    </row>
    <row r="769" s="2" customFormat="1" ht="16.5" customHeight="1">
      <c r="A769" s="42"/>
      <c r="B769" s="43"/>
      <c r="C769" s="218" t="s">
        <v>1106</v>
      </c>
      <c r="D769" s="218" t="s">
        <v>256</v>
      </c>
      <c r="E769" s="219" t="s">
        <v>1249</v>
      </c>
      <c r="F769" s="220" t="s">
        <v>1250</v>
      </c>
      <c r="G769" s="221" t="s">
        <v>528</v>
      </c>
      <c r="H769" s="222">
        <v>11.148</v>
      </c>
      <c r="I769" s="223"/>
      <c r="J769" s="224">
        <f>ROUND(I769*H769,2)</f>
        <v>0</v>
      </c>
      <c r="K769" s="220" t="s">
        <v>260</v>
      </c>
      <c r="L769" s="48"/>
      <c r="M769" s="225" t="s">
        <v>48</v>
      </c>
      <c r="N769" s="226" t="s">
        <v>56</v>
      </c>
      <c r="O769" s="88"/>
      <c r="P769" s="227">
        <f>O769*H769</f>
        <v>0</v>
      </c>
      <c r="Q769" s="227">
        <v>0.99734999999999996</v>
      </c>
      <c r="R769" s="227">
        <f>Q769*H769</f>
        <v>11.1184578</v>
      </c>
      <c r="S769" s="227">
        <v>0</v>
      </c>
      <c r="T769" s="228">
        <f>S769*H769</f>
        <v>0</v>
      </c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R769" s="229" t="s">
        <v>261</v>
      </c>
      <c r="AT769" s="229" t="s">
        <v>256</v>
      </c>
      <c r="AU769" s="229" t="s">
        <v>93</v>
      </c>
      <c r="AY769" s="20" t="s">
        <v>254</v>
      </c>
      <c r="BE769" s="230">
        <f>IF(N769="základní",J769,0)</f>
        <v>0</v>
      </c>
      <c r="BF769" s="230">
        <f>IF(N769="snížená",J769,0)</f>
        <v>0</v>
      </c>
      <c r="BG769" s="230">
        <f>IF(N769="zákl. přenesená",J769,0)</f>
        <v>0</v>
      </c>
      <c r="BH769" s="230">
        <f>IF(N769="sníž. přenesená",J769,0)</f>
        <v>0</v>
      </c>
      <c r="BI769" s="230">
        <f>IF(N769="nulová",J769,0)</f>
        <v>0</v>
      </c>
      <c r="BJ769" s="20" t="s">
        <v>23</v>
      </c>
      <c r="BK769" s="230">
        <f>ROUND(I769*H769,2)</f>
        <v>0</v>
      </c>
      <c r="BL769" s="20" t="s">
        <v>261</v>
      </c>
      <c r="BM769" s="229" t="s">
        <v>1251</v>
      </c>
    </row>
    <row r="770" s="2" customFormat="1">
      <c r="A770" s="42"/>
      <c r="B770" s="43"/>
      <c r="C770" s="44"/>
      <c r="D770" s="231" t="s">
        <v>263</v>
      </c>
      <c r="E770" s="44"/>
      <c r="F770" s="232" t="s">
        <v>1252</v>
      </c>
      <c r="G770" s="44"/>
      <c r="H770" s="44"/>
      <c r="I770" s="233"/>
      <c r="J770" s="44"/>
      <c r="K770" s="44"/>
      <c r="L770" s="48"/>
      <c r="M770" s="234"/>
      <c r="N770" s="235"/>
      <c r="O770" s="88"/>
      <c r="P770" s="88"/>
      <c r="Q770" s="88"/>
      <c r="R770" s="88"/>
      <c r="S770" s="88"/>
      <c r="T770" s="89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T770" s="20" t="s">
        <v>263</v>
      </c>
      <c r="AU770" s="20" t="s">
        <v>93</v>
      </c>
    </row>
    <row r="771" s="15" customFormat="1">
      <c r="A771" s="15"/>
      <c r="B771" s="259"/>
      <c r="C771" s="260"/>
      <c r="D771" s="238" t="s">
        <v>265</v>
      </c>
      <c r="E771" s="261" t="s">
        <v>48</v>
      </c>
      <c r="F771" s="262" t="s">
        <v>1042</v>
      </c>
      <c r="G771" s="260"/>
      <c r="H771" s="261" t="s">
        <v>48</v>
      </c>
      <c r="I771" s="263"/>
      <c r="J771" s="260"/>
      <c r="K771" s="260"/>
      <c r="L771" s="264"/>
      <c r="M771" s="265"/>
      <c r="N771" s="266"/>
      <c r="O771" s="266"/>
      <c r="P771" s="266"/>
      <c r="Q771" s="266"/>
      <c r="R771" s="266"/>
      <c r="S771" s="266"/>
      <c r="T771" s="267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8" t="s">
        <v>265</v>
      </c>
      <c r="AU771" s="268" t="s">
        <v>93</v>
      </c>
      <c r="AV771" s="15" t="s">
        <v>23</v>
      </c>
      <c r="AW771" s="15" t="s">
        <v>46</v>
      </c>
      <c r="AX771" s="15" t="s">
        <v>85</v>
      </c>
      <c r="AY771" s="268" t="s">
        <v>254</v>
      </c>
    </row>
    <row r="772" s="13" customFormat="1">
      <c r="A772" s="13"/>
      <c r="B772" s="236"/>
      <c r="C772" s="237"/>
      <c r="D772" s="238" t="s">
        <v>265</v>
      </c>
      <c r="E772" s="239" t="s">
        <v>48</v>
      </c>
      <c r="F772" s="240" t="s">
        <v>2225</v>
      </c>
      <c r="G772" s="237"/>
      <c r="H772" s="241">
        <v>11148.460999999999</v>
      </c>
      <c r="I772" s="242"/>
      <c r="J772" s="237"/>
      <c r="K772" s="237"/>
      <c r="L772" s="243"/>
      <c r="M772" s="244"/>
      <c r="N772" s="245"/>
      <c r="O772" s="245"/>
      <c r="P772" s="245"/>
      <c r="Q772" s="245"/>
      <c r="R772" s="245"/>
      <c r="S772" s="245"/>
      <c r="T772" s="246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7" t="s">
        <v>265</v>
      </c>
      <c r="AU772" s="247" t="s">
        <v>93</v>
      </c>
      <c r="AV772" s="13" t="s">
        <v>93</v>
      </c>
      <c r="AW772" s="13" t="s">
        <v>46</v>
      </c>
      <c r="AX772" s="13" t="s">
        <v>85</v>
      </c>
      <c r="AY772" s="247" t="s">
        <v>254</v>
      </c>
    </row>
    <row r="773" s="16" customFormat="1">
      <c r="A773" s="16"/>
      <c r="B773" s="272"/>
      <c r="C773" s="273"/>
      <c r="D773" s="238" t="s">
        <v>265</v>
      </c>
      <c r="E773" s="274" t="s">
        <v>643</v>
      </c>
      <c r="F773" s="275" t="s">
        <v>310</v>
      </c>
      <c r="G773" s="273"/>
      <c r="H773" s="276">
        <v>11148.460999999999</v>
      </c>
      <c r="I773" s="277"/>
      <c r="J773" s="273"/>
      <c r="K773" s="273"/>
      <c r="L773" s="278"/>
      <c r="M773" s="279"/>
      <c r="N773" s="280"/>
      <c r="O773" s="280"/>
      <c r="P773" s="280"/>
      <c r="Q773" s="280"/>
      <c r="R773" s="280"/>
      <c r="S773" s="280"/>
      <c r="T773" s="281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T773" s="282" t="s">
        <v>265</v>
      </c>
      <c r="AU773" s="282" t="s">
        <v>93</v>
      </c>
      <c r="AV773" s="16" t="s">
        <v>104</v>
      </c>
      <c r="AW773" s="16" t="s">
        <v>46</v>
      </c>
      <c r="AX773" s="16" t="s">
        <v>85</v>
      </c>
      <c r="AY773" s="282" t="s">
        <v>254</v>
      </c>
    </row>
    <row r="774" s="13" customFormat="1">
      <c r="A774" s="13"/>
      <c r="B774" s="236"/>
      <c r="C774" s="237"/>
      <c r="D774" s="238" t="s">
        <v>265</v>
      </c>
      <c r="E774" s="239" t="s">
        <v>48</v>
      </c>
      <c r="F774" s="240" t="s">
        <v>1254</v>
      </c>
      <c r="G774" s="237"/>
      <c r="H774" s="241">
        <v>11.148</v>
      </c>
      <c r="I774" s="242"/>
      <c r="J774" s="237"/>
      <c r="K774" s="237"/>
      <c r="L774" s="243"/>
      <c r="M774" s="244"/>
      <c r="N774" s="245"/>
      <c r="O774" s="245"/>
      <c r="P774" s="245"/>
      <c r="Q774" s="245"/>
      <c r="R774" s="245"/>
      <c r="S774" s="245"/>
      <c r="T774" s="246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7" t="s">
        <v>265</v>
      </c>
      <c r="AU774" s="247" t="s">
        <v>93</v>
      </c>
      <c r="AV774" s="13" t="s">
        <v>93</v>
      </c>
      <c r="AW774" s="13" t="s">
        <v>46</v>
      </c>
      <c r="AX774" s="13" t="s">
        <v>23</v>
      </c>
      <c r="AY774" s="247" t="s">
        <v>254</v>
      </c>
    </row>
    <row r="775" s="2" customFormat="1">
      <c r="A775" s="42"/>
      <c r="B775" s="43"/>
      <c r="C775" s="44"/>
      <c r="D775" s="238" t="s">
        <v>278</v>
      </c>
      <c r="E775" s="44"/>
      <c r="F775" s="269" t="s">
        <v>844</v>
      </c>
      <c r="G775" s="44"/>
      <c r="H775" s="44"/>
      <c r="I775" s="44"/>
      <c r="J775" s="44"/>
      <c r="K775" s="44"/>
      <c r="L775" s="48"/>
      <c r="M775" s="234"/>
      <c r="N775" s="235"/>
      <c r="O775" s="88"/>
      <c r="P775" s="88"/>
      <c r="Q775" s="88"/>
      <c r="R775" s="88"/>
      <c r="S775" s="88"/>
      <c r="T775" s="89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U775" s="20" t="s">
        <v>93</v>
      </c>
    </row>
    <row r="776" s="2" customFormat="1">
      <c r="A776" s="42"/>
      <c r="B776" s="43"/>
      <c r="C776" s="44"/>
      <c r="D776" s="238" t="s">
        <v>278</v>
      </c>
      <c r="E776" s="44"/>
      <c r="F776" s="270" t="s">
        <v>2166</v>
      </c>
      <c r="G776" s="44"/>
      <c r="H776" s="271">
        <v>130.15000000000001</v>
      </c>
      <c r="I776" s="44"/>
      <c r="J776" s="44"/>
      <c r="K776" s="44"/>
      <c r="L776" s="48"/>
      <c r="M776" s="234"/>
      <c r="N776" s="235"/>
      <c r="O776" s="88"/>
      <c r="P776" s="88"/>
      <c r="Q776" s="88"/>
      <c r="R776" s="88"/>
      <c r="S776" s="88"/>
      <c r="T776" s="89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U776" s="20" t="s">
        <v>93</v>
      </c>
    </row>
    <row r="777" s="2" customFormat="1">
      <c r="A777" s="42"/>
      <c r="B777" s="43"/>
      <c r="C777" s="44"/>
      <c r="D777" s="238" t="s">
        <v>278</v>
      </c>
      <c r="E777" s="44"/>
      <c r="F777" s="269" t="s">
        <v>1255</v>
      </c>
      <c r="G777" s="44"/>
      <c r="H777" s="44"/>
      <c r="I777" s="44"/>
      <c r="J777" s="44"/>
      <c r="K777" s="44"/>
      <c r="L777" s="48"/>
      <c r="M777" s="234"/>
      <c r="N777" s="235"/>
      <c r="O777" s="88"/>
      <c r="P777" s="88"/>
      <c r="Q777" s="88"/>
      <c r="R777" s="88"/>
      <c r="S777" s="88"/>
      <c r="T777" s="89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U777" s="20" t="s">
        <v>93</v>
      </c>
    </row>
    <row r="778" s="2" customFormat="1">
      <c r="A778" s="42"/>
      <c r="B778" s="43"/>
      <c r="C778" s="44"/>
      <c r="D778" s="238" t="s">
        <v>278</v>
      </c>
      <c r="E778" s="44"/>
      <c r="F778" s="270" t="s">
        <v>1042</v>
      </c>
      <c r="G778" s="44"/>
      <c r="H778" s="271">
        <v>0</v>
      </c>
      <c r="I778" s="44"/>
      <c r="J778" s="44"/>
      <c r="K778" s="44"/>
      <c r="L778" s="48"/>
      <c r="M778" s="234"/>
      <c r="N778" s="235"/>
      <c r="O778" s="88"/>
      <c r="P778" s="88"/>
      <c r="Q778" s="88"/>
      <c r="R778" s="88"/>
      <c r="S778" s="88"/>
      <c r="T778" s="89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U778" s="20" t="s">
        <v>93</v>
      </c>
    </row>
    <row r="779" s="2" customFormat="1">
      <c r="A779" s="42"/>
      <c r="B779" s="43"/>
      <c r="C779" s="44"/>
      <c r="D779" s="238" t="s">
        <v>278</v>
      </c>
      <c r="E779" s="44"/>
      <c r="F779" s="270" t="s">
        <v>2225</v>
      </c>
      <c r="G779" s="44"/>
      <c r="H779" s="271">
        <v>11148.460999999999</v>
      </c>
      <c r="I779" s="44"/>
      <c r="J779" s="44"/>
      <c r="K779" s="44"/>
      <c r="L779" s="48"/>
      <c r="M779" s="234"/>
      <c r="N779" s="235"/>
      <c r="O779" s="88"/>
      <c r="P779" s="88"/>
      <c r="Q779" s="88"/>
      <c r="R779" s="88"/>
      <c r="S779" s="88"/>
      <c r="T779" s="89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U779" s="20" t="s">
        <v>93</v>
      </c>
    </row>
    <row r="780" s="2" customFormat="1">
      <c r="A780" s="42"/>
      <c r="B780" s="43"/>
      <c r="C780" s="44"/>
      <c r="D780" s="238" t="s">
        <v>278</v>
      </c>
      <c r="E780" s="44"/>
      <c r="F780" s="270" t="s">
        <v>310</v>
      </c>
      <c r="G780" s="44"/>
      <c r="H780" s="271">
        <v>11148.460999999999</v>
      </c>
      <c r="I780" s="44"/>
      <c r="J780" s="44"/>
      <c r="K780" s="44"/>
      <c r="L780" s="48"/>
      <c r="M780" s="234"/>
      <c r="N780" s="235"/>
      <c r="O780" s="88"/>
      <c r="P780" s="88"/>
      <c r="Q780" s="88"/>
      <c r="R780" s="88"/>
      <c r="S780" s="88"/>
      <c r="T780" s="89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U780" s="20" t="s">
        <v>93</v>
      </c>
    </row>
    <row r="781" s="12" customFormat="1" ht="22.8" customHeight="1">
      <c r="A781" s="12"/>
      <c r="B781" s="202"/>
      <c r="C781" s="203"/>
      <c r="D781" s="204" t="s">
        <v>84</v>
      </c>
      <c r="E781" s="216" t="s">
        <v>572</v>
      </c>
      <c r="F781" s="216" t="s">
        <v>573</v>
      </c>
      <c r="G781" s="203"/>
      <c r="H781" s="203"/>
      <c r="I781" s="206"/>
      <c r="J781" s="217">
        <f>BK781</f>
        <v>0</v>
      </c>
      <c r="K781" s="203"/>
      <c r="L781" s="208"/>
      <c r="M781" s="209"/>
      <c r="N781" s="210"/>
      <c r="O781" s="210"/>
      <c r="P781" s="211">
        <f>SUM(P782:P785)</f>
        <v>0</v>
      </c>
      <c r="Q781" s="210"/>
      <c r="R781" s="211">
        <f>SUM(R782:R785)</f>
        <v>0</v>
      </c>
      <c r="S781" s="210"/>
      <c r="T781" s="212">
        <f>SUM(T782:T785)</f>
        <v>0</v>
      </c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R781" s="213" t="s">
        <v>23</v>
      </c>
      <c r="AT781" s="214" t="s">
        <v>84</v>
      </c>
      <c r="AU781" s="214" t="s">
        <v>23</v>
      </c>
      <c r="AY781" s="213" t="s">
        <v>254</v>
      </c>
      <c r="BK781" s="215">
        <f>SUM(BK782:BK785)</f>
        <v>0</v>
      </c>
    </row>
    <row r="782" s="2" customFormat="1" ht="21.75" customHeight="1">
      <c r="A782" s="42"/>
      <c r="B782" s="43"/>
      <c r="C782" s="218" t="s">
        <v>1110</v>
      </c>
      <c r="D782" s="218" t="s">
        <v>256</v>
      </c>
      <c r="E782" s="219" t="s">
        <v>1276</v>
      </c>
      <c r="F782" s="220" t="s">
        <v>1277</v>
      </c>
      <c r="G782" s="221" t="s">
        <v>528</v>
      </c>
      <c r="H782" s="222">
        <v>6958.473</v>
      </c>
      <c r="I782" s="223"/>
      <c r="J782" s="224">
        <f>ROUND(I782*H782,2)</f>
        <v>0</v>
      </c>
      <c r="K782" s="220" t="s">
        <v>260</v>
      </c>
      <c r="L782" s="48"/>
      <c r="M782" s="225" t="s">
        <v>48</v>
      </c>
      <c r="N782" s="226" t="s">
        <v>56</v>
      </c>
      <c r="O782" s="88"/>
      <c r="P782" s="227">
        <f>O782*H782</f>
        <v>0</v>
      </c>
      <c r="Q782" s="227">
        <v>0</v>
      </c>
      <c r="R782" s="227">
        <f>Q782*H782</f>
        <v>0</v>
      </c>
      <c r="S782" s="227">
        <v>0</v>
      </c>
      <c r="T782" s="228">
        <f>S782*H782</f>
        <v>0</v>
      </c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R782" s="229" t="s">
        <v>261</v>
      </c>
      <c r="AT782" s="229" t="s">
        <v>256</v>
      </c>
      <c r="AU782" s="229" t="s">
        <v>93</v>
      </c>
      <c r="AY782" s="20" t="s">
        <v>254</v>
      </c>
      <c r="BE782" s="230">
        <f>IF(N782="základní",J782,0)</f>
        <v>0</v>
      </c>
      <c r="BF782" s="230">
        <f>IF(N782="snížená",J782,0)</f>
        <v>0</v>
      </c>
      <c r="BG782" s="230">
        <f>IF(N782="zákl. přenesená",J782,0)</f>
        <v>0</v>
      </c>
      <c r="BH782" s="230">
        <f>IF(N782="sníž. přenesená",J782,0)</f>
        <v>0</v>
      </c>
      <c r="BI782" s="230">
        <f>IF(N782="nulová",J782,0)</f>
        <v>0</v>
      </c>
      <c r="BJ782" s="20" t="s">
        <v>23</v>
      </c>
      <c r="BK782" s="230">
        <f>ROUND(I782*H782,2)</f>
        <v>0</v>
      </c>
      <c r="BL782" s="20" t="s">
        <v>261</v>
      </c>
      <c r="BM782" s="229" t="s">
        <v>1278</v>
      </c>
    </row>
    <row r="783" s="2" customFormat="1">
      <c r="A783" s="42"/>
      <c r="B783" s="43"/>
      <c r="C783" s="44"/>
      <c r="D783" s="231" t="s">
        <v>263</v>
      </c>
      <c r="E783" s="44"/>
      <c r="F783" s="232" t="s">
        <v>1279</v>
      </c>
      <c r="G783" s="44"/>
      <c r="H783" s="44"/>
      <c r="I783" s="233"/>
      <c r="J783" s="44"/>
      <c r="K783" s="44"/>
      <c r="L783" s="48"/>
      <c r="M783" s="234"/>
      <c r="N783" s="235"/>
      <c r="O783" s="88"/>
      <c r="P783" s="88"/>
      <c r="Q783" s="88"/>
      <c r="R783" s="88"/>
      <c r="S783" s="88"/>
      <c r="T783" s="89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T783" s="20" t="s">
        <v>263</v>
      </c>
      <c r="AU783" s="20" t="s">
        <v>93</v>
      </c>
    </row>
    <row r="784" s="2" customFormat="1" ht="24.15" customHeight="1">
      <c r="A784" s="42"/>
      <c r="B784" s="43"/>
      <c r="C784" s="218" t="s">
        <v>1115</v>
      </c>
      <c r="D784" s="218" t="s">
        <v>256</v>
      </c>
      <c r="E784" s="219" t="s">
        <v>1281</v>
      </c>
      <c r="F784" s="220" t="s">
        <v>1282</v>
      </c>
      <c r="G784" s="221" t="s">
        <v>528</v>
      </c>
      <c r="H784" s="222">
        <v>6958.473</v>
      </c>
      <c r="I784" s="223"/>
      <c r="J784" s="224">
        <f>ROUND(I784*H784,2)</f>
        <v>0</v>
      </c>
      <c r="K784" s="220" t="s">
        <v>260</v>
      </c>
      <c r="L784" s="48"/>
      <c r="M784" s="225" t="s">
        <v>48</v>
      </c>
      <c r="N784" s="226" t="s">
        <v>56</v>
      </c>
      <c r="O784" s="88"/>
      <c r="P784" s="227">
        <f>O784*H784</f>
        <v>0</v>
      </c>
      <c r="Q784" s="227">
        <v>0</v>
      </c>
      <c r="R784" s="227">
        <f>Q784*H784</f>
        <v>0</v>
      </c>
      <c r="S784" s="227">
        <v>0</v>
      </c>
      <c r="T784" s="228">
        <f>S784*H784</f>
        <v>0</v>
      </c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R784" s="229" t="s">
        <v>261</v>
      </c>
      <c r="AT784" s="229" t="s">
        <v>256</v>
      </c>
      <c r="AU784" s="229" t="s">
        <v>93</v>
      </c>
      <c r="AY784" s="20" t="s">
        <v>254</v>
      </c>
      <c r="BE784" s="230">
        <f>IF(N784="základní",J784,0)</f>
        <v>0</v>
      </c>
      <c r="BF784" s="230">
        <f>IF(N784="snížená",J784,0)</f>
        <v>0</v>
      </c>
      <c r="BG784" s="230">
        <f>IF(N784="zákl. přenesená",J784,0)</f>
        <v>0</v>
      </c>
      <c r="BH784" s="230">
        <f>IF(N784="sníž. přenesená",J784,0)</f>
        <v>0</v>
      </c>
      <c r="BI784" s="230">
        <f>IF(N784="nulová",J784,0)</f>
        <v>0</v>
      </c>
      <c r="BJ784" s="20" t="s">
        <v>23</v>
      </c>
      <c r="BK784" s="230">
        <f>ROUND(I784*H784,2)</f>
        <v>0</v>
      </c>
      <c r="BL784" s="20" t="s">
        <v>261</v>
      </c>
      <c r="BM784" s="229" t="s">
        <v>1283</v>
      </c>
    </row>
    <row r="785" s="2" customFormat="1">
      <c r="A785" s="42"/>
      <c r="B785" s="43"/>
      <c r="C785" s="44"/>
      <c r="D785" s="231" t="s">
        <v>263</v>
      </c>
      <c r="E785" s="44"/>
      <c r="F785" s="232" t="s">
        <v>1284</v>
      </c>
      <c r="G785" s="44"/>
      <c r="H785" s="44"/>
      <c r="I785" s="233"/>
      <c r="J785" s="44"/>
      <c r="K785" s="44"/>
      <c r="L785" s="48"/>
      <c r="M785" s="234"/>
      <c r="N785" s="235"/>
      <c r="O785" s="88"/>
      <c r="P785" s="88"/>
      <c r="Q785" s="88"/>
      <c r="R785" s="88"/>
      <c r="S785" s="88"/>
      <c r="T785" s="89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T785" s="20" t="s">
        <v>263</v>
      </c>
      <c r="AU785" s="20" t="s">
        <v>93</v>
      </c>
    </row>
    <row r="786" s="12" customFormat="1" ht="25.92" customHeight="1">
      <c r="A786" s="12"/>
      <c r="B786" s="202"/>
      <c r="C786" s="203"/>
      <c r="D786" s="204" t="s">
        <v>84</v>
      </c>
      <c r="E786" s="205" t="s">
        <v>579</v>
      </c>
      <c r="F786" s="205" t="s">
        <v>580</v>
      </c>
      <c r="G786" s="203"/>
      <c r="H786" s="203"/>
      <c r="I786" s="206"/>
      <c r="J786" s="207">
        <f>BK786</f>
        <v>0</v>
      </c>
      <c r="K786" s="203"/>
      <c r="L786" s="208"/>
      <c r="M786" s="209"/>
      <c r="N786" s="210"/>
      <c r="O786" s="210"/>
      <c r="P786" s="211">
        <f>SUM(P787:P807)</f>
        <v>0</v>
      </c>
      <c r="Q786" s="210"/>
      <c r="R786" s="211">
        <f>SUM(R787:R807)</f>
        <v>0</v>
      </c>
      <c r="S786" s="210"/>
      <c r="T786" s="212">
        <f>SUM(T787:T807)</f>
        <v>0</v>
      </c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R786" s="213" t="s">
        <v>23</v>
      </c>
      <c r="AT786" s="214" t="s">
        <v>84</v>
      </c>
      <c r="AU786" s="214" t="s">
        <v>85</v>
      </c>
      <c r="AY786" s="213" t="s">
        <v>254</v>
      </c>
      <c r="BK786" s="215">
        <f>SUM(BK787:BK807)</f>
        <v>0</v>
      </c>
    </row>
    <row r="787" s="2" customFormat="1" ht="24.15" customHeight="1">
      <c r="A787" s="42"/>
      <c r="B787" s="43"/>
      <c r="C787" s="218" t="s">
        <v>1121</v>
      </c>
      <c r="D787" s="218" t="s">
        <v>256</v>
      </c>
      <c r="E787" s="219" t="s">
        <v>582</v>
      </c>
      <c r="F787" s="220" t="s">
        <v>583</v>
      </c>
      <c r="G787" s="221" t="s">
        <v>528</v>
      </c>
      <c r="H787" s="222">
        <v>6484.509</v>
      </c>
      <c r="I787" s="223"/>
      <c r="J787" s="224">
        <f>ROUND(I787*H787,2)</f>
        <v>0</v>
      </c>
      <c r="K787" s="220" t="s">
        <v>260</v>
      </c>
      <c r="L787" s="48"/>
      <c r="M787" s="225" t="s">
        <v>48</v>
      </c>
      <c r="N787" s="226" t="s">
        <v>56</v>
      </c>
      <c r="O787" s="88"/>
      <c r="P787" s="227">
        <f>O787*H787</f>
        <v>0</v>
      </c>
      <c r="Q787" s="227">
        <v>0</v>
      </c>
      <c r="R787" s="227">
        <f>Q787*H787</f>
        <v>0</v>
      </c>
      <c r="S787" s="227">
        <v>0</v>
      </c>
      <c r="T787" s="228">
        <f>S787*H787</f>
        <v>0</v>
      </c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R787" s="229" t="s">
        <v>261</v>
      </c>
      <c r="AT787" s="229" t="s">
        <v>256</v>
      </c>
      <c r="AU787" s="229" t="s">
        <v>23</v>
      </c>
      <c r="AY787" s="20" t="s">
        <v>254</v>
      </c>
      <c r="BE787" s="230">
        <f>IF(N787="základní",J787,0)</f>
        <v>0</v>
      </c>
      <c r="BF787" s="230">
        <f>IF(N787="snížená",J787,0)</f>
        <v>0</v>
      </c>
      <c r="BG787" s="230">
        <f>IF(N787="zákl. přenesená",J787,0)</f>
        <v>0</v>
      </c>
      <c r="BH787" s="230">
        <f>IF(N787="sníž. přenesená",J787,0)</f>
        <v>0</v>
      </c>
      <c r="BI787" s="230">
        <f>IF(N787="nulová",J787,0)</f>
        <v>0</v>
      </c>
      <c r="BJ787" s="20" t="s">
        <v>23</v>
      </c>
      <c r="BK787" s="230">
        <f>ROUND(I787*H787,2)</f>
        <v>0</v>
      </c>
      <c r="BL787" s="20" t="s">
        <v>261</v>
      </c>
      <c r="BM787" s="229" t="s">
        <v>1287</v>
      </c>
    </row>
    <row r="788" s="2" customFormat="1">
      <c r="A788" s="42"/>
      <c r="B788" s="43"/>
      <c r="C788" s="44"/>
      <c r="D788" s="231" t="s">
        <v>263</v>
      </c>
      <c r="E788" s="44"/>
      <c r="F788" s="232" t="s">
        <v>585</v>
      </c>
      <c r="G788" s="44"/>
      <c r="H788" s="44"/>
      <c r="I788" s="233"/>
      <c r="J788" s="44"/>
      <c r="K788" s="44"/>
      <c r="L788" s="48"/>
      <c r="M788" s="234"/>
      <c r="N788" s="235"/>
      <c r="O788" s="88"/>
      <c r="P788" s="88"/>
      <c r="Q788" s="88"/>
      <c r="R788" s="88"/>
      <c r="S788" s="88"/>
      <c r="T788" s="89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T788" s="20" t="s">
        <v>263</v>
      </c>
      <c r="AU788" s="20" t="s">
        <v>23</v>
      </c>
    </row>
    <row r="789" s="13" customFormat="1">
      <c r="A789" s="13"/>
      <c r="B789" s="236"/>
      <c r="C789" s="237"/>
      <c r="D789" s="238" t="s">
        <v>265</v>
      </c>
      <c r="E789" s="239" t="s">
        <v>48</v>
      </c>
      <c r="F789" s="240" t="s">
        <v>2226</v>
      </c>
      <c r="G789" s="237"/>
      <c r="H789" s="241">
        <v>6484.509</v>
      </c>
      <c r="I789" s="242"/>
      <c r="J789" s="237"/>
      <c r="K789" s="237"/>
      <c r="L789" s="243"/>
      <c r="M789" s="244"/>
      <c r="N789" s="245"/>
      <c r="O789" s="245"/>
      <c r="P789" s="245"/>
      <c r="Q789" s="245"/>
      <c r="R789" s="245"/>
      <c r="S789" s="245"/>
      <c r="T789" s="246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7" t="s">
        <v>265</v>
      </c>
      <c r="AU789" s="247" t="s">
        <v>23</v>
      </c>
      <c r="AV789" s="13" t="s">
        <v>93</v>
      </c>
      <c r="AW789" s="13" t="s">
        <v>46</v>
      </c>
      <c r="AX789" s="13" t="s">
        <v>85</v>
      </c>
      <c r="AY789" s="247" t="s">
        <v>254</v>
      </c>
    </row>
    <row r="790" s="14" customFormat="1">
      <c r="A790" s="14"/>
      <c r="B790" s="248"/>
      <c r="C790" s="249"/>
      <c r="D790" s="238" t="s">
        <v>265</v>
      </c>
      <c r="E790" s="250" t="s">
        <v>48</v>
      </c>
      <c r="F790" s="251" t="s">
        <v>268</v>
      </c>
      <c r="G790" s="249"/>
      <c r="H790" s="252">
        <v>6484.509</v>
      </c>
      <c r="I790" s="253"/>
      <c r="J790" s="249"/>
      <c r="K790" s="249"/>
      <c r="L790" s="254"/>
      <c r="M790" s="255"/>
      <c r="N790" s="256"/>
      <c r="O790" s="256"/>
      <c r="P790" s="256"/>
      <c r="Q790" s="256"/>
      <c r="R790" s="256"/>
      <c r="S790" s="256"/>
      <c r="T790" s="257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8" t="s">
        <v>265</v>
      </c>
      <c r="AU790" s="258" t="s">
        <v>23</v>
      </c>
      <c r="AV790" s="14" t="s">
        <v>261</v>
      </c>
      <c r="AW790" s="14" t="s">
        <v>46</v>
      </c>
      <c r="AX790" s="14" t="s">
        <v>23</v>
      </c>
      <c r="AY790" s="258" t="s">
        <v>254</v>
      </c>
    </row>
    <row r="791" s="2" customFormat="1">
      <c r="A791" s="42"/>
      <c r="B791" s="43"/>
      <c r="C791" s="44"/>
      <c r="D791" s="238" t="s">
        <v>278</v>
      </c>
      <c r="E791" s="44"/>
      <c r="F791" s="269" t="s">
        <v>732</v>
      </c>
      <c r="G791" s="44"/>
      <c r="H791" s="44"/>
      <c r="I791" s="44"/>
      <c r="J791" s="44"/>
      <c r="K791" s="44"/>
      <c r="L791" s="48"/>
      <c r="M791" s="234"/>
      <c r="N791" s="235"/>
      <c r="O791" s="88"/>
      <c r="P791" s="88"/>
      <c r="Q791" s="88"/>
      <c r="R791" s="88"/>
      <c r="S791" s="88"/>
      <c r="T791" s="89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U791" s="20" t="s">
        <v>23</v>
      </c>
    </row>
    <row r="792" s="2" customFormat="1">
      <c r="A792" s="42"/>
      <c r="B792" s="43"/>
      <c r="C792" s="44"/>
      <c r="D792" s="238" t="s">
        <v>278</v>
      </c>
      <c r="E792" s="44"/>
      <c r="F792" s="270" t="s">
        <v>2135</v>
      </c>
      <c r="G792" s="44"/>
      <c r="H792" s="271">
        <v>0</v>
      </c>
      <c r="I792" s="44"/>
      <c r="J792" s="44"/>
      <c r="K792" s="44"/>
      <c r="L792" s="48"/>
      <c r="M792" s="234"/>
      <c r="N792" s="235"/>
      <c r="O792" s="88"/>
      <c r="P792" s="88"/>
      <c r="Q792" s="88"/>
      <c r="R792" s="88"/>
      <c r="S792" s="88"/>
      <c r="T792" s="89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U792" s="20" t="s">
        <v>23</v>
      </c>
    </row>
    <row r="793" s="2" customFormat="1">
      <c r="A793" s="42"/>
      <c r="B793" s="43"/>
      <c r="C793" s="44"/>
      <c r="D793" s="238" t="s">
        <v>278</v>
      </c>
      <c r="E793" s="44"/>
      <c r="F793" s="270" t="s">
        <v>2136</v>
      </c>
      <c r="G793" s="44"/>
      <c r="H793" s="271">
        <v>0</v>
      </c>
      <c r="I793" s="44"/>
      <c r="J793" s="44"/>
      <c r="K793" s="44"/>
      <c r="L793" s="48"/>
      <c r="M793" s="234"/>
      <c r="N793" s="235"/>
      <c r="O793" s="88"/>
      <c r="P793" s="88"/>
      <c r="Q793" s="88"/>
      <c r="R793" s="88"/>
      <c r="S793" s="88"/>
      <c r="T793" s="89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U793" s="20" t="s">
        <v>23</v>
      </c>
    </row>
    <row r="794" s="2" customFormat="1">
      <c r="A794" s="42"/>
      <c r="B794" s="43"/>
      <c r="C794" s="44"/>
      <c r="D794" s="238" t="s">
        <v>278</v>
      </c>
      <c r="E794" s="44"/>
      <c r="F794" s="270" t="s">
        <v>2137</v>
      </c>
      <c r="G794" s="44"/>
      <c r="H794" s="271">
        <v>3297.3499999999999</v>
      </c>
      <c r="I794" s="44"/>
      <c r="J794" s="44"/>
      <c r="K794" s="44"/>
      <c r="L794" s="48"/>
      <c r="M794" s="234"/>
      <c r="N794" s="235"/>
      <c r="O794" s="88"/>
      <c r="P794" s="88"/>
      <c r="Q794" s="88"/>
      <c r="R794" s="88"/>
      <c r="S794" s="88"/>
      <c r="T794" s="89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U794" s="20" t="s">
        <v>23</v>
      </c>
    </row>
    <row r="795" s="2" customFormat="1">
      <c r="A795" s="42"/>
      <c r="B795" s="43"/>
      <c r="C795" s="44"/>
      <c r="D795" s="238" t="s">
        <v>278</v>
      </c>
      <c r="E795" s="44"/>
      <c r="F795" s="270" t="s">
        <v>2138</v>
      </c>
      <c r="G795" s="44"/>
      <c r="H795" s="271">
        <v>0</v>
      </c>
      <c r="I795" s="44"/>
      <c r="J795" s="44"/>
      <c r="K795" s="44"/>
      <c r="L795" s="48"/>
      <c r="M795" s="234"/>
      <c r="N795" s="235"/>
      <c r="O795" s="88"/>
      <c r="P795" s="88"/>
      <c r="Q795" s="88"/>
      <c r="R795" s="88"/>
      <c r="S795" s="88"/>
      <c r="T795" s="89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U795" s="20" t="s">
        <v>23</v>
      </c>
    </row>
    <row r="796" s="2" customFormat="1">
      <c r="A796" s="42"/>
      <c r="B796" s="43"/>
      <c r="C796" s="44"/>
      <c r="D796" s="238" t="s">
        <v>278</v>
      </c>
      <c r="E796" s="44"/>
      <c r="F796" s="270" t="s">
        <v>2139</v>
      </c>
      <c r="G796" s="44"/>
      <c r="H796" s="271">
        <v>67.448999999999998</v>
      </c>
      <c r="I796" s="44"/>
      <c r="J796" s="44"/>
      <c r="K796" s="44"/>
      <c r="L796" s="48"/>
      <c r="M796" s="234"/>
      <c r="N796" s="235"/>
      <c r="O796" s="88"/>
      <c r="P796" s="88"/>
      <c r="Q796" s="88"/>
      <c r="R796" s="88"/>
      <c r="S796" s="88"/>
      <c r="T796" s="89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U796" s="20" t="s">
        <v>23</v>
      </c>
    </row>
    <row r="797" s="2" customFormat="1">
      <c r="A797" s="42"/>
      <c r="B797" s="43"/>
      <c r="C797" s="44"/>
      <c r="D797" s="238" t="s">
        <v>278</v>
      </c>
      <c r="E797" s="44"/>
      <c r="F797" s="270" t="s">
        <v>2140</v>
      </c>
      <c r="G797" s="44"/>
      <c r="H797" s="271">
        <v>6</v>
      </c>
      <c r="I797" s="44"/>
      <c r="J797" s="44"/>
      <c r="K797" s="44"/>
      <c r="L797" s="48"/>
      <c r="M797" s="234"/>
      <c r="N797" s="235"/>
      <c r="O797" s="88"/>
      <c r="P797" s="88"/>
      <c r="Q797" s="88"/>
      <c r="R797" s="88"/>
      <c r="S797" s="88"/>
      <c r="T797" s="89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U797" s="20" t="s">
        <v>23</v>
      </c>
    </row>
    <row r="798" s="2" customFormat="1">
      <c r="A798" s="42"/>
      <c r="B798" s="43"/>
      <c r="C798" s="44"/>
      <c r="D798" s="238" t="s">
        <v>278</v>
      </c>
      <c r="E798" s="44"/>
      <c r="F798" s="270" t="s">
        <v>2141</v>
      </c>
      <c r="G798" s="44"/>
      <c r="H798" s="271">
        <v>0</v>
      </c>
      <c r="I798" s="44"/>
      <c r="J798" s="44"/>
      <c r="K798" s="44"/>
      <c r="L798" s="48"/>
      <c r="M798" s="234"/>
      <c r="N798" s="235"/>
      <c r="O798" s="88"/>
      <c r="P798" s="88"/>
      <c r="Q798" s="88"/>
      <c r="R798" s="88"/>
      <c r="S798" s="88"/>
      <c r="T798" s="89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U798" s="20" t="s">
        <v>23</v>
      </c>
    </row>
    <row r="799" s="2" customFormat="1">
      <c r="A799" s="42"/>
      <c r="B799" s="43"/>
      <c r="C799" s="44"/>
      <c r="D799" s="238" t="s">
        <v>278</v>
      </c>
      <c r="E799" s="44"/>
      <c r="F799" s="270" t="s">
        <v>2142</v>
      </c>
      <c r="G799" s="44"/>
      <c r="H799" s="271">
        <v>177.72300000000001</v>
      </c>
      <c r="I799" s="44"/>
      <c r="J799" s="44"/>
      <c r="K799" s="44"/>
      <c r="L799" s="48"/>
      <c r="M799" s="234"/>
      <c r="N799" s="235"/>
      <c r="O799" s="88"/>
      <c r="P799" s="88"/>
      <c r="Q799" s="88"/>
      <c r="R799" s="88"/>
      <c r="S799" s="88"/>
      <c r="T799" s="89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U799" s="20" t="s">
        <v>23</v>
      </c>
    </row>
    <row r="800" s="2" customFormat="1">
      <c r="A800" s="42"/>
      <c r="B800" s="43"/>
      <c r="C800" s="44"/>
      <c r="D800" s="238" t="s">
        <v>278</v>
      </c>
      <c r="E800" s="44"/>
      <c r="F800" s="270" t="s">
        <v>2143</v>
      </c>
      <c r="G800" s="44"/>
      <c r="H800" s="271">
        <v>173.47</v>
      </c>
      <c r="I800" s="44"/>
      <c r="J800" s="44"/>
      <c r="K800" s="44"/>
      <c r="L800" s="48"/>
      <c r="M800" s="234"/>
      <c r="N800" s="235"/>
      <c r="O800" s="88"/>
      <c r="P800" s="88"/>
      <c r="Q800" s="88"/>
      <c r="R800" s="88"/>
      <c r="S800" s="88"/>
      <c r="T800" s="89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U800" s="20" t="s">
        <v>23</v>
      </c>
    </row>
    <row r="801" s="2" customFormat="1">
      <c r="A801" s="42"/>
      <c r="B801" s="43"/>
      <c r="C801" s="44"/>
      <c r="D801" s="238" t="s">
        <v>278</v>
      </c>
      <c r="E801" s="44"/>
      <c r="F801" s="270" t="s">
        <v>2144</v>
      </c>
      <c r="G801" s="44"/>
      <c r="H801" s="271">
        <v>173.166</v>
      </c>
      <c r="I801" s="44"/>
      <c r="J801" s="44"/>
      <c r="K801" s="44"/>
      <c r="L801" s="48"/>
      <c r="M801" s="234"/>
      <c r="N801" s="235"/>
      <c r="O801" s="88"/>
      <c r="P801" s="88"/>
      <c r="Q801" s="88"/>
      <c r="R801" s="88"/>
      <c r="S801" s="88"/>
      <c r="T801" s="89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U801" s="20" t="s">
        <v>23</v>
      </c>
    </row>
    <row r="802" s="2" customFormat="1">
      <c r="A802" s="42"/>
      <c r="B802" s="43"/>
      <c r="C802" s="44"/>
      <c r="D802" s="238" t="s">
        <v>278</v>
      </c>
      <c r="E802" s="44"/>
      <c r="F802" s="270" t="s">
        <v>2145</v>
      </c>
      <c r="G802" s="44"/>
      <c r="H802" s="271">
        <v>5</v>
      </c>
      <c r="I802" s="44"/>
      <c r="J802" s="44"/>
      <c r="K802" s="44"/>
      <c r="L802" s="48"/>
      <c r="M802" s="234"/>
      <c r="N802" s="235"/>
      <c r="O802" s="88"/>
      <c r="P802" s="88"/>
      <c r="Q802" s="88"/>
      <c r="R802" s="88"/>
      <c r="S802" s="88"/>
      <c r="T802" s="89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U802" s="20" t="s">
        <v>23</v>
      </c>
    </row>
    <row r="803" s="2" customFormat="1">
      <c r="A803" s="42"/>
      <c r="B803" s="43"/>
      <c r="C803" s="44"/>
      <c r="D803" s="238" t="s">
        <v>278</v>
      </c>
      <c r="E803" s="44"/>
      <c r="F803" s="270" t="s">
        <v>744</v>
      </c>
      <c r="G803" s="44"/>
      <c r="H803" s="271">
        <v>0</v>
      </c>
      <c r="I803" s="44"/>
      <c r="J803" s="44"/>
      <c r="K803" s="44"/>
      <c r="L803" s="48"/>
      <c r="M803" s="234"/>
      <c r="N803" s="235"/>
      <c r="O803" s="88"/>
      <c r="P803" s="88"/>
      <c r="Q803" s="88"/>
      <c r="R803" s="88"/>
      <c r="S803" s="88"/>
      <c r="T803" s="89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U803" s="20" t="s">
        <v>23</v>
      </c>
    </row>
    <row r="804" s="2" customFormat="1">
      <c r="A804" s="42"/>
      <c r="B804" s="43"/>
      <c r="C804" s="44"/>
      <c r="D804" s="238" t="s">
        <v>278</v>
      </c>
      <c r="E804" s="44"/>
      <c r="F804" s="270" t="s">
        <v>2146</v>
      </c>
      <c r="G804" s="44"/>
      <c r="H804" s="271">
        <v>-251.84</v>
      </c>
      <c r="I804" s="44"/>
      <c r="J804" s="44"/>
      <c r="K804" s="44"/>
      <c r="L804" s="48"/>
      <c r="M804" s="234"/>
      <c r="N804" s="235"/>
      <c r="O804" s="88"/>
      <c r="P804" s="88"/>
      <c r="Q804" s="88"/>
      <c r="R804" s="88"/>
      <c r="S804" s="88"/>
      <c r="T804" s="89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U804" s="20" t="s">
        <v>23</v>
      </c>
    </row>
    <row r="805" s="2" customFormat="1">
      <c r="A805" s="42"/>
      <c r="B805" s="43"/>
      <c r="C805" s="44"/>
      <c r="D805" s="238" t="s">
        <v>278</v>
      </c>
      <c r="E805" s="44"/>
      <c r="F805" s="270" t="s">
        <v>2147</v>
      </c>
      <c r="G805" s="44"/>
      <c r="H805" s="271">
        <v>-39.189999999999998</v>
      </c>
      <c r="I805" s="44"/>
      <c r="J805" s="44"/>
      <c r="K805" s="44"/>
      <c r="L805" s="48"/>
      <c r="M805" s="234"/>
      <c r="N805" s="235"/>
      <c r="O805" s="88"/>
      <c r="P805" s="88"/>
      <c r="Q805" s="88"/>
      <c r="R805" s="88"/>
      <c r="S805" s="88"/>
      <c r="T805" s="89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U805" s="20" t="s">
        <v>23</v>
      </c>
    </row>
    <row r="806" s="2" customFormat="1">
      <c r="A806" s="42"/>
      <c r="B806" s="43"/>
      <c r="C806" s="44"/>
      <c r="D806" s="238" t="s">
        <v>278</v>
      </c>
      <c r="E806" s="44"/>
      <c r="F806" s="270" t="s">
        <v>2148</v>
      </c>
      <c r="G806" s="44"/>
      <c r="H806" s="271">
        <v>-6.6230000000000002</v>
      </c>
      <c r="I806" s="44"/>
      <c r="J806" s="44"/>
      <c r="K806" s="44"/>
      <c r="L806" s="48"/>
      <c r="M806" s="234"/>
      <c r="N806" s="235"/>
      <c r="O806" s="88"/>
      <c r="P806" s="88"/>
      <c r="Q806" s="88"/>
      <c r="R806" s="88"/>
      <c r="S806" s="88"/>
      <c r="T806" s="89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U806" s="20" t="s">
        <v>23</v>
      </c>
    </row>
    <row r="807" s="2" customFormat="1">
      <c r="A807" s="42"/>
      <c r="B807" s="43"/>
      <c r="C807" s="44"/>
      <c r="D807" s="238" t="s">
        <v>278</v>
      </c>
      <c r="E807" s="44"/>
      <c r="F807" s="270" t="s">
        <v>268</v>
      </c>
      <c r="G807" s="44"/>
      <c r="H807" s="271">
        <v>3602.5050000000001</v>
      </c>
      <c r="I807" s="44"/>
      <c r="J807" s="44"/>
      <c r="K807" s="44"/>
      <c r="L807" s="48"/>
      <c r="M807" s="234"/>
      <c r="N807" s="235"/>
      <c r="O807" s="88"/>
      <c r="P807" s="88"/>
      <c r="Q807" s="88"/>
      <c r="R807" s="88"/>
      <c r="S807" s="88"/>
      <c r="T807" s="89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U807" s="20" t="s">
        <v>23</v>
      </c>
    </row>
    <row r="808" s="12" customFormat="1" ht="25.92" customHeight="1">
      <c r="A808" s="12"/>
      <c r="B808" s="202"/>
      <c r="C808" s="203"/>
      <c r="D808" s="204" t="s">
        <v>84</v>
      </c>
      <c r="E808" s="205" t="s">
        <v>1289</v>
      </c>
      <c r="F808" s="205" t="s">
        <v>1290</v>
      </c>
      <c r="G808" s="203"/>
      <c r="H808" s="203"/>
      <c r="I808" s="206"/>
      <c r="J808" s="207">
        <f>BK808</f>
        <v>0</v>
      </c>
      <c r="K808" s="203"/>
      <c r="L808" s="208"/>
      <c r="M808" s="209"/>
      <c r="N808" s="210"/>
      <c r="O808" s="210"/>
      <c r="P808" s="211">
        <f>P809+P893</f>
        <v>0</v>
      </c>
      <c r="Q808" s="210"/>
      <c r="R808" s="211">
        <f>R809+R893</f>
        <v>4.8644965999999998</v>
      </c>
      <c r="S808" s="210"/>
      <c r="T808" s="212">
        <f>T809+T893</f>
        <v>7.2175000000000002</v>
      </c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R808" s="213" t="s">
        <v>93</v>
      </c>
      <c r="AT808" s="214" t="s">
        <v>84</v>
      </c>
      <c r="AU808" s="214" t="s">
        <v>85</v>
      </c>
      <c r="AY808" s="213" t="s">
        <v>254</v>
      </c>
      <c r="BK808" s="215">
        <f>BK809+BK893</f>
        <v>0</v>
      </c>
    </row>
    <row r="809" s="12" customFormat="1" ht="22.8" customHeight="1">
      <c r="A809" s="12"/>
      <c r="B809" s="202"/>
      <c r="C809" s="203"/>
      <c r="D809" s="204" t="s">
        <v>84</v>
      </c>
      <c r="E809" s="216" t="s">
        <v>1291</v>
      </c>
      <c r="F809" s="216" t="s">
        <v>1292</v>
      </c>
      <c r="G809" s="203"/>
      <c r="H809" s="203"/>
      <c r="I809" s="206"/>
      <c r="J809" s="217">
        <f>BK809</f>
        <v>0</v>
      </c>
      <c r="K809" s="203"/>
      <c r="L809" s="208"/>
      <c r="M809" s="209"/>
      <c r="N809" s="210"/>
      <c r="O809" s="210"/>
      <c r="P809" s="211">
        <f>SUM(P810:P892)</f>
        <v>0</v>
      </c>
      <c r="Q809" s="210"/>
      <c r="R809" s="211">
        <f>SUM(R810:R892)</f>
        <v>0.63057859999999999</v>
      </c>
      <c r="S809" s="210"/>
      <c r="T809" s="212">
        <f>SUM(T810:T892)</f>
        <v>0</v>
      </c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R809" s="213" t="s">
        <v>93</v>
      </c>
      <c r="AT809" s="214" t="s">
        <v>84</v>
      </c>
      <c r="AU809" s="214" t="s">
        <v>23</v>
      </c>
      <c r="AY809" s="213" t="s">
        <v>254</v>
      </c>
      <c r="BK809" s="215">
        <f>SUM(BK810:BK892)</f>
        <v>0</v>
      </c>
    </row>
    <row r="810" s="2" customFormat="1" ht="21.75" customHeight="1">
      <c r="A810" s="42"/>
      <c r="B810" s="43"/>
      <c r="C810" s="218" t="s">
        <v>1128</v>
      </c>
      <c r="D810" s="218" t="s">
        <v>256</v>
      </c>
      <c r="E810" s="219" t="s">
        <v>1294</v>
      </c>
      <c r="F810" s="220" t="s">
        <v>1295</v>
      </c>
      <c r="G810" s="221" t="s">
        <v>259</v>
      </c>
      <c r="H810" s="222">
        <v>35.909999999999997</v>
      </c>
      <c r="I810" s="223"/>
      <c r="J810" s="224">
        <f>ROUND(I810*H810,2)</f>
        <v>0</v>
      </c>
      <c r="K810" s="220" t="s">
        <v>260</v>
      </c>
      <c r="L810" s="48"/>
      <c r="M810" s="225" t="s">
        <v>48</v>
      </c>
      <c r="N810" s="226" t="s">
        <v>56</v>
      </c>
      <c r="O810" s="88"/>
      <c r="P810" s="227">
        <f>O810*H810</f>
        <v>0</v>
      </c>
      <c r="Q810" s="227">
        <v>0</v>
      </c>
      <c r="R810" s="227">
        <f>Q810*H810</f>
        <v>0</v>
      </c>
      <c r="S810" s="227">
        <v>0</v>
      </c>
      <c r="T810" s="228">
        <f>S810*H810</f>
        <v>0</v>
      </c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R810" s="229" t="s">
        <v>364</v>
      </c>
      <c r="AT810" s="229" t="s">
        <v>256</v>
      </c>
      <c r="AU810" s="229" t="s">
        <v>93</v>
      </c>
      <c r="AY810" s="20" t="s">
        <v>254</v>
      </c>
      <c r="BE810" s="230">
        <f>IF(N810="základní",J810,0)</f>
        <v>0</v>
      </c>
      <c r="BF810" s="230">
        <f>IF(N810="snížená",J810,0)</f>
        <v>0</v>
      </c>
      <c r="BG810" s="230">
        <f>IF(N810="zákl. přenesená",J810,0)</f>
        <v>0</v>
      </c>
      <c r="BH810" s="230">
        <f>IF(N810="sníž. přenesená",J810,0)</f>
        <v>0</v>
      </c>
      <c r="BI810" s="230">
        <f>IF(N810="nulová",J810,0)</f>
        <v>0</v>
      </c>
      <c r="BJ810" s="20" t="s">
        <v>23</v>
      </c>
      <c r="BK810" s="230">
        <f>ROUND(I810*H810,2)</f>
        <v>0</v>
      </c>
      <c r="BL810" s="20" t="s">
        <v>364</v>
      </c>
      <c r="BM810" s="229" t="s">
        <v>1296</v>
      </c>
    </row>
    <row r="811" s="2" customFormat="1">
      <c r="A811" s="42"/>
      <c r="B811" s="43"/>
      <c r="C811" s="44"/>
      <c r="D811" s="231" t="s">
        <v>263</v>
      </c>
      <c r="E811" s="44"/>
      <c r="F811" s="232" t="s">
        <v>1297</v>
      </c>
      <c r="G811" s="44"/>
      <c r="H811" s="44"/>
      <c r="I811" s="233"/>
      <c r="J811" s="44"/>
      <c r="K811" s="44"/>
      <c r="L811" s="48"/>
      <c r="M811" s="234"/>
      <c r="N811" s="235"/>
      <c r="O811" s="88"/>
      <c r="P811" s="88"/>
      <c r="Q811" s="88"/>
      <c r="R811" s="88"/>
      <c r="S811" s="88"/>
      <c r="T811" s="89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T811" s="20" t="s">
        <v>263</v>
      </c>
      <c r="AU811" s="20" t="s">
        <v>93</v>
      </c>
    </row>
    <row r="812" s="15" customFormat="1">
      <c r="A812" s="15"/>
      <c r="B812" s="259"/>
      <c r="C812" s="260"/>
      <c r="D812" s="238" t="s">
        <v>265</v>
      </c>
      <c r="E812" s="261" t="s">
        <v>48</v>
      </c>
      <c r="F812" s="262" t="s">
        <v>2227</v>
      </c>
      <c r="G812" s="260"/>
      <c r="H812" s="261" t="s">
        <v>48</v>
      </c>
      <c r="I812" s="263"/>
      <c r="J812" s="260"/>
      <c r="K812" s="260"/>
      <c r="L812" s="264"/>
      <c r="M812" s="265"/>
      <c r="N812" s="266"/>
      <c r="O812" s="266"/>
      <c r="P812" s="266"/>
      <c r="Q812" s="266"/>
      <c r="R812" s="266"/>
      <c r="S812" s="266"/>
      <c r="T812" s="267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68" t="s">
        <v>265</v>
      </c>
      <c r="AU812" s="268" t="s">
        <v>93</v>
      </c>
      <c r="AV812" s="15" t="s">
        <v>23</v>
      </c>
      <c r="AW812" s="15" t="s">
        <v>46</v>
      </c>
      <c r="AX812" s="15" t="s">
        <v>85</v>
      </c>
      <c r="AY812" s="268" t="s">
        <v>254</v>
      </c>
    </row>
    <row r="813" s="13" customFormat="1">
      <c r="A813" s="13"/>
      <c r="B813" s="236"/>
      <c r="C813" s="237"/>
      <c r="D813" s="238" t="s">
        <v>265</v>
      </c>
      <c r="E813" s="239" t="s">
        <v>48</v>
      </c>
      <c r="F813" s="240" t="s">
        <v>2228</v>
      </c>
      <c r="G813" s="237"/>
      <c r="H813" s="241">
        <v>23.309999999999999</v>
      </c>
      <c r="I813" s="242"/>
      <c r="J813" s="237"/>
      <c r="K813" s="237"/>
      <c r="L813" s="243"/>
      <c r="M813" s="244"/>
      <c r="N813" s="245"/>
      <c r="O813" s="245"/>
      <c r="P813" s="245"/>
      <c r="Q813" s="245"/>
      <c r="R813" s="245"/>
      <c r="S813" s="245"/>
      <c r="T813" s="246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7" t="s">
        <v>265</v>
      </c>
      <c r="AU813" s="247" t="s">
        <v>93</v>
      </c>
      <c r="AV813" s="13" t="s">
        <v>93</v>
      </c>
      <c r="AW813" s="13" t="s">
        <v>46</v>
      </c>
      <c r="AX813" s="13" t="s">
        <v>85</v>
      </c>
      <c r="AY813" s="247" t="s">
        <v>254</v>
      </c>
    </row>
    <row r="814" s="13" customFormat="1">
      <c r="A814" s="13"/>
      <c r="B814" s="236"/>
      <c r="C814" s="237"/>
      <c r="D814" s="238" t="s">
        <v>265</v>
      </c>
      <c r="E814" s="239" t="s">
        <v>48</v>
      </c>
      <c r="F814" s="240" t="s">
        <v>2229</v>
      </c>
      <c r="G814" s="237"/>
      <c r="H814" s="241">
        <v>12.6</v>
      </c>
      <c r="I814" s="242"/>
      <c r="J814" s="237"/>
      <c r="K814" s="237"/>
      <c r="L814" s="243"/>
      <c r="M814" s="244"/>
      <c r="N814" s="245"/>
      <c r="O814" s="245"/>
      <c r="P814" s="245"/>
      <c r="Q814" s="245"/>
      <c r="R814" s="245"/>
      <c r="S814" s="245"/>
      <c r="T814" s="246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7" t="s">
        <v>265</v>
      </c>
      <c r="AU814" s="247" t="s">
        <v>93</v>
      </c>
      <c r="AV814" s="13" t="s">
        <v>93</v>
      </c>
      <c r="AW814" s="13" t="s">
        <v>46</v>
      </c>
      <c r="AX814" s="13" t="s">
        <v>85</v>
      </c>
      <c r="AY814" s="247" t="s">
        <v>254</v>
      </c>
    </row>
    <row r="815" s="14" customFormat="1">
      <c r="A815" s="14"/>
      <c r="B815" s="248"/>
      <c r="C815" s="249"/>
      <c r="D815" s="238" t="s">
        <v>265</v>
      </c>
      <c r="E815" s="250" t="s">
        <v>636</v>
      </c>
      <c r="F815" s="251" t="s">
        <v>268</v>
      </c>
      <c r="G815" s="249"/>
      <c r="H815" s="252">
        <v>35.909999999999997</v>
      </c>
      <c r="I815" s="253"/>
      <c r="J815" s="249"/>
      <c r="K815" s="249"/>
      <c r="L815" s="254"/>
      <c r="M815" s="255"/>
      <c r="N815" s="256"/>
      <c r="O815" s="256"/>
      <c r="P815" s="256"/>
      <c r="Q815" s="256"/>
      <c r="R815" s="256"/>
      <c r="S815" s="256"/>
      <c r="T815" s="257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8" t="s">
        <v>265</v>
      </c>
      <c r="AU815" s="258" t="s">
        <v>93</v>
      </c>
      <c r="AV815" s="14" t="s">
        <v>261</v>
      </c>
      <c r="AW815" s="14" t="s">
        <v>46</v>
      </c>
      <c r="AX815" s="14" t="s">
        <v>23</v>
      </c>
      <c r="AY815" s="258" t="s">
        <v>254</v>
      </c>
    </row>
    <row r="816" s="2" customFormat="1" ht="24.15" customHeight="1">
      <c r="A816" s="42"/>
      <c r="B816" s="43"/>
      <c r="C816" s="218" t="s">
        <v>1138</v>
      </c>
      <c r="D816" s="218" t="s">
        <v>256</v>
      </c>
      <c r="E816" s="219" t="s">
        <v>1302</v>
      </c>
      <c r="F816" s="220" t="s">
        <v>1303</v>
      </c>
      <c r="G816" s="221" t="s">
        <v>259</v>
      </c>
      <c r="H816" s="222">
        <v>35.909999999999997</v>
      </c>
      <c r="I816" s="223"/>
      <c r="J816" s="224">
        <f>ROUND(I816*H816,2)</f>
        <v>0</v>
      </c>
      <c r="K816" s="220" t="s">
        <v>260</v>
      </c>
      <c r="L816" s="48"/>
      <c r="M816" s="225" t="s">
        <v>48</v>
      </c>
      <c r="N816" s="226" t="s">
        <v>56</v>
      </c>
      <c r="O816" s="88"/>
      <c r="P816" s="227">
        <f>O816*H816</f>
        <v>0</v>
      </c>
      <c r="Q816" s="227">
        <v>0</v>
      </c>
      <c r="R816" s="227">
        <f>Q816*H816</f>
        <v>0</v>
      </c>
      <c r="S816" s="227">
        <v>0</v>
      </c>
      <c r="T816" s="228">
        <f>S816*H816</f>
        <v>0</v>
      </c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R816" s="229" t="s">
        <v>364</v>
      </c>
      <c r="AT816" s="229" t="s">
        <v>256</v>
      </c>
      <c r="AU816" s="229" t="s">
        <v>93</v>
      </c>
      <c r="AY816" s="20" t="s">
        <v>254</v>
      </c>
      <c r="BE816" s="230">
        <f>IF(N816="základní",J816,0)</f>
        <v>0</v>
      </c>
      <c r="BF816" s="230">
        <f>IF(N816="snížená",J816,0)</f>
        <v>0</v>
      </c>
      <c r="BG816" s="230">
        <f>IF(N816="zákl. přenesená",J816,0)</f>
        <v>0</v>
      </c>
      <c r="BH816" s="230">
        <f>IF(N816="sníž. přenesená",J816,0)</f>
        <v>0</v>
      </c>
      <c r="BI816" s="230">
        <f>IF(N816="nulová",J816,0)</f>
        <v>0</v>
      </c>
      <c r="BJ816" s="20" t="s">
        <v>23</v>
      </c>
      <c r="BK816" s="230">
        <f>ROUND(I816*H816,2)</f>
        <v>0</v>
      </c>
      <c r="BL816" s="20" t="s">
        <v>364</v>
      </c>
      <c r="BM816" s="229" t="s">
        <v>1304</v>
      </c>
    </row>
    <row r="817" s="2" customFormat="1">
      <c r="A817" s="42"/>
      <c r="B817" s="43"/>
      <c r="C817" s="44"/>
      <c r="D817" s="231" t="s">
        <v>263</v>
      </c>
      <c r="E817" s="44"/>
      <c r="F817" s="232" t="s">
        <v>1305</v>
      </c>
      <c r="G817" s="44"/>
      <c r="H817" s="44"/>
      <c r="I817" s="233"/>
      <c r="J817" s="44"/>
      <c r="K817" s="44"/>
      <c r="L817" s="48"/>
      <c r="M817" s="234"/>
      <c r="N817" s="235"/>
      <c r="O817" s="88"/>
      <c r="P817" s="88"/>
      <c r="Q817" s="88"/>
      <c r="R817" s="88"/>
      <c r="S817" s="88"/>
      <c r="T817" s="89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T817" s="20" t="s">
        <v>263</v>
      </c>
      <c r="AU817" s="20" t="s">
        <v>93</v>
      </c>
    </row>
    <row r="818" s="13" customFormat="1">
      <c r="A818" s="13"/>
      <c r="B818" s="236"/>
      <c r="C818" s="237"/>
      <c r="D818" s="238" t="s">
        <v>265</v>
      </c>
      <c r="E818" s="239" t="s">
        <v>48</v>
      </c>
      <c r="F818" s="240" t="s">
        <v>636</v>
      </c>
      <c r="G818" s="237"/>
      <c r="H818" s="241">
        <v>35.909999999999997</v>
      </c>
      <c r="I818" s="242"/>
      <c r="J818" s="237"/>
      <c r="K818" s="237"/>
      <c r="L818" s="243"/>
      <c r="M818" s="244"/>
      <c r="N818" s="245"/>
      <c r="O818" s="245"/>
      <c r="P818" s="245"/>
      <c r="Q818" s="245"/>
      <c r="R818" s="245"/>
      <c r="S818" s="245"/>
      <c r="T818" s="246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7" t="s">
        <v>265</v>
      </c>
      <c r="AU818" s="247" t="s">
        <v>93</v>
      </c>
      <c r="AV818" s="13" t="s">
        <v>93</v>
      </c>
      <c r="AW818" s="13" t="s">
        <v>46</v>
      </c>
      <c r="AX818" s="13" t="s">
        <v>23</v>
      </c>
      <c r="AY818" s="247" t="s">
        <v>254</v>
      </c>
    </row>
    <row r="819" s="2" customFormat="1">
      <c r="A819" s="42"/>
      <c r="B819" s="43"/>
      <c r="C819" s="44"/>
      <c r="D819" s="238" t="s">
        <v>278</v>
      </c>
      <c r="E819" s="44"/>
      <c r="F819" s="269" t="s">
        <v>1306</v>
      </c>
      <c r="G819" s="44"/>
      <c r="H819" s="44"/>
      <c r="I819" s="44"/>
      <c r="J819" s="44"/>
      <c r="K819" s="44"/>
      <c r="L819" s="48"/>
      <c r="M819" s="234"/>
      <c r="N819" s="235"/>
      <c r="O819" s="88"/>
      <c r="P819" s="88"/>
      <c r="Q819" s="88"/>
      <c r="R819" s="88"/>
      <c r="S819" s="88"/>
      <c r="T819" s="89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U819" s="20" t="s">
        <v>93</v>
      </c>
    </row>
    <row r="820" s="2" customFormat="1">
      <c r="A820" s="42"/>
      <c r="B820" s="43"/>
      <c r="C820" s="44"/>
      <c r="D820" s="238" t="s">
        <v>278</v>
      </c>
      <c r="E820" s="44"/>
      <c r="F820" s="270" t="s">
        <v>2227</v>
      </c>
      <c r="G820" s="44"/>
      <c r="H820" s="271">
        <v>0</v>
      </c>
      <c r="I820" s="44"/>
      <c r="J820" s="44"/>
      <c r="K820" s="44"/>
      <c r="L820" s="48"/>
      <c r="M820" s="234"/>
      <c r="N820" s="235"/>
      <c r="O820" s="88"/>
      <c r="P820" s="88"/>
      <c r="Q820" s="88"/>
      <c r="R820" s="88"/>
      <c r="S820" s="88"/>
      <c r="T820" s="89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U820" s="20" t="s">
        <v>93</v>
      </c>
    </row>
    <row r="821" s="2" customFormat="1">
      <c r="A821" s="42"/>
      <c r="B821" s="43"/>
      <c r="C821" s="44"/>
      <c r="D821" s="238" t="s">
        <v>278</v>
      </c>
      <c r="E821" s="44"/>
      <c r="F821" s="270" t="s">
        <v>2228</v>
      </c>
      <c r="G821" s="44"/>
      <c r="H821" s="271">
        <v>23.309999999999999</v>
      </c>
      <c r="I821" s="44"/>
      <c r="J821" s="44"/>
      <c r="K821" s="44"/>
      <c r="L821" s="48"/>
      <c r="M821" s="234"/>
      <c r="N821" s="235"/>
      <c r="O821" s="88"/>
      <c r="P821" s="88"/>
      <c r="Q821" s="88"/>
      <c r="R821" s="88"/>
      <c r="S821" s="88"/>
      <c r="T821" s="89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U821" s="20" t="s">
        <v>93</v>
      </c>
    </row>
    <row r="822" s="2" customFormat="1">
      <c r="A822" s="42"/>
      <c r="B822" s="43"/>
      <c r="C822" s="44"/>
      <c r="D822" s="238" t="s">
        <v>278</v>
      </c>
      <c r="E822" s="44"/>
      <c r="F822" s="270" t="s">
        <v>2229</v>
      </c>
      <c r="G822" s="44"/>
      <c r="H822" s="271">
        <v>12.6</v>
      </c>
      <c r="I822" s="44"/>
      <c r="J822" s="44"/>
      <c r="K822" s="44"/>
      <c r="L822" s="48"/>
      <c r="M822" s="234"/>
      <c r="N822" s="235"/>
      <c r="O822" s="88"/>
      <c r="P822" s="88"/>
      <c r="Q822" s="88"/>
      <c r="R822" s="88"/>
      <c r="S822" s="88"/>
      <c r="T822" s="89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U822" s="20" t="s">
        <v>93</v>
      </c>
    </row>
    <row r="823" s="2" customFormat="1">
      <c r="A823" s="42"/>
      <c r="B823" s="43"/>
      <c r="C823" s="44"/>
      <c r="D823" s="238" t="s">
        <v>278</v>
      </c>
      <c r="E823" s="44"/>
      <c r="F823" s="270" t="s">
        <v>268</v>
      </c>
      <c r="G823" s="44"/>
      <c r="H823" s="271">
        <v>35.909999999999997</v>
      </c>
      <c r="I823" s="44"/>
      <c r="J823" s="44"/>
      <c r="K823" s="44"/>
      <c r="L823" s="48"/>
      <c r="M823" s="234"/>
      <c r="N823" s="235"/>
      <c r="O823" s="88"/>
      <c r="P823" s="88"/>
      <c r="Q823" s="88"/>
      <c r="R823" s="88"/>
      <c r="S823" s="88"/>
      <c r="T823" s="89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U823" s="20" t="s">
        <v>93</v>
      </c>
    </row>
    <row r="824" s="2" customFormat="1" ht="21.75" customHeight="1">
      <c r="A824" s="42"/>
      <c r="B824" s="43"/>
      <c r="C824" s="218" t="s">
        <v>1143</v>
      </c>
      <c r="D824" s="218" t="s">
        <v>256</v>
      </c>
      <c r="E824" s="219" t="s">
        <v>1308</v>
      </c>
      <c r="F824" s="220" t="s">
        <v>1309</v>
      </c>
      <c r="G824" s="221" t="s">
        <v>259</v>
      </c>
      <c r="H824" s="222">
        <v>139.63</v>
      </c>
      <c r="I824" s="223"/>
      <c r="J824" s="224">
        <f>ROUND(I824*H824,2)</f>
        <v>0</v>
      </c>
      <c r="K824" s="220" t="s">
        <v>260</v>
      </c>
      <c r="L824" s="48"/>
      <c r="M824" s="225" t="s">
        <v>48</v>
      </c>
      <c r="N824" s="226" t="s">
        <v>56</v>
      </c>
      <c r="O824" s="88"/>
      <c r="P824" s="227">
        <f>O824*H824</f>
        <v>0</v>
      </c>
      <c r="Q824" s="227">
        <v>0</v>
      </c>
      <c r="R824" s="227">
        <f>Q824*H824</f>
        <v>0</v>
      </c>
      <c r="S824" s="227">
        <v>0</v>
      </c>
      <c r="T824" s="228">
        <f>S824*H824</f>
        <v>0</v>
      </c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R824" s="229" t="s">
        <v>364</v>
      </c>
      <c r="AT824" s="229" t="s">
        <v>256</v>
      </c>
      <c r="AU824" s="229" t="s">
        <v>93</v>
      </c>
      <c r="AY824" s="20" t="s">
        <v>254</v>
      </c>
      <c r="BE824" s="230">
        <f>IF(N824="základní",J824,0)</f>
        <v>0</v>
      </c>
      <c r="BF824" s="230">
        <f>IF(N824="snížená",J824,0)</f>
        <v>0</v>
      </c>
      <c r="BG824" s="230">
        <f>IF(N824="zákl. přenesená",J824,0)</f>
        <v>0</v>
      </c>
      <c r="BH824" s="230">
        <f>IF(N824="sníž. přenesená",J824,0)</f>
        <v>0</v>
      </c>
      <c r="BI824" s="230">
        <f>IF(N824="nulová",J824,0)</f>
        <v>0</v>
      </c>
      <c r="BJ824" s="20" t="s">
        <v>23</v>
      </c>
      <c r="BK824" s="230">
        <f>ROUND(I824*H824,2)</f>
        <v>0</v>
      </c>
      <c r="BL824" s="20" t="s">
        <v>364</v>
      </c>
      <c r="BM824" s="229" t="s">
        <v>1310</v>
      </c>
    </row>
    <row r="825" s="2" customFormat="1">
      <c r="A825" s="42"/>
      <c r="B825" s="43"/>
      <c r="C825" s="44"/>
      <c r="D825" s="231" t="s">
        <v>263</v>
      </c>
      <c r="E825" s="44"/>
      <c r="F825" s="232" t="s">
        <v>1311</v>
      </c>
      <c r="G825" s="44"/>
      <c r="H825" s="44"/>
      <c r="I825" s="233"/>
      <c r="J825" s="44"/>
      <c r="K825" s="44"/>
      <c r="L825" s="48"/>
      <c r="M825" s="234"/>
      <c r="N825" s="235"/>
      <c r="O825" s="88"/>
      <c r="P825" s="88"/>
      <c r="Q825" s="88"/>
      <c r="R825" s="88"/>
      <c r="S825" s="88"/>
      <c r="T825" s="89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T825" s="20" t="s">
        <v>263</v>
      </c>
      <c r="AU825" s="20" t="s">
        <v>93</v>
      </c>
    </row>
    <row r="826" s="15" customFormat="1">
      <c r="A826" s="15"/>
      <c r="B826" s="259"/>
      <c r="C826" s="260"/>
      <c r="D826" s="238" t="s">
        <v>265</v>
      </c>
      <c r="E826" s="261" t="s">
        <v>48</v>
      </c>
      <c r="F826" s="262" t="s">
        <v>2230</v>
      </c>
      <c r="G826" s="260"/>
      <c r="H826" s="261" t="s">
        <v>48</v>
      </c>
      <c r="I826" s="263"/>
      <c r="J826" s="260"/>
      <c r="K826" s="260"/>
      <c r="L826" s="264"/>
      <c r="M826" s="265"/>
      <c r="N826" s="266"/>
      <c r="O826" s="266"/>
      <c r="P826" s="266"/>
      <c r="Q826" s="266"/>
      <c r="R826" s="266"/>
      <c r="S826" s="266"/>
      <c r="T826" s="267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68" t="s">
        <v>265</v>
      </c>
      <c r="AU826" s="268" t="s">
        <v>93</v>
      </c>
      <c r="AV826" s="15" t="s">
        <v>23</v>
      </c>
      <c r="AW826" s="15" t="s">
        <v>46</v>
      </c>
      <c r="AX826" s="15" t="s">
        <v>85</v>
      </c>
      <c r="AY826" s="268" t="s">
        <v>254</v>
      </c>
    </row>
    <row r="827" s="13" customFormat="1">
      <c r="A827" s="13"/>
      <c r="B827" s="236"/>
      <c r="C827" s="237"/>
      <c r="D827" s="238" t="s">
        <v>265</v>
      </c>
      <c r="E827" s="239" t="s">
        <v>48</v>
      </c>
      <c r="F827" s="240" t="s">
        <v>2231</v>
      </c>
      <c r="G827" s="237"/>
      <c r="H827" s="241">
        <v>46.409999999999997</v>
      </c>
      <c r="I827" s="242"/>
      <c r="J827" s="237"/>
      <c r="K827" s="237"/>
      <c r="L827" s="243"/>
      <c r="M827" s="244"/>
      <c r="N827" s="245"/>
      <c r="O827" s="245"/>
      <c r="P827" s="245"/>
      <c r="Q827" s="245"/>
      <c r="R827" s="245"/>
      <c r="S827" s="245"/>
      <c r="T827" s="246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7" t="s">
        <v>265</v>
      </c>
      <c r="AU827" s="247" t="s">
        <v>93</v>
      </c>
      <c r="AV827" s="13" t="s">
        <v>93</v>
      </c>
      <c r="AW827" s="13" t="s">
        <v>46</v>
      </c>
      <c r="AX827" s="13" t="s">
        <v>85</v>
      </c>
      <c r="AY827" s="247" t="s">
        <v>254</v>
      </c>
    </row>
    <row r="828" s="13" customFormat="1">
      <c r="A828" s="13"/>
      <c r="B828" s="236"/>
      <c r="C828" s="237"/>
      <c r="D828" s="238" t="s">
        <v>265</v>
      </c>
      <c r="E828" s="239" t="s">
        <v>48</v>
      </c>
      <c r="F828" s="240" t="s">
        <v>2232</v>
      </c>
      <c r="G828" s="237"/>
      <c r="H828" s="241">
        <v>46.810000000000002</v>
      </c>
      <c r="I828" s="242"/>
      <c r="J828" s="237"/>
      <c r="K828" s="237"/>
      <c r="L828" s="243"/>
      <c r="M828" s="244"/>
      <c r="N828" s="245"/>
      <c r="O828" s="245"/>
      <c r="P828" s="245"/>
      <c r="Q828" s="245"/>
      <c r="R828" s="245"/>
      <c r="S828" s="245"/>
      <c r="T828" s="246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7" t="s">
        <v>265</v>
      </c>
      <c r="AU828" s="247" t="s">
        <v>93</v>
      </c>
      <c r="AV828" s="13" t="s">
        <v>93</v>
      </c>
      <c r="AW828" s="13" t="s">
        <v>46</v>
      </c>
      <c r="AX828" s="13" t="s">
        <v>85</v>
      </c>
      <c r="AY828" s="247" t="s">
        <v>254</v>
      </c>
    </row>
    <row r="829" s="13" customFormat="1">
      <c r="A829" s="13"/>
      <c r="B829" s="236"/>
      <c r="C829" s="237"/>
      <c r="D829" s="238" t="s">
        <v>265</v>
      </c>
      <c r="E829" s="239" t="s">
        <v>48</v>
      </c>
      <c r="F829" s="240" t="s">
        <v>2233</v>
      </c>
      <c r="G829" s="237"/>
      <c r="H829" s="241">
        <v>46.409999999999997</v>
      </c>
      <c r="I829" s="242"/>
      <c r="J829" s="237"/>
      <c r="K829" s="237"/>
      <c r="L829" s="243"/>
      <c r="M829" s="244"/>
      <c r="N829" s="245"/>
      <c r="O829" s="245"/>
      <c r="P829" s="245"/>
      <c r="Q829" s="245"/>
      <c r="R829" s="245"/>
      <c r="S829" s="245"/>
      <c r="T829" s="246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7" t="s">
        <v>265</v>
      </c>
      <c r="AU829" s="247" t="s">
        <v>93</v>
      </c>
      <c r="AV829" s="13" t="s">
        <v>93</v>
      </c>
      <c r="AW829" s="13" t="s">
        <v>46</v>
      </c>
      <c r="AX829" s="13" t="s">
        <v>85</v>
      </c>
      <c r="AY829" s="247" t="s">
        <v>254</v>
      </c>
    </row>
    <row r="830" s="14" customFormat="1">
      <c r="A830" s="14"/>
      <c r="B830" s="248"/>
      <c r="C830" s="249"/>
      <c r="D830" s="238" t="s">
        <v>265</v>
      </c>
      <c r="E830" s="250" t="s">
        <v>634</v>
      </c>
      <c r="F830" s="251" t="s">
        <v>268</v>
      </c>
      <c r="G830" s="249"/>
      <c r="H830" s="252">
        <v>139.63</v>
      </c>
      <c r="I830" s="253"/>
      <c r="J830" s="249"/>
      <c r="K830" s="249"/>
      <c r="L830" s="254"/>
      <c r="M830" s="255"/>
      <c r="N830" s="256"/>
      <c r="O830" s="256"/>
      <c r="P830" s="256"/>
      <c r="Q830" s="256"/>
      <c r="R830" s="256"/>
      <c r="S830" s="256"/>
      <c r="T830" s="257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8" t="s">
        <v>265</v>
      </c>
      <c r="AU830" s="258" t="s">
        <v>93</v>
      </c>
      <c r="AV830" s="14" t="s">
        <v>261</v>
      </c>
      <c r="AW830" s="14" t="s">
        <v>46</v>
      </c>
      <c r="AX830" s="14" t="s">
        <v>23</v>
      </c>
      <c r="AY830" s="258" t="s">
        <v>254</v>
      </c>
    </row>
    <row r="831" s="2" customFormat="1" ht="24.15" customHeight="1">
      <c r="A831" s="42"/>
      <c r="B831" s="43"/>
      <c r="C831" s="218" t="s">
        <v>1151</v>
      </c>
      <c r="D831" s="218" t="s">
        <v>256</v>
      </c>
      <c r="E831" s="219" t="s">
        <v>1315</v>
      </c>
      <c r="F831" s="220" t="s">
        <v>1316</v>
      </c>
      <c r="G831" s="221" t="s">
        <v>259</v>
      </c>
      <c r="H831" s="222">
        <v>139.63</v>
      </c>
      <c r="I831" s="223"/>
      <c r="J831" s="224">
        <f>ROUND(I831*H831,2)</f>
        <v>0</v>
      </c>
      <c r="K831" s="220" t="s">
        <v>260</v>
      </c>
      <c r="L831" s="48"/>
      <c r="M831" s="225" t="s">
        <v>48</v>
      </c>
      <c r="N831" s="226" t="s">
        <v>56</v>
      </c>
      <c r="O831" s="88"/>
      <c r="P831" s="227">
        <f>O831*H831</f>
        <v>0</v>
      </c>
      <c r="Q831" s="227">
        <v>0</v>
      </c>
      <c r="R831" s="227">
        <f>Q831*H831</f>
        <v>0</v>
      </c>
      <c r="S831" s="227">
        <v>0</v>
      </c>
      <c r="T831" s="228">
        <f>S831*H831</f>
        <v>0</v>
      </c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R831" s="229" t="s">
        <v>364</v>
      </c>
      <c r="AT831" s="229" t="s">
        <v>256</v>
      </c>
      <c r="AU831" s="229" t="s">
        <v>93</v>
      </c>
      <c r="AY831" s="20" t="s">
        <v>254</v>
      </c>
      <c r="BE831" s="230">
        <f>IF(N831="základní",J831,0)</f>
        <v>0</v>
      </c>
      <c r="BF831" s="230">
        <f>IF(N831="snížená",J831,0)</f>
        <v>0</v>
      </c>
      <c r="BG831" s="230">
        <f>IF(N831="zákl. přenesená",J831,0)</f>
        <v>0</v>
      </c>
      <c r="BH831" s="230">
        <f>IF(N831="sníž. přenesená",J831,0)</f>
        <v>0</v>
      </c>
      <c r="BI831" s="230">
        <f>IF(N831="nulová",J831,0)</f>
        <v>0</v>
      </c>
      <c r="BJ831" s="20" t="s">
        <v>23</v>
      </c>
      <c r="BK831" s="230">
        <f>ROUND(I831*H831,2)</f>
        <v>0</v>
      </c>
      <c r="BL831" s="20" t="s">
        <v>364</v>
      </c>
      <c r="BM831" s="229" t="s">
        <v>1317</v>
      </c>
    </row>
    <row r="832" s="2" customFormat="1">
      <c r="A832" s="42"/>
      <c r="B832" s="43"/>
      <c r="C832" s="44"/>
      <c r="D832" s="231" t="s">
        <v>263</v>
      </c>
      <c r="E832" s="44"/>
      <c r="F832" s="232" t="s">
        <v>1318</v>
      </c>
      <c r="G832" s="44"/>
      <c r="H832" s="44"/>
      <c r="I832" s="233"/>
      <c r="J832" s="44"/>
      <c r="K832" s="44"/>
      <c r="L832" s="48"/>
      <c r="M832" s="234"/>
      <c r="N832" s="235"/>
      <c r="O832" s="88"/>
      <c r="P832" s="88"/>
      <c r="Q832" s="88"/>
      <c r="R832" s="88"/>
      <c r="S832" s="88"/>
      <c r="T832" s="89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T832" s="20" t="s">
        <v>263</v>
      </c>
      <c r="AU832" s="20" t="s">
        <v>93</v>
      </c>
    </row>
    <row r="833" s="13" customFormat="1">
      <c r="A833" s="13"/>
      <c r="B833" s="236"/>
      <c r="C833" s="237"/>
      <c r="D833" s="238" t="s">
        <v>265</v>
      </c>
      <c r="E833" s="239" t="s">
        <v>48</v>
      </c>
      <c r="F833" s="240" t="s">
        <v>634</v>
      </c>
      <c r="G833" s="237"/>
      <c r="H833" s="241">
        <v>139.63</v>
      </c>
      <c r="I833" s="242"/>
      <c r="J833" s="237"/>
      <c r="K833" s="237"/>
      <c r="L833" s="243"/>
      <c r="M833" s="244"/>
      <c r="N833" s="245"/>
      <c r="O833" s="245"/>
      <c r="P833" s="245"/>
      <c r="Q833" s="245"/>
      <c r="R833" s="245"/>
      <c r="S833" s="245"/>
      <c r="T833" s="246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7" t="s">
        <v>265</v>
      </c>
      <c r="AU833" s="247" t="s">
        <v>93</v>
      </c>
      <c r="AV833" s="13" t="s">
        <v>93</v>
      </c>
      <c r="AW833" s="13" t="s">
        <v>46</v>
      </c>
      <c r="AX833" s="13" t="s">
        <v>23</v>
      </c>
      <c r="AY833" s="247" t="s">
        <v>254</v>
      </c>
    </row>
    <row r="834" s="2" customFormat="1">
      <c r="A834" s="42"/>
      <c r="B834" s="43"/>
      <c r="C834" s="44"/>
      <c r="D834" s="238" t="s">
        <v>278</v>
      </c>
      <c r="E834" s="44"/>
      <c r="F834" s="269" t="s">
        <v>1319</v>
      </c>
      <c r="G834" s="44"/>
      <c r="H834" s="44"/>
      <c r="I834" s="44"/>
      <c r="J834" s="44"/>
      <c r="K834" s="44"/>
      <c r="L834" s="48"/>
      <c r="M834" s="234"/>
      <c r="N834" s="235"/>
      <c r="O834" s="88"/>
      <c r="P834" s="88"/>
      <c r="Q834" s="88"/>
      <c r="R834" s="88"/>
      <c r="S834" s="88"/>
      <c r="T834" s="89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U834" s="20" t="s">
        <v>93</v>
      </c>
    </row>
    <row r="835" s="2" customFormat="1">
      <c r="A835" s="42"/>
      <c r="B835" s="43"/>
      <c r="C835" s="44"/>
      <c r="D835" s="238" t="s">
        <v>278</v>
      </c>
      <c r="E835" s="44"/>
      <c r="F835" s="270" t="s">
        <v>2230</v>
      </c>
      <c r="G835" s="44"/>
      <c r="H835" s="271">
        <v>0</v>
      </c>
      <c r="I835" s="44"/>
      <c r="J835" s="44"/>
      <c r="K835" s="44"/>
      <c r="L835" s="48"/>
      <c r="M835" s="234"/>
      <c r="N835" s="235"/>
      <c r="O835" s="88"/>
      <c r="P835" s="88"/>
      <c r="Q835" s="88"/>
      <c r="R835" s="88"/>
      <c r="S835" s="88"/>
      <c r="T835" s="89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U835" s="20" t="s">
        <v>93</v>
      </c>
    </row>
    <row r="836" s="2" customFormat="1">
      <c r="A836" s="42"/>
      <c r="B836" s="43"/>
      <c r="C836" s="44"/>
      <c r="D836" s="238" t="s">
        <v>278</v>
      </c>
      <c r="E836" s="44"/>
      <c r="F836" s="270" t="s">
        <v>2231</v>
      </c>
      <c r="G836" s="44"/>
      <c r="H836" s="271">
        <v>46.409999999999997</v>
      </c>
      <c r="I836" s="44"/>
      <c r="J836" s="44"/>
      <c r="K836" s="44"/>
      <c r="L836" s="48"/>
      <c r="M836" s="234"/>
      <c r="N836" s="235"/>
      <c r="O836" s="88"/>
      <c r="P836" s="88"/>
      <c r="Q836" s="88"/>
      <c r="R836" s="88"/>
      <c r="S836" s="88"/>
      <c r="T836" s="89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U836" s="20" t="s">
        <v>93</v>
      </c>
    </row>
    <row r="837" s="2" customFormat="1">
      <c r="A837" s="42"/>
      <c r="B837" s="43"/>
      <c r="C837" s="44"/>
      <c r="D837" s="238" t="s">
        <v>278</v>
      </c>
      <c r="E837" s="44"/>
      <c r="F837" s="270" t="s">
        <v>2232</v>
      </c>
      <c r="G837" s="44"/>
      <c r="H837" s="271">
        <v>46.810000000000002</v>
      </c>
      <c r="I837" s="44"/>
      <c r="J837" s="44"/>
      <c r="K837" s="44"/>
      <c r="L837" s="48"/>
      <c r="M837" s="234"/>
      <c r="N837" s="235"/>
      <c r="O837" s="88"/>
      <c r="P837" s="88"/>
      <c r="Q837" s="88"/>
      <c r="R837" s="88"/>
      <c r="S837" s="88"/>
      <c r="T837" s="89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U837" s="20" t="s">
        <v>93</v>
      </c>
    </row>
    <row r="838" s="2" customFormat="1">
      <c r="A838" s="42"/>
      <c r="B838" s="43"/>
      <c r="C838" s="44"/>
      <c r="D838" s="238" t="s">
        <v>278</v>
      </c>
      <c r="E838" s="44"/>
      <c r="F838" s="270" t="s">
        <v>2233</v>
      </c>
      <c r="G838" s="44"/>
      <c r="H838" s="271">
        <v>46.409999999999997</v>
      </c>
      <c r="I838" s="44"/>
      <c r="J838" s="44"/>
      <c r="K838" s="44"/>
      <c r="L838" s="48"/>
      <c r="M838" s="234"/>
      <c r="N838" s="235"/>
      <c r="O838" s="88"/>
      <c r="P838" s="88"/>
      <c r="Q838" s="88"/>
      <c r="R838" s="88"/>
      <c r="S838" s="88"/>
      <c r="T838" s="89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U838" s="20" t="s">
        <v>93</v>
      </c>
    </row>
    <row r="839" s="2" customFormat="1">
      <c r="A839" s="42"/>
      <c r="B839" s="43"/>
      <c r="C839" s="44"/>
      <c r="D839" s="238" t="s">
        <v>278</v>
      </c>
      <c r="E839" s="44"/>
      <c r="F839" s="270" t="s">
        <v>268</v>
      </c>
      <c r="G839" s="44"/>
      <c r="H839" s="271">
        <v>139.63</v>
      </c>
      <c r="I839" s="44"/>
      <c r="J839" s="44"/>
      <c r="K839" s="44"/>
      <c r="L839" s="48"/>
      <c r="M839" s="234"/>
      <c r="N839" s="235"/>
      <c r="O839" s="88"/>
      <c r="P839" s="88"/>
      <c r="Q839" s="88"/>
      <c r="R839" s="88"/>
      <c r="S839" s="88"/>
      <c r="T839" s="89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U839" s="20" t="s">
        <v>93</v>
      </c>
    </row>
    <row r="840" s="2" customFormat="1" ht="16.5" customHeight="1">
      <c r="A840" s="42"/>
      <c r="B840" s="43"/>
      <c r="C840" s="285" t="s">
        <v>1158</v>
      </c>
      <c r="D840" s="285" t="s">
        <v>376</v>
      </c>
      <c r="E840" s="286" t="s">
        <v>1321</v>
      </c>
      <c r="F840" s="287" t="s">
        <v>1322</v>
      </c>
      <c r="G840" s="288" t="s">
        <v>528</v>
      </c>
      <c r="H840" s="289">
        <v>0.052999999999999998</v>
      </c>
      <c r="I840" s="290"/>
      <c r="J840" s="291">
        <f>ROUND(I840*H840,2)</f>
        <v>0</v>
      </c>
      <c r="K840" s="287" t="s">
        <v>260</v>
      </c>
      <c r="L840" s="292"/>
      <c r="M840" s="293" t="s">
        <v>48</v>
      </c>
      <c r="N840" s="294" t="s">
        <v>56</v>
      </c>
      <c r="O840" s="88"/>
      <c r="P840" s="227">
        <f>O840*H840</f>
        <v>0</v>
      </c>
      <c r="Q840" s="227">
        <v>1</v>
      </c>
      <c r="R840" s="227">
        <f>Q840*H840</f>
        <v>0.052999999999999998</v>
      </c>
      <c r="S840" s="227">
        <v>0</v>
      </c>
      <c r="T840" s="228">
        <f>S840*H840</f>
        <v>0</v>
      </c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R840" s="229" t="s">
        <v>453</v>
      </c>
      <c r="AT840" s="229" t="s">
        <v>376</v>
      </c>
      <c r="AU840" s="229" t="s">
        <v>93</v>
      </c>
      <c r="AY840" s="20" t="s">
        <v>254</v>
      </c>
      <c r="BE840" s="230">
        <f>IF(N840="základní",J840,0)</f>
        <v>0</v>
      </c>
      <c r="BF840" s="230">
        <f>IF(N840="snížená",J840,0)</f>
        <v>0</v>
      </c>
      <c r="BG840" s="230">
        <f>IF(N840="zákl. přenesená",J840,0)</f>
        <v>0</v>
      </c>
      <c r="BH840" s="230">
        <f>IF(N840="sníž. přenesená",J840,0)</f>
        <v>0</v>
      </c>
      <c r="BI840" s="230">
        <f>IF(N840="nulová",J840,0)</f>
        <v>0</v>
      </c>
      <c r="BJ840" s="20" t="s">
        <v>23</v>
      </c>
      <c r="BK840" s="230">
        <f>ROUND(I840*H840,2)</f>
        <v>0</v>
      </c>
      <c r="BL840" s="20" t="s">
        <v>364</v>
      </c>
      <c r="BM840" s="229" t="s">
        <v>1323</v>
      </c>
    </row>
    <row r="841" s="15" customFormat="1">
      <c r="A841" s="15"/>
      <c r="B841" s="259"/>
      <c r="C841" s="260"/>
      <c r="D841" s="238" t="s">
        <v>265</v>
      </c>
      <c r="E841" s="261" t="s">
        <v>48</v>
      </c>
      <c r="F841" s="262" t="s">
        <v>1324</v>
      </c>
      <c r="G841" s="260"/>
      <c r="H841" s="261" t="s">
        <v>48</v>
      </c>
      <c r="I841" s="263"/>
      <c r="J841" s="260"/>
      <c r="K841" s="260"/>
      <c r="L841" s="264"/>
      <c r="M841" s="265"/>
      <c r="N841" s="266"/>
      <c r="O841" s="266"/>
      <c r="P841" s="266"/>
      <c r="Q841" s="266"/>
      <c r="R841" s="266"/>
      <c r="S841" s="266"/>
      <c r="T841" s="267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68" t="s">
        <v>265</v>
      </c>
      <c r="AU841" s="268" t="s">
        <v>93</v>
      </c>
      <c r="AV841" s="15" t="s">
        <v>23</v>
      </c>
      <c r="AW841" s="15" t="s">
        <v>46</v>
      </c>
      <c r="AX841" s="15" t="s">
        <v>85</v>
      </c>
      <c r="AY841" s="268" t="s">
        <v>254</v>
      </c>
    </row>
    <row r="842" s="13" customFormat="1">
      <c r="A842" s="13"/>
      <c r="B842" s="236"/>
      <c r="C842" s="237"/>
      <c r="D842" s="238" t="s">
        <v>265</v>
      </c>
      <c r="E842" s="239" t="s">
        <v>48</v>
      </c>
      <c r="F842" s="240" t="s">
        <v>1325</v>
      </c>
      <c r="G842" s="237"/>
      <c r="H842" s="241">
        <v>0.010999999999999999</v>
      </c>
      <c r="I842" s="242"/>
      <c r="J842" s="237"/>
      <c r="K842" s="237"/>
      <c r="L842" s="243"/>
      <c r="M842" s="244"/>
      <c r="N842" s="245"/>
      <c r="O842" s="245"/>
      <c r="P842" s="245"/>
      <c r="Q842" s="245"/>
      <c r="R842" s="245"/>
      <c r="S842" s="245"/>
      <c r="T842" s="246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7" t="s">
        <v>265</v>
      </c>
      <c r="AU842" s="247" t="s">
        <v>93</v>
      </c>
      <c r="AV842" s="13" t="s">
        <v>93</v>
      </c>
      <c r="AW842" s="13" t="s">
        <v>46</v>
      </c>
      <c r="AX842" s="13" t="s">
        <v>85</v>
      </c>
      <c r="AY842" s="247" t="s">
        <v>254</v>
      </c>
    </row>
    <row r="843" s="13" customFormat="1">
      <c r="A843" s="13"/>
      <c r="B843" s="236"/>
      <c r="C843" s="237"/>
      <c r="D843" s="238" t="s">
        <v>265</v>
      </c>
      <c r="E843" s="239" t="s">
        <v>48</v>
      </c>
      <c r="F843" s="240" t="s">
        <v>1326</v>
      </c>
      <c r="G843" s="237"/>
      <c r="H843" s="241">
        <v>0.042000000000000003</v>
      </c>
      <c r="I843" s="242"/>
      <c r="J843" s="237"/>
      <c r="K843" s="237"/>
      <c r="L843" s="243"/>
      <c r="M843" s="244"/>
      <c r="N843" s="245"/>
      <c r="O843" s="245"/>
      <c r="P843" s="245"/>
      <c r="Q843" s="245"/>
      <c r="R843" s="245"/>
      <c r="S843" s="245"/>
      <c r="T843" s="246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7" t="s">
        <v>265</v>
      </c>
      <c r="AU843" s="247" t="s">
        <v>93</v>
      </c>
      <c r="AV843" s="13" t="s">
        <v>93</v>
      </c>
      <c r="AW843" s="13" t="s">
        <v>46</v>
      </c>
      <c r="AX843" s="13" t="s">
        <v>85</v>
      </c>
      <c r="AY843" s="247" t="s">
        <v>254</v>
      </c>
    </row>
    <row r="844" s="14" customFormat="1">
      <c r="A844" s="14"/>
      <c r="B844" s="248"/>
      <c r="C844" s="249"/>
      <c r="D844" s="238" t="s">
        <v>265</v>
      </c>
      <c r="E844" s="250" t="s">
        <v>48</v>
      </c>
      <c r="F844" s="251" t="s">
        <v>268</v>
      </c>
      <c r="G844" s="249"/>
      <c r="H844" s="252">
        <v>0.052999999999999998</v>
      </c>
      <c r="I844" s="253"/>
      <c r="J844" s="249"/>
      <c r="K844" s="249"/>
      <c r="L844" s="254"/>
      <c r="M844" s="255"/>
      <c r="N844" s="256"/>
      <c r="O844" s="256"/>
      <c r="P844" s="256"/>
      <c r="Q844" s="256"/>
      <c r="R844" s="256"/>
      <c r="S844" s="256"/>
      <c r="T844" s="257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8" t="s">
        <v>265</v>
      </c>
      <c r="AU844" s="258" t="s">
        <v>93</v>
      </c>
      <c r="AV844" s="14" t="s">
        <v>261</v>
      </c>
      <c r="AW844" s="14" t="s">
        <v>46</v>
      </c>
      <c r="AX844" s="14" t="s">
        <v>23</v>
      </c>
      <c r="AY844" s="258" t="s">
        <v>254</v>
      </c>
    </row>
    <row r="845" s="2" customFormat="1">
      <c r="A845" s="42"/>
      <c r="B845" s="43"/>
      <c r="C845" s="44"/>
      <c r="D845" s="238" t="s">
        <v>278</v>
      </c>
      <c r="E845" s="44"/>
      <c r="F845" s="269" t="s">
        <v>1306</v>
      </c>
      <c r="G845" s="44"/>
      <c r="H845" s="44"/>
      <c r="I845" s="44"/>
      <c r="J845" s="44"/>
      <c r="K845" s="44"/>
      <c r="L845" s="48"/>
      <c r="M845" s="234"/>
      <c r="N845" s="235"/>
      <c r="O845" s="88"/>
      <c r="P845" s="88"/>
      <c r="Q845" s="88"/>
      <c r="R845" s="88"/>
      <c r="S845" s="88"/>
      <c r="T845" s="89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U845" s="20" t="s">
        <v>93</v>
      </c>
    </row>
    <row r="846" s="2" customFormat="1">
      <c r="A846" s="42"/>
      <c r="B846" s="43"/>
      <c r="C846" s="44"/>
      <c r="D846" s="238" t="s">
        <v>278</v>
      </c>
      <c r="E846" s="44"/>
      <c r="F846" s="270" t="s">
        <v>2227</v>
      </c>
      <c r="G846" s="44"/>
      <c r="H846" s="271">
        <v>0</v>
      </c>
      <c r="I846" s="44"/>
      <c r="J846" s="44"/>
      <c r="K846" s="44"/>
      <c r="L846" s="48"/>
      <c r="M846" s="234"/>
      <c r="N846" s="235"/>
      <c r="O846" s="88"/>
      <c r="P846" s="88"/>
      <c r="Q846" s="88"/>
      <c r="R846" s="88"/>
      <c r="S846" s="88"/>
      <c r="T846" s="89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U846" s="20" t="s">
        <v>93</v>
      </c>
    </row>
    <row r="847" s="2" customFormat="1">
      <c r="A847" s="42"/>
      <c r="B847" s="43"/>
      <c r="C847" s="44"/>
      <c r="D847" s="238" t="s">
        <v>278</v>
      </c>
      <c r="E847" s="44"/>
      <c r="F847" s="270" t="s">
        <v>2228</v>
      </c>
      <c r="G847" s="44"/>
      <c r="H847" s="271">
        <v>23.309999999999999</v>
      </c>
      <c r="I847" s="44"/>
      <c r="J847" s="44"/>
      <c r="K847" s="44"/>
      <c r="L847" s="48"/>
      <c r="M847" s="234"/>
      <c r="N847" s="235"/>
      <c r="O847" s="88"/>
      <c r="P847" s="88"/>
      <c r="Q847" s="88"/>
      <c r="R847" s="88"/>
      <c r="S847" s="88"/>
      <c r="T847" s="89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U847" s="20" t="s">
        <v>93</v>
      </c>
    </row>
    <row r="848" s="2" customFormat="1">
      <c r="A848" s="42"/>
      <c r="B848" s="43"/>
      <c r="C848" s="44"/>
      <c r="D848" s="238" t="s">
        <v>278</v>
      </c>
      <c r="E848" s="44"/>
      <c r="F848" s="270" t="s">
        <v>2229</v>
      </c>
      <c r="G848" s="44"/>
      <c r="H848" s="271">
        <v>12.6</v>
      </c>
      <c r="I848" s="44"/>
      <c r="J848" s="44"/>
      <c r="K848" s="44"/>
      <c r="L848" s="48"/>
      <c r="M848" s="234"/>
      <c r="N848" s="235"/>
      <c r="O848" s="88"/>
      <c r="P848" s="88"/>
      <c r="Q848" s="88"/>
      <c r="R848" s="88"/>
      <c r="S848" s="88"/>
      <c r="T848" s="89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U848" s="20" t="s">
        <v>93</v>
      </c>
    </row>
    <row r="849" s="2" customFormat="1">
      <c r="A849" s="42"/>
      <c r="B849" s="43"/>
      <c r="C849" s="44"/>
      <c r="D849" s="238" t="s">
        <v>278</v>
      </c>
      <c r="E849" s="44"/>
      <c r="F849" s="270" t="s">
        <v>268</v>
      </c>
      <c r="G849" s="44"/>
      <c r="H849" s="271">
        <v>35.909999999999997</v>
      </c>
      <c r="I849" s="44"/>
      <c r="J849" s="44"/>
      <c r="K849" s="44"/>
      <c r="L849" s="48"/>
      <c r="M849" s="234"/>
      <c r="N849" s="235"/>
      <c r="O849" s="88"/>
      <c r="P849" s="88"/>
      <c r="Q849" s="88"/>
      <c r="R849" s="88"/>
      <c r="S849" s="88"/>
      <c r="T849" s="89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U849" s="20" t="s">
        <v>93</v>
      </c>
    </row>
    <row r="850" s="2" customFormat="1">
      <c r="A850" s="42"/>
      <c r="B850" s="43"/>
      <c r="C850" s="44"/>
      <c r="D850" s="238" t="s">
        <v>278</v>
      </c>
      <c r="E850" s="44"/>
      <c r="F850" s="269" t="s">
        <v>1319</v>
      </c>
      <c r="G850" s="44"/>
      <c r="H850" s="44"/>
      <c r="I850" s="44"/>
      <c r="J850" s="44"/>
      <c r="K850" s="44"/>
      <c r="L850" s="48"/>
      <c r="M850" s="234"/>
      <c r="N850" s="235"/>
      <c r="O850" s="88"/>
      <c r="P850" s="88"/>
      <c r="Q850" s="88"/>
      <c r="R850" s="88"/>
      <c r="S850" s="88"/>
      <c r="T850" s="89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U850" s="20" t="s">
        <v>93</v>
      </c>
    </row>
    <row r="851" s="2" customFormat="1">
      <c r="A851" s="42"/>
      <c r="B851" s="43"/>
      <c r="C851" s="44"/>
      <c r="D851" s="238" t="s">
        <v>278</v>
      </c>
      <c r="E851" s="44"/>
      <c r="F851" s="270" t="s">
        <v>2230</v>
      </c>
      <c r="G851" s="44"/>
      <c r="H851" s="271">
        <v>0</v>
      </c>
      <c r="I851" s="44"/>
      <c r="J851" s="44"/>
      <c r="K851" s="44"/>
      <c r="L851" s="48"/>
      <c r="M851" s="234"/>
      <c r="N851" s="235"/>
      <c r="O851" s="88"/>
      <c r="P851" s="88"/>
      <c r="Q851" s="88"/>
      <c r="R851" s="88"/>
      <c r="S851" s="88"/>
      <c r="T851" s="89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U851" s="20" t="s">
        <v>93</v>
      </c>
    </row>
    <row r="852" s="2" customFormat="1">
      <c r="A852" s="42"/>
      <c r="B852" s="43"/>
      <c r="C852" s="44"/>
      <c r="D852" s="238" t="s">
        <v>278</v>
      </c>
      <c r="E852" s="44"/>
      <c r="F852" s="270" t="s">
        <v>2231</v>
      </c>
      <c r="G852" s="44"/>
      <c r="H852" s="271">
        <v>46.409999999999997</v>
      </c>
      <c r="I852" s="44"/>
      <c r="J852" s="44"/>
      <c r="K852" s="44"/>
      <c r="L852" s="48"/>
      <c r="M852" s="234"/>
      <c r="N852" s="235"/>
      <c r="O852" s="88"/>
      <c r="P852" s="88"/>
      <c r="Q852" s="88"/>
      <c r="R852" s="88"/>
      <c r="S852" s="88"/>
      <c r="T852" s="89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U852" s="20" t="s">
        <v>93</v>
      </c>
    </row>
    <row r="853" s="2" customFormat="1">
      <c r="A853" s="42"/>
      <c r="B853" s="43"/>
      <c r="C853" s="44"/>
      <c r="D853" s="238" t="s">
        <v>278</v>
      </c>
      <c r="E853" s="44"/>
      <c r="F853" s="270" t="s">
        <v>2232</v>
      </c>
      <c r="G853" s="44"/>
      <c r="H853" s="271">
        <v>46.810000000000002</v>
      </c>
      <c r="I853" s="44"/>
      <c r="J853" s="44"/>
      <c r="K853" s="44"/>
      <c r="L853" s="48"/>
      <c r="M853" s="234"/>
      <c r="N853" s="235"/>
      <c r="O853" s="88"/>
      <c r="P853" s="88"/>
      <c r="Q853" s="88"/>
      <c r="R853" s="88"/>
      <c r="S853" s="88"/>
      <c r="T853" s="89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U853" s="20" t="s">
        <v>93</v>
      </c>
    </row>
    <row r="854" s="2" customFormat="1">
      <c r="A854" s="42"/>
      <c r="B854" s="43"/>
      <c r="C854" s="44"/>
      <c r="D854" s="238" t="s">
        <v>278</v>
      </c>
      <c r="E854" s="44"/>
      <c r="F854" s="270" t="s">
        <v>2233</v>
      </c>
      <c r="G854" s="44"/>
      <c r="H854" s="271">
        <v>46.409999999999997</v>
      </c>
      <c r="I854" s="44"/>
      <c r="J854" s="44"/>
      <c r="K854" s="44"/>
      <c r="L854" s="48"/>
      <c r="M854" s="234"/>
      <c r="N854" s="235"/>
      <c r="O854" s="88"/>
      <c r="P854" s="88"/>
      <c r="Q854" s="88"/>
      <c r="R854" s="88"/>
      <c r="S854" s="88"/>
      <c r="T854" s="89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U854" s="20" t="s">
        <v>93</v>
      </c>
    </row>
    <row r="855" s="2" customFormat="1">
      <c r="A855" s="42"/>
      <c r="B855" s="43"/>
      <c r="C855" s="44"/>
      <c r="D855" s="238" t="s">
        <v>278</v>
      </c>
      <c r="E855" s="44"/>
      <c r="F855" s="270" t="s">
        <v>268</v>
      </c>
      <c r="G855" s="44"/>
      <c r="H855" s="271">
        <v>139.63</v>
      </c>
      <c r="I855" s="44"/>
      <c r="J855" s="44"/>
      <c r="K855" s="44"/>
      <c r="L855" s="48"/>
      <c r="M855" s="234"/>
      <c r="N855" s="235"/>
      <c r="O855" s="88"/>
      <c r="P855" s="88"/>
      <c r="Q855" s="88"/>
      <c r="R855" s="88"/>
      <c r="S855" s="88"/>
      <c r="T855" s="89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U855" s="20" t="s">
        <v>93</v>
      </c>
    </row>
    <row r="856" s="2" customFormat="1" ht="16.5" customHeight="1">
      <c r="A856" s="42"/>
      <c r="B856" s="43"/>
      <c r="C856" s="285" t="s">
        <v>1167</v>
      </c>
      <c r="D856" s="285" t="s">
        <v>376</v>
      </c>
      <c r="E856" s="286" t="s">
        <v>1328</v>
      </c>
      <c r="F856" s="287" t="s">
        <v>1329</v>
      </c>
      <c r="G856" s="288" t="s">
        <v>528</v>
      </c>
      <c r="H856" s="289">
        <v>0.106</v>
      </c>
      <c r="I856" s="290"/>
      <c r="J856" s="291">
        <f>ROUND(I856*H856,2)</f>
        <v>0</v>
      </c>
      <c r="K856" s="287" t="s">
        <v>260</v>
      </c>
      <c r="L856" s="292"/>
      <c r="M856" s="293" t="s">
        <v>48</v>
      </c>
      <c r="N856" s="294" t="s">
        <v>56</v>
      </c>
      <c r="O856" s="88"/>
      <c r="P856" s="227">
        <f>O856*H856</f>
        <v>0</v>
      </c>
      <c r="Q856" s="227">
        <v>1</v>
      </c>
      <c r="R856" s="227">
        <f>Q856*H856</f>
        <v>0.106</v>
      </c>
      <c r="S856" s="227">
        <v>0</v>
      </c>
      <c r="T856" s="228">
        <f>S856*H856</f>
        <v>0</v>
      </c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R856" s="229" t="s">
        <v>453</v>
      </c>
      <c r="AT856" s="229" t="s">
        <v>376</v>
      </c>
      <c r="AU856" s="229" t="s">
        <v>93</v>
      </c>
      <c r="AY856" s="20" t="s">
        <v>254</v>
      </c>
      <c r="BE856" s="230">
        <f>IF(N856="základní",J856,0)</f>
        <v>0</v>
      </c>
      <c r="BF856" s="230">
        <f>IF(N856="snížená",J856,0)</f>
        <v>0</v>
      </c>
      <c r="BG856" s="230">
        <f>IF(N856="zákl. přenesená",J856,0)</f>
        <v>0</v>
      </c>
      <c r="BH856" s="230">
        <f>IF(N856="sníž. přenesená",J856,0)</f>
        <v>0</v>
      </c>
      <c r="BI856" s="230">
        <f>IF(N856="nulová",J856,0)</f>
        <v>0</v>
      </c>
      <c r="BJ856" s="20" t="s">
        <v>23</v>
      </c>
      <c r="BK856" s="230">
        <f>ROUND(I856*H856,2)</f>
        <v>0</v>
      </c>
      <c r="BL856" s="20" t="s">
        <v>364</v>
      </c>
      <c r="BM856" s="229" t="s">
        <v>1330</v>
      </c>
    </row>
    <row r="857" s="15" customFormat="1">
      <c r="A857" s="15"/>
      <c r="B857" s="259"/>
      <c r="C857" s="260"/>
      <c r="D857" s="238" t="s">
        <v>265</v>
      </c>
      <c r="E857" s="261" t="s">
        <v>48</v>
      </c>
      <c r="F857" s="262" t="s">
        <v>1324</v>
      </c>
      <c r="G857" s="260"/>
      <c r="H857" s="261" t="s">
        <v>48</v>
      </c>
      <c r="I857" s="263"/>
      <c r="J857" s="260"/>
      <c r="K857" s="260"/>
      <c r="L857" s="264"/>
      <c r="M857" s="265"/>
      <c r="N857" s="266"/>
      <c r="O857" s="266"/>
      <c r="P857" s="266"/>
      <c r="Q857" s="266"/>
      <c r="R857" s="266"/>
      <c r="S857" s="266"/>
      <c r="T857" s="267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68" t="s">
        <v>265</v>
      </c>
      <c r="AU857" s="268" t="s">
        <v>93</v>
      </c>
      <c r="AV857" s="15" t="s">
        <v>23</v>
      </c>
      <c r="AW857" s="15" t="s">
        <v>46</v>
      </c>
      <c r="AX857" s="15" t="s">
        <v>85</v>
      </c>
      <c r="AY857" s="268" t="s">
        <v>254</v>
      </c>
    </row>
    <row r="858" s="13" customFormat="1">
      <c r="A858" s="13"/>
      <c r="B858" s="236"/>
      <c r="C858" s="237"/>
      <c r="D858" s="238" t="s">
        <v>265</v>
      </c>
      <c r="E858" s="239" t="s">
        <v>48</v>
      </c>
      <c r="F858" s="240" t="s">
        <v>1331</v>
      </c>
      <c r="G858" s="237"/>
      <c r="H858" s="241">
        <v>0.021999999999999999</v>
      </c>
      <c r="I858" s="242"/>
      <c r="J858" s="237"/>
      <c r="K858" s="237"/>
      <c r="L858" s="243"/>
      <c r="M858" s="244"/>
      <c r="N858" s="245"/>
      <c r="O858" s="245"/>
      <c r="P858" s="245"/>
      <c r="Q858" s="245"/>
      <c r="R858" s="245"/>
      <c r="S858" s="245"/>
      <c r="T858" s="246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7" t="s">
        <v>265</v>
      </c>
      <c r="AU858" s="247" t="s">
        <v>93</v>
      </c>
      <c r="AV858" s="13" t="s">
        <v>93</v>
      </c>
      <c r="AW858" s="13" t="s">
        <v>46</v>
      </c>
      <c r="AX858" s="13" t="s">
        <v>85</v>
      </c>
      <c r="AY858" s="247" t="s">
        <v>254</v>
      </c>
    </row>
    <row r="859" s="13" customFormat="1">
      <c r="A859" s="13"/>
      <c r="B859" s="236"/>
      <c r="C859" s="237"/>
      <c r="D859" s="238" t="s">
        <v>265</v>
      </c>
      <c r="E859" s="239" t="s">
        <v>48</v>
      </c>
      <c r="F859" s="240" t="s">
        <v>1332</v>
      </c>
      <c r="G859" s="237"/>
      <c r="H859" s="241">
        <v>0.084000000000000005</v>
      </c>
      <c r="I859" s="242"/>
      <c r="J859" s="237"/>
      <c r="K859" s="237"/>
      <c r="L859" s="243"/>
      <c r="M859" s="244"/>
      <c r="N859" s="245"/>
      <c r="O859" s="245"/>
      <c r="P859" s="245"/>
      <c r="Q859" s="245"/>
      <c r="R859" s="245"/>
      <c r="S859" s="245"/>
      <c r="T859" s="246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7" t="s">
        <v>265</v>
      </c>
      <c r="AU859" s="247" t="s">
        <v>93</v>
      </c>
      <c r="AV859" s="13" t="s">
        <v>93</v>
      </c>
      <c r="AW859" s="13" t="s">
        <v>46</v>
      </c>
      <c r="AX859" s="13" t="s">
        <v>85</v>
      </c>
      <c r="AY859" s="247" t="s">
        <v>254</v>
      </c>
    </row>
    <row r="860" s="14" customFormat="1">
      <c r="A860" s="14"/>
      <c r="B860" s="248"/>
      <c r="C860" s="249"/>
      <c r="D860" s="238" t="s">
        <v>265</v>
      </c>
      <c r="E860" s="250" t="s">
        <v>48</v>
      </c>
      <c r="F860" s="251" t="s">
        <v>268</v>
      </c>
      <c r="G860" s="249"/>
      <c r="H860" s="252">
        <v>0.106</v>
      </c>
      <c r="I860" s="253"/>
      <c r="J860" s="249"/>
      <c r="K860" s="249"/>
      <c r="L860" s="254"/>
      <c r="M860" s="255"/>
      <c r="N860" s="256"/>
      <c r="O860" s="256"/>
      <c r="P860" s="256"/>
      <c r="Q860" s="256"/>
      <c r="R860" s="256"/>
      <c r="S860" s="256"/>
      <c r="T860" s="257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8" t="s">
        <v>265</v>
      </c>
      <c r="AU860" s="258" t="s">
        <v>93</v>
      </c>
      <c r="AV860" s="14" t="s">
        <v>261</v>
      </c>
      <c r="AW860" s="14" t="s">
        <v>46</v>
      </c>
      <c r="AX860" s="14" t="s">
        <v>23</v>
      </c>
      <c r="AY860" s="258" t="s">
        <v>254</v>
      </c>
    </row>
    <row r="861" s="2" customFormat="1">
      <c r="A861" s="42"/>
      <c r="B861" s="43"/>
      <c r="C861" s="44"/>
      <c r="D861" s="238" t="s">
        <v>278</v>
      </c>
      <c r="E861" s="44"/>
      <c r="F861" s="269" t="s">
        <v>1306</v>
      </c>
      <c r="G861" s="44"/>
      <c r="H861" s="44"/>
      <c r="I861" s="44"/>
      <c r="J861" s="44"/>
      <c r="K861" s="44"/>
      <c r="L861" s="48"/>
      <c r="M861" s="234"/>
      <c r="N861" s="235"/>
      <c r="O861" s="88"/>
      <c r="P861" s="88"/>
      <c r="Q861" s="88"/>
      <c r="R861" s="88"/>
      <c r="S861" s="88"/>
      <c r="T861" s="89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U861" s="20" t="s">
        <v>93</v>
      </c>
    </row>
    <row r="862" s="2" customFormat="1">
      <c r="A862" s="42"/>
      <c r="B862" s="43"/>
      <c r="C862" s="44"/>
      <c r="D862" s="238" t="s">
        <v>278</v>
      </c>
      <c r="E862" s="44"/>
      <c r="F862" s="270" t="s">
        <v>2227</v>
      </c>
      <c r="G862" s="44"/>
      <c r="H862" s="271">
        <v>0</v>
      </c>
      <c r="I862" s="44"/>
      <c r="J862" s="44"/>
      <c r="K862" s="44"/>
      <c r="L862" s="48"/>
      <c r="M862" s="234"/>
      <c r="N862" s="235"/>
      <c r="O862" s="88"/>
      <c r="P862" s="88"/>
      <c r="Q862" s="88"/>
      <c r="R862" s="88"/>
      <c r="S862" s="88"/>
      <c r="T862" s="89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U862" s="20" t="s">
        <v>93</v>
      </c>
    </row>
    <row r="863" s="2" customFormat="1">
      <c r="A863" s="42"/>
      <c r="B863" s="43"/>
      <c r="C863" s="44"/>
      <c r="D863" s="238" t="s">
        <v>278</v>
      </c>
      <c r="E863" s="44"/>
      <c r="F863" s="270" t="s">
        <v>2228</v>
      </c>
      <c r="G863" s="44"/>
      <c r="H863" s="271">
        <v>23.309999999999999</v>
      </c>
      <c r="I863" s="44"/>
      <c r="J863" s="44"/>
      <c r="K863" s="44"/>
      <c r="L863" s="48"/>
      <c r="M863" s="234"/>
      <c r="N863" s="235"/>
      <c r="O863" s="88"/>
      <c r="P863" s="88"/>
      <c r="Q863" s="88"/>
      <c r="R863" s="88"/>
      <c r="S863" s="88"/>
      <c r="T863" s="89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U863" s="20" t="s">
        <v>93</v>
      </c>
    </row>
    <row r="864" s="2" customFormat="1">
      <c r="A864" s="42"/>
      <c r="B864" s="43"/>
      <c r="C864" s="44"/>
      <c r="D864" s="238" t="s">
        <v>278</v>
      </c>
      <c r="E864" s="44"/>
      <c r="F864" s="270" t="s">
        <v>2229</v>
      </c>
      <c r="G864" s="44"/>
      <c r="H864" s="271">
        <v>12.6</v>
      </c>
      <c r="I864" s="44"/>
      <c r="J864" s="44"/>
      <c r="K864" s="44"/>
      <c r="L864" s="48"/>
      <c r="M864" s="234"/>
      <c r="N864" s="235"/>
      <c r="O864" s="88"/>
      <c r="P864" s="88"/>
      <c r="Q864" s="88"/>
      <c r="R864" s="88"/>
      <c r="S864" s="88"/>
      <c r="T864" s="89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U864" s="20" t="s">
        <v>93</v>
      </c>
    </row>
    <row r="865" s="2" customFormat="1">
      <c r="A865" s="42"/>
      <c r="B865" s="43"/>
      <c r="C865" s="44"/>
      <c r="D865" s="238" t="s">
        <v>278</v>
      </c>
      <c r="E865" s="44"/>
      <c r="F865" s="270" t="s">
        <v>268</v>
      </c>
      <c r="G865" s="44"/>
      <c r="H865" s="271">
        <v>35.909999999999997</v>
      </c>
      <c r="I865" s="44"/>
      <c r="J865" s="44"/>
      <c r="K865" s="44"/>
      <c r="L865" s="48"/>
      <c r="M865" s="234"/>
      <c r="N865" s="235"/>
      <c r="O865" s="88"/>
      <c r="P865" s="88"/>
      <c r="Q865" s="88"/>
      <c r="R865" s="88"/>
      <c r="S865" s="88"/>
      <c r="T865" s="89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U865" s="20" t="s">
        <v>93</v>
      </c>
    </row>
    <row r="866" s="2" customFormat="1">
      <c r="A866" s="42"/>
      <c r="B866" s="43"/>
      <c r="C866" s="44"/>
      <c r="D866" s="238" t="s">
        <v>278</v>
      </c>
      <c r="E866" s="44"/>
      <c r="F866" s="269" t="s">
        <v>1319</v>
      </c>
      <c r="G866" s="44"/>
      <c r="H866" s="44"/>
      <c r="I866" s="44"/>
      <c r="J866" s="44"/>
      <c r="K866" s="44"/>
      <c r="L866" s="48"/>
      <c r="M866" s="234"/>
      <c r="N866" s="235"/>
      <c r="O866" s="88"/>
      <c r="P866" s="88"/>
      <c r="Q866" s="88"/>
      <c r="R866" s="88"/>
      <c r="S866" s="88"/>
      <c r="T866" s="89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U866" s="20" t="s">
        <v>93</v>
      </c>
    </row>
    <row r="867" s="2" customFormat="1">
      <c r="A867" s="42"/>
      <c r="B867" s="43"/>
      <c r="C867" s="44"/>
      <c r="D867" s="238" t="s">
        <v>278</v>
      </c>
      <c r="E867" s="44"/>
      <c r="F867" s="270" t="s">
        <v>2230</v>
      </c>
      <c r="G867" s="44"/>
      <c r="H867" s="271">
        <v>0</v>
      </c>
      <c r="I867" s="44"/>
      <c r="J867" s="44"/>
      <c r="K867" s="44"/>
      <c r="L867" s="48"/>
      <c r="M867" s="234"/>
      <c r="N867" s="235"/>
      <c r="O867" s="88"/>
      <c r="P867" s="88"/>
      <c r="Q867" s="88"/>
      <c r="R867" s="88"/>
      <c r="S867" s="88"/>
      <c r="T867" s="89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U867" s="20" t="s">
        <v>93</v>
      </c>
    </row>
    <row r="868" s="2" customFormat="1">
      <c r="A868" s="42"/>
      <c r="B868" s="43"/>
      <c r="C868" s="44"/>
      <c r="D868" s="238" t="s">
        <v>278</v>
      </c>
      <c r="E868" s="44"/>
      <c r="F868" s="270" t="s">
        <v>2231</v>
      </c>
      <c r="G868" s="44"/>
      <c r="H868" s="271">
        <v>46.409999999999997</v>
      </c>
      <c r="I868" s="44"/>
      <c r="J868" s="44"/>
      <c r="K868" s="44"/>
      <c r="L868" s="48"/>
      <c r="M868" s="234"/>
      <c r="N868" s="235"/>
      <c r="O868" s="88"/>
      <c r="P868" s="88"/>
      <c r="Q868" s="88"/>
      <c r="R868" s="88"/>
      <c r="S868" s="88"/>
      <c r="T868" s="89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U868" s="20" t="s">
        <v>93</v>
      </c>
    </row>
    <row r="869" s="2" customFormat="1">
      <c r="A869" s="42"/>
      <c r="B869" s="43"/>
      <c r="C869" s="44"/>
      <c r="D869" s="238" t="s">
        <v>278</v>
      </c>
      <c r="E869" s="44"/>
      <c r="F869" s="270" t="s">
        <v>2232</v>
      </c>
      <c r="G869" s="44"/>
      <c r="H869" s="271">
        <v>46.810000000000002</v>
      </c>
      <c r="I869" s="44"/>
      <c r="J869" s="44"/>
      <c r="K869" s="44"/>
      <c r="L869" s="48"/>
      <c r="M869" s="234"/>
      <c r="N869" s="235"/>
      <c r="O869" s="88"/>
      <c r="P869" s="88"/>
      <c r="Q869" s="88"/>
      <c r="R869" s="88"/>
      <c r="S869" s="88"/>
      <c r="T869" s="89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U869" s="20" t="s">
        <v>93</v>
      </c>
    </row>
    <row r="870" s="2" customFormat="1">
      <c r="A870" s="42"/>
      <c r="B870" s="43"/>
      <c r="C870" s="44"/>
      <c r="D870" s="238" t="s">
        <v>278</v>
      </c>
      <c r="E870" s="44"/>
      <c r="F870" s="270" t="s">
        <v>2233</v>
      </c>
      <c r="G870" s="44"/>
      <c r="H870" s="271">
        <v>46.409999999999997</v>
      </c>
      <c r="I870" s="44"/>
      <c r="J870" s="44"/>
      <c r="K870" s="44"/>
      <c r="L870" s="48"/>
      <c r="M870" s="234"/>
      <c r="N870" s="235"/>
      <c r="O870" s="88"/>
      <c r="P870" s="88"/>
      <c r="Q870" s="88"/>
      <c r="R870" s="88"/>
      <c r="S870" s="88"/>
      <c r="T870" s="89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U870" s="20" t="s">
        <v>93</v>
      </c>
    </row>
    <row r="871" s="2" customFormat="1">
      <c r="A871" s="42"/>
      <c r="B871" s="43"/>
      <c r="C871" s="44"/>
      <c r="D871" s="238" t="s">
        <v>278</v>
      </c>
      <c r="E871" s="44"/>
      <c r="F871" s="270" t="s">
        <v>268</v>
      </c>
      <c r="G871" s="44"/>
      <c r="H871" s="271">
        <v>139.63</v>
      </c>
      <c r="I871" s="44"/>
      <c r="J871" s="44"/>
      <c r="K871" s="44"/>
      <c r="L871" s="48"/>
      <c r="M871" s="234"/>
      <c r="N871" s="235"/>
      <c r="O871" s="88"/>
      <c r="P871" s="88"/>
      <c r="Q871" s="88"/>
      <c r="R871" s="88"/>
      <c r="S871" s="88"/>
      <c r="T871" s="89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U871" s="20" t="s">
        <v>93</v>
      </c>
    </row>
    <row r="872" s="2" customFormat="1" ht="24.15" customHeight="1">
      <c r="A872" s="42"/>
      <c r="B872" s="43"/>
      <c r="C872" s="218" t="s">
        <v>1176</v>
      </c>
      <c r="D872" s="218" t="s">
        <v>256</v>
      </c>
      <c r="E872" s="219" t="s">
        <v>1334</v>
      </c>
      <c r="F872" s="220" t="s">
        <v>1335</v>
      </c>
      <c r="G872" s="221" t="s">
        <v>192</v>
      </c>
      <c r="H872" s="222">
        <v>70.799999999999997</v>
      </c>
      <c r="I872" s="223"/>
      <c r="J872" s="224">
        <f>ROUND(I872*H872,2)</f>
        <v>0</v>
      </c>
      <c r="K872" s="220" t="s">
        <v>260</v>
      </c>
      <c r="L872" s="48"/>
      <c r="M872" s="225" t="s">
        <v>48</v>
      </c>
      <c r="N872" s="226" t="s">
        <v>56</v>
      </c>
      <c r="O872" s="88"/>
      <c r="P872" s="227">
        <f>O872*H872</f>
        <v>0</v>
      </c>
      <c r="Q872" s="227">
        <v>0.00023000000000000001</v>
      </c>
      <c r="R872" s="227">
        <f>Q872*H872</f>
        <v>0.016284</v>
      </c>
      <c r="S872" s="227">
        <v>0</v>
      </c>
      <c r="T872" s="228">
        <f>S872*H872</f>
        <v>0</v>
      </c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R872" s="229" t="s">
        <v>364</v>
      </c>
      <c r="AT872" s="229" t="s">
        <v>256</v>
      </c>
      <c r="AU872" s="229" t="s">
        <v>93</v>
      </c>
      <c r="AY872" s="20" t="s">
        <v>254</v>
      </c>
      <c r="BE872" s="230">
        <f>IF(N872="základní",J872,0)</f>
        <v>0</v>
      </c>
      <c r="BF872" s="230">
        <f>IF(N872="snížená",J872,0)</f>
        <v>0</v>
      </c>
      <c r="BG872" s="230">
        <f>IF(N872="zákl. přenesená",J872,0)</f>
        <v>0</v>
      </c>
      <c r="BH872" s="230">
        <f>IF(N872="sníž. přenesená",J872,0)</f>
        <v>0</v>
      </c>
      <c r="BI872" s="230">
        <f>IF(N872="nulová",J872,0)</f>
        <v>0</v>
      </c>
      <c r="BJ872" s="20" t="s">
        <v>23</v>
      </c>
      <c r="BK872" s="230">
        <f>ROUND(I872*H872,2)</f>
        <v>0</v>
      </c>
      <c r="BL872" s="20" t="s">
        <v>364</v>
      </c>
      <c r="BM872" s="229" t="s">
        <v>1336</v>
      </c>
    </row>
    <row r="873" s="2" customFormat="1">
      <c r="A873" s="42"/>
      <c r="B873" s="43"/>
      <c r="C873" s="44"/>
      <c r="D873" s="231" t="s">
        <v>263</v>
      </c>
      <c r="E873" s="44"/>
      <c r="F873" s="232" t="s">
        <v>1337</v>
      </c>
      <c r="G873" s="44"/>
      <c r="H873" s="44"/>
      <c r="I873" s="233"/>
      <c r="J873" s="44"/>
      <c r="K873" s="44"/>
      <c r="L873" s="48"/>
      <c r="M873" s="234"/>
      <c r="N873" s="235"/>
      <c r="O873" s="88"/>
      <c r="P873" s="88"/>
      <c r="Q873" s="88"/>
      <c r="R873" s="88"/>
      <c r="S873" s="88"/>
      <c r="T873" s="89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T873" s="20" t="s">
        <v>263</v>
      </c>
      <c r="AU873" s="20" t="s">
        <v>93</v>
      </c>
    </row>
    <row r="874" s="15" customFormat="1">
      <c r="A874" s="15"/>
      <c r="B874" s="259"/>
      <c r="C874" s="260"/>
      <c r="D874" s="238" t="s">
        <v>265</v>
      </c>
      <c r="E874" s="261" t="s">
        <v>48</v>
      </c>
      <c r="F874" s="262" t="s">
        <v>1172</v>
      </c>
      <c r="G874" s="260"/>
      <c r="H874" s="261" t="s">
        <v>48</v>
      </c>
      <c r="I874" s="263"/>
      <c r="J874" s="260"/>
      <c r="K874" s="260"/>
      <c r="L874" s="264"/>
      <c r="M874" s="265"/>
      <c r="N874" s="266"/>
      <c r="O874" s="266"/>
      <c r="P874" s="266"/>
      <c r="Q874" s="266"/>
      <c r="R874" s="266"/>
      <c r="S874" s="266"/>
      <c r="T874" s="267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8" t="s">
        <v>265</v>
      </c>
      <c r="AU874" s="268" t="s">
        <v>93</v>
      </c>
      <c r="AV874" s="15" t="s">
        <v>23</v>
      </c>
      <c r="AW874" s="15" t="s">
        <v>46</v>
      </c>
      <c r="AX874" s="15" t="s">
        <v>85</v>
      </c>
      <c r="AY874" s="268" t="s">
        <v>254</v>
      </c>
    </row>
    <row r="875" s="13" customFormat="1">
      <c r="A875" s="13"/>
      <c r="B875" s="236"/>
      <c r="C875" s="237"/>
      <c r="D875" s="238" t="s">
        <v>265</v>
      </c>
      <c r="E875" s="239" t="s">
        <v>48</v>
      </c>
      <c r="F875" s="240" t="s">
        <v>2234</v>
      </c>
      <c r="G875" s="237"/>
      <c r="H875" s="241">
        <v>70.799999999999997</v>
      </c>
      <c r="I875" s="242"/>
      <c r="J875" s="237"/>
      <c r="K875" s="237"/>
      <c r="L875" s="243"/>
      <c r="M875" s="244"/>
      <c r="N875" s="245"/>
      <c r="O875" s="245"/>
      <c r="P875" s="245"/>
      <c r="Q875" s="245"/>
      <c r="R875" s="245"/>
      <c r="S875" s="245"/>
      <c r="T875" s="246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7" t="s">
        <v>265</v>
      </c>
      <c r="AU875" s="247" t="s">
        <v>93</v>
      </c>
      <c r="AV875" s="13" t="s">
        <v>93</v>
      </c>
      <c r="AW875" s="13" t="s">
        <v>46</v>
      </c>
      <c r="AX875" s="13" t="s">
        <v>85</v>
      </c>
      <c r="AY875" s="247" t="s">
        <v>254</v>
      </c>
    </row>
    <row r="876" s="14" customFormat="1">
      <c r="A876" s="14"/>
      <c r="B876" s="248"/>
      <c r="C876" s="249"/>
      <c r="D876" s="238" t="s">
        <v>265</v>
      </c>
      <c r="E876" s="250" t="s">
        <v>615</v>
      </c>
      <c r="F876" s="251" t="s">
        <v>268</v>
      </c>
      <c r="G876" s="249"/>
      <c r="H876" s="252">
        <v>70.799999999999997</v>
      </c>
      <c r="I876" s="253"/>
      <c r="J876" s="249"/>
      <c r="K876" s="249"/>
      <c r="L876" s="254"/>
      <c r="M876" s="255"/>
      <c r="N876" s="256"/>
      <c r="O876" s="256"/>
      <c r="P876" s="256"/>
      <c r="Q876" s="256"/>
      <c r="R876" s="256"/>
      <c r="S876" s="256"/>
      <c r="T876" s="257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8" t="s">
        <v>265</v>
      </c>
      <c r="AU876" s="258" t="s">
        <v>93</v>
      </c>
      <c r="AV876" s="14" t="s">
        <v>261</v>
      </c>
      <c r="AW876" s="14" t="s">
        <v>46</v>
      </c>
      <c r="AX876" s="14" t="s">
        <v>23</v>
      </c>
      <c r="AY876" s="258" t="s">
        <v>254</v>
      </c>
    </row>
    <row r="877" s="2" customFormat="1" ht="16.5" customHeight="1">
      <c r="A877" s="42"/>
      <c r="B877" s="43"/>
      <c r="C877" s="285" t="s">
        <v>1181</v>
      </c>
      <c r="D877" s="285" t="s">
        <v>376</v>
      </c>
      <c r="E877" s="286" t="s">
        <v>1343</v>
      </c>
      <c r="F877" s="287" t="s">
        <v>1344</v>
      </c>
      <c r="G877" s="288" t="s">
        <v>192</v>
      </c>
      <c r="H877" s="289">
        <v>81.420000000000002</v>
      </c>
      <c r="I877" s="290"/>
      <c r="J877" s="291">
        <f>ROUND(I877*H877,2)</f>
        <v>0</v>
      </c>
      <c r="K877" s="287" t="s">
        <v>260</v>
      </c>
      <c r="L877" s="292"/>
      <c r="M877" s="293" t="s">
        <v>48</v>
      </c>
      <c r="N877" s="294" t="s">
        <v>56</v>
      </c>
      <c r="O877" s="88"/>
      <c r="P877" s="227">
        <f>O877*H877</f>
        <v>0</v>
      </c>
      <c r="Q877" s="227">
        <v>0.00063000000000000003</v>
      </c>
      <c r="R877" s="227">
        <f>Q877*H877</f>
        <v>0.051294600000000003</v>
      </c>
      <c r="S877" s="227">
        <v>0</v>
      </c>
      <c r="T877" s="228">
        <f>S877*H877</f>
        <v>0</v>
      </c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R877" s="229" t="s">
        <v>453</v>
      </c>
      <c r="AT877" s="229" t="s">
        <v>376</v>
      </c>
      <c r="AU877" s="229" t="s">
        <v>93</v>
      </c>
      <c r="AY877" s="20" t="s">
        <v>254</v>
      </c>
      <c r="BE877" s="230">
        <f>IF(N877="základní",J877,0)</f>
        <v>0</v>
      </c>
      <c r="BF877" s="230">
        <f>IF(N877="snížená",J877,0)</f>
        <v>0</v>
      </c>
      <c r="BG877" s="230">
        <f>IF(N877="zákl. přenesená",J877,0)</f>
        <v>0</v>
      </c>
      <c r="BH877" s="230">
        <f>IF(N877="sníž. přenesená",J877,0)</f>
        <v>0</v>
      </c>
      <c r="BI877" s="230">
        <f>IF(N877="nulová",J877,0)</f>
        <v>0</v>
      </c>
      <c r="BJ877" s="20" t="s">
        <v>23</v>
      </c>
      <c r="BK877" s="230">
        <f>ROUND(I877*H877,2)</f>
        <v>0</v>
      </c>
      <c r="BL877" s="20" t="s">
        <v>364</v>
      </c>
      <c r="BM877" s="229" t="s">
        <v>1345</v>
      </c>
    </row>
    <row r="878" s="13" customFormat="1">
      <c r="A878" s="13"/>
      <c r="B878" s="236"/>
      <c r="C878" s="237"/>
      <c r="D878" s="238" t="s">
        <v>265</v>
      </c>
      <c r="E878" s="239" t="s">
        <v>48</v>
      </c>
      <c r="F878" s="240" t="s">
        <v>2235</v>
      </c>
      <c r="G878" s="237"/>
      <c r="H878" s="241">
        <v>81.420000000000002</v>
      </c>
      <c r="I878" s="242"/>
      <c r="J878" s="237"/>
      <c r="K878" s="237"/>
      <c r="L878" s="243"/>
      <c r="M878" s="244"/>
      <c r="N878" s="245"/>
      <c r="O878" s="245"/>
      <c r="P878" s="245"/>
      <c r="Q878" s="245"/>
      <c r="R878" s="245"/>
      <c r="S878" s="245"/>
      <c r="T878" s="246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7" t="s">
        <v>265</v>
      </c>
      <c r="AU878" s="247" t="s">
        <v>93</v>
      </c>
      <c r="AV878" s="13" t="s">
        <v>93</v>
      </c>
      <c r="AW878" s="13" t="s">
        <v>46</v>
      </c>
      <c r="AX878" s="13" t="s">
        <v>23</v>
      </c>
      <c r="AY878" s="247" t="s">
        <v>254</v>
      </c>
    </row>
    <row r="879" s="2" customFormat="1">
      <c r="A879" s="42"/>
      <c r="B879" s="43"/>
      <c r="C879" s="44"/>
      <c r="D879" s="238" t="s">
        <v>278</v>
      </c>
      <c r="E879" s="44"/>
      <c r="F879" s="269" t="s">
        <v>1347</v>
      </c>
      <c r="G879" s="44"/>
      <c r="H879" s="44"/>
      <c r="I879" s="44"/>
      <c r="J879" s="44"/>
      <c r="K879" s="44"/>
      <c r="L879" s="48"/>
      <c r="M879" s="234"/>
      <c r="N879" s="235"/>
      <c r="O879" s="88"/>
      <c r="P879" s="88"/>
      <c r="Q879" s="88"/>
      <c r="R879" s="88"/>
      <c r="S879" s="88"/>
      <c r="T879" s="89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U879" s="20" t="s">
        <v>93</v>
      </c>
    </row>
    <row r="880" s="2" customFormat="1">
      <c r="A880" s="42"/>
      <c r="B880" s="43"/>
      <c r="C880" s="44"/>
      <c r="D880" s="238" t="s">
        <v>278</v>
      </c>
      <c r="E880" s="44"/>
      <c r="F880" s="270" t="s">
        <v>1172</v>
      </c>
      <c r="G880" s="44"/>
      <c r="H880" s="271">
        <v>0</v>
      </c>
      <c r="I880" s="44"/>
      <c r="J880" s="44"/>
      <c r="K880" s="44"/>
      <c r="L880" s="48"/>
      <c r="M880" s="234"/>
      <c r="N880" s="235"/>
      <c r="O880" s="88"/>
      <c r="P880" s="88"/>
      <c r="Q880" s="88"/>
      <c r="R880" s="88"/>
      <c r="S880" s="88"/>
      <c r="T880" s="89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U880" s="20" t="s">
        <v>93</v>
      </c>
    </row>
    <row r="881" s="2" customFormat="1">
      <c r="A881" s="42"/>
      <c r="B881" s="43"/>
      <c r="C881" s="44"/>
      <c r="D881" s="238" t="s">
        <v>278</v>
      </c>
      <c r="E881" s="44"/>
      <c r="F881" s="270" t="s">
        <v>2234</v>
      </c>
      <c r="G881" s="44"/>
      <c r="H881" s="271">
        <v>70.799999999999997</v>
      </c>
      <c r="I881" s="44"/>
      <c r="J881" s="44"/>
      <c r="K881" s="44"/>
      <c r="L881" s="48"/>
      <c r="M881" s="234"/>
      <c r="N881" s="235"/>
      <c r="O881" s="88"/>
      <c r="P881" s="88"/>
      <c r="Q881" s="88"/>
      <c r="R881" s="88"/>
      <c r="S881" s="88"/>
      <c r="T881" s="89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U881" s="20" t="s">
        <v>93</v>
      </c>
    </row>
    <row r="882" s="2" customFormat="1">
      <c r="A882" s="42"/>
      <c r="B882" s="43"/>
      <c r="C882" s="44"/>
      <c r="D882" s="238" t="s">
        <v>278</v>
      </c>
      <c r="E882" s="44"/>
      <c r="F882" s="270" t="s">
        <v>268</v>
      </c>
      <c r="G882" s="44"/>
      <c r="H882" s="271">
        <v>70.799999999999997</v>
      </c>
      <c r="I882" s="44"/>
      <c r="J882" s="44"/>
      <c r="K882" s="44"/>
      <c r="L882" s="48"/>
      <c r="M882" s="234"/>
      <c r="N882" s="235"/>
      <c r="O882" s="88"/>
      <c r="P882" s="88"/>
      <c r="Q882" s="88"/>
      <c r="R882" s="88"/>
      <c r="S882" s="88"/>
      <c r="T882" s="89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U882" s="20" t="s">
        <v>93</v>
      </c>
    </row>
    <row r="883" s="2" customFormat="1" ht="16.5" customHeight="1">
      <c r="A883" s="42"/>
      <c r="B883" s="43"/>
      <c r="C883" s="285" t="s">
        <v>1186</v>
      </c>
      <c r="D883" s="285" t="s">
        <v>376</v>
      </c>
      <c r="E883" s="286" t="s">
        <v>1349</v>
      </c>
      <c r="F883" s="287" t="s">
        <v>1350</v>
      </c>
      <c r="G883" s="288" t="s">
        <v>528</v>
      </c>
      <c r="H883" s="289">
        <v>0.40400000000000003</v>
      </c>
      <c r="I883" s="290"/>
      <c r="J883" s="291">
        <f>ROUND(I883*H883,2)</f>
        <v>0</v>
      </c>
      <c r="K883" s="287" t="s">
        <v>260</v>
      </c>
      <c r="L883" s="292"/>
      <c r="M883" s="293" t="s">
        <v>48</v>
      </c>
      <c r="N883" s="294" t="s">
        <v>56</v>
      </c>
      <c r="O883" s="88"/>
      <c r="P883" s="227">
        <f>O883*H883</f>
        <v>0</v>
      </c>
      <c r="Q883" s="227">
        <v>1</v>
      </c>
      <c r="R883" s="227">
        <f>Q883*H883</f>
        <v>0.40400000000000003</v>
      </c>
      <c r="S883" s="227">
        <v>0</v>
      </c>
      <c r="T883" s="228">
        <f>S883*H883</f>
        <v>0</v>
      </c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R883" s="229" t="s">
        <v>453</v>
      </c>
      <c r="AT883" s="229" t="s">
        <v>376</v>
      </c>
      <c r="AU883" s="229" t="s">
        <v>93</v>
      </c>
      <c r="AY883" s="20" t="s">
        <v>254</v>
      </c>
      <c r="BE883" s="230">
        <f>IF(N883="základní",J883,0)</f>
        <v>0</v>
      </c>
      <c r="BF883" s="230">
        <f>IF(N883="snížená",J883,0)</f>
        <v>0</v>
      </c>
      <c r="BG883" s="230">
        <f>IF(N883="zákl. přenesená",J883,0)</f>
        <v>0</v>
      </c>
      <c r="BH883" s="230">
        <f>IF(N883="sníž. přenesená",J883,0)</f>
        <v>0</v>
      </c>
      <c r="BI883" s="230">
        <f>IF(N883="nulová",J883,0)</f>
        <v>0</v>
      </c>
      <c r="BJ883" s="20" t="s">
        <v>23</v>
      </c>
      <c r="BK883" s="230">
        <f>ROUND(I883*H883,2)</f>
        <v>0</v>
      </c>
      <c r="BL883" s="20" t="s">
        <v>364</v>
      </c>
      <c r="BM883" s="229" t="s">
        <v>1351</v>
      </c>
    </row>
    <row r="884" s="13" customFormat="1">
      <c r="A884" s="13"/>
      <c r="B884" s="236"/>
      <c r="C884" s="237"/>
      <c r="D884" s="238" t="s">
        <v>265</v>
      </c>
      <c r="E884" s="239" t="s">
        <v>48</v>
      </c>
      <c r="F884" s="240" t="s">
        <v>1352</v>
      </c>
      <c r="G884" s="237"/>
      <c r="H884" s="241">
        <v>0.40400000000000003</v>
      </c>
      <c r="I884" s="242"/>
      <c r="J884" s="237"/>
      <c r="K884" s="237"/>
      <c r="L884" s="243"/>
      <c r="M884" s="244"/>
      <c r="N884" s="245"/>
      <c r="O884" s="245"/>
      <c r="P884" s="245"/>
      <c r="Q884" s="245"/>
      <c r="R884" s="245"/>
      <c r="S884" s="245"/>
      <c r="T884" s="246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7" t="s">
        <v>265</v>
      </c>
      <c r="AU884" s="247" t="s">
        <v>93</v>
      </c>
      <c r="AV884" s="13" t="s">
        <v>93</v>
      </c>
      <c r="AW884" s="13" t="s">
        <v>46</v>
      </c>
      <c r="AX884" s="13" t="s">
        <v>23</v>
      </c>
      <c r="AY884" s="247" t="s">
        <v>254</v>
      </c>
    </row>
    <row r="885" s="2" customFormat="1">
      <c r="A885" s="42"/>
      <c r="B885" s="43"/>
      <c r="C885" s="44"/>
      <c r="D885" s="238" t="s">
        <v>278</v>
      </c>
      <c r="E885" s="44"/>
      <c r="F885" s="269" t="s">
        <v>1347</v>
      </c>
      <c r="G885" s="44"/>
      <c r="H885" s="44"/>
      <c r="I885" s="44"/>
      <c r="J885" s="44"/>
      <c r="K885" s="44"/>
      <c r="L885" s="48"/>
      <c r="M885" s="234"/>
      <c r="N885" s="235"/>
      <c r="O885" s="88"/>
      <c r="P885" s="88"/>
      <c r="Q885" s="88"/>
      <c r="R885" s="88"/>
      <c r="S885" s="88"/>
      <c r="T885" s="89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U885" s="20" t="s">
        <v>93</v>
      </c>
    </row>
    <row r="886" s="2" customFormat="1">
      <c r="A886" s="42"/>
      <c r="B886" s="43"/>
      <c r="C886" s="44"/>
      <c r="D886" s="238" t="s">
        <v>278</v>
      </c>
      <c r="E886" s="44"/>
      <c r="F886" s="270" t="s">
        <v>1172</v>
      </c>
      <c r="G886" s="44"/>
      <c r="H886" s="271">
        <v>0</v>
      </c>
      <c r="I886" s="44"/>
      <c r="J886" s="44"/>
      <c r="K886" s="44"/>
      <c r="L886" s="48"/>
      <c r="M886" s="234"/>
      <c r="N886" s="235"/>
      <c r="O886" s="88"/>
      <c r="P886" s="88"/>
      <c r="Q886" s="88"/>
      <c r="R886" s="88"/>
      <c r="S886" s="88"/>
      <c r="T886" s="89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U886" s="20" t="s">
        <v>93</v>
      </c>
    </row>
    <row r="887" s="2" customFormat="1">
      <c r="A887" s="42"/>
      <c r="B887" s="43"/>
      <c r="C887" s="44"/>
      <c r="D887" s="238" t="s">
        <v>278</v>
      </c>
      <c r="E887" s="44"/>
      <c r="F887" s="270" t="s">
        <v>2234</v>
      </c>
      <c r="G887" s="44"/>
      <c r="H887" s="271">
        <v>70.799999999999997</v>
      </c>
      <c r="I887" s="44"/>
      <c r="J887" s="44"/>
      <c r="K887" s="44"/>
      <c r="L887" s="48"/>
      <c r="M887" s="234"/>
      <c r="N887" s="235"/>
      <c r="O887" s="88"/>
      <c r="P887" s="88"/>
      <c r="Q887" s="88"/>
      <c r="R887" s="88"/>
      <c r="S887" s="88"/>
      <c r="T887" s="89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U887" s="20" t="s">
        <v>93</v>
      </c>
    </row>
    <row r="888" s="2" customFormat="1">
      <c r="A888" s="42"/>
      <c r="B888" s="43"/>
      <c r="C888" s="44"/>
      <c r="D888" s="238" t="s">
        <v>278</v>
      </c>
      <c r="E888" s="44"/>
      <c r="F888" s="270" t="s">
        <v>268</v>
      </c>
      <c r="G888" s="44"/>
      <c r="H888" s="271">
        <v>70.799999999999997</v>
      </c>
      <c r="I888" s="44"/>
      <c r="J888" s="44"/>
      <c r="K888" s="44"/>
      <c r="L888" s="48"/>
      <c r="M888" s="234"/>
      <c r="N888" s="235"/>
      <c r="O888" s="88"/>
      <c r="P888" s="88"/>
      <c r="Q888" s="88"/>
      <c r="R888" s="88"/>
      <c r="S888" s="88"/>
      <c r="T888" s="89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U888" s="20" t="s">
        <v>93</v>
      </c>
    </row>
    <row r="889" s="2" customFormat="1" ht="24.15" customHeight="1">
      <c r="A889" s="42"/>
      <c r="B889" s="43"/>
      <c r="C889" s="218" t="s">
        <v>1190</v>
      </c>
      <c r="D889" s="218" t="s">
        <v>256</v>
      </c>
      <c r="E889" s="219" t="s">
        <v>1353</v>
      </c>
      <c r="F889" s="220" t="s">
        <v>1354</v>
      </c>
      <c r="G889" s="221" t="s">
        <v>528</v>
      </c>
      <c r="H889" s="222">
        <v>0.63100000000000001</v>
      </c>
      <c r="I889" s="223"/>
      <c r="J889" s="224">
        <f>ROUND(I889*H889,2)</f>
        <v>0</v>
      </c>
      <c r="K889" s="220" t="s">
        <v>260</v>
      </c>
      <c r="L889" s="48"/>
      <c r="M889" s="225" t="s">
        <v>48</v>
      </c>
      <c r="N889" s="226" t="s">
        <v>56</v>
      </c>
      <c r="O889" s="88"/>
      <c r="P889" s="227">
        <f>O889*H889</f>
        <v>0</v>
      </c>
      <c r="Q889" s="227">
        <v>0</v>
      </c>
      <c r="R889" s="227">
        <f>Q889*H889</f>
        <v>0</v>
      </c>
      <c r="S889" s="227">
        <v>0</v>
      </c>
      <c r="T889" s="228">
        <f>S889*H889</f>
        <v>0</v>
      </c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R889" s="229" t="s">
        <v>364</v>
      </c>
      <c r="AT889" s="229" t="s">
        <v>256</v>
      </c>
      <c r="AU889" s="229" t="s">
        <v>93</v>
      </c>
      <c r="AY889" s="20" t="s">
        <v>254</v>
      </c>
      <c r="BE889" s="230">
        <f>IF(N889="základní",J889,0)</f>
        <v>0</v>
      </c>
      <c r="BF889" s="230">
        <f>IF(N889="snížená",J889,0)</f>
        <v>0</v>
      </c>
      <c r="BG889" s="230">
        <f>IF(N889="zákl. přenesená",J889,0)</f>
        <v>0</v>
      </c>
      <c r="BH889" s="230">
        <f>IF(N889="sníž. přenesená",J889,0)</f>
        <v>0</v>
      </c>
      <c r="BI889" s="230">
        <f>IF(N889="nulová",J889,0)</f>
        <v>0</v>
      </c>
      <c r="BJ889" s="20" t="s">
        <v>23</v>
      </c>
      <c r="BK889" s="230">
        <f>ROUND(I889*H889,2)</f>
        <v>0</v>
      </c>
      <c r="BL889" s="20" t="s">
        <v>364</v>
      </c>
      <c r="BM889" s="229" t="s">
        <v>1355</v>
      </c>
    </row>
    <row r="890" s="2" customFormat="1">
      <c r="A890" s="42"/>
      <c r="B890" s="43"/>
      <c r="C890" s="44"/>
      <c r="D890" s="231" t="s">
        <v>263</v>
      </c>
      <c r="E890" s="44"/>
      <c r="F890" s="232" t="s">
        <v>1356</v>
      </c>
      <c r="G890" s="44"/>
      <c r="H890" s="44"/>
      <c r="I890" s="233"/>
      <c r="J890" s="44"/>
      <c r="K890" s="44"/>
      <c r="L890" s="48"/>
      <c r="M890" s="234"/>
      <c r="N890" s="235"/>
      <c r="O890" s="88"/>
      <c r="P890" s="88"/>
      <c r="Q890" s="88"/>
      <c r="R890" s="88"/>
      <c r="S890" s="88"/>
      <c r="T890" s="89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T890" s="20" t="s">
        <v>263</v>
      </c>
      <c r="AU890" s="20" t="s">
        <v>93</v>
      </c>
    </row>
    <row r="891" s="2" customFormat="1" ht="37.8" customHeight="1">
      <c r="A891" s="42"/>
      <c r="B891" s="43"/>
      <c r="C891" s="218" t="s">
        <v>1194</v>
      </c>
      <c r="D891" s="218" t="s">
        <v>256</v>
      </c>
      <c r="E891" s="219" t="s">
        <v>1358</v>
      </c>
      <c r="F891" s="220" t="s">
        <v>1359</v>
      </c>
      <c r="G891" s="221" t="s">
        <v>528</v>
      </c>
      <c r="H891" s="222">
        <v>0.63100000000000001</v>
      </c>
      <c r="I891" s="223"/>
      <c r="J891" s="224">
        <f>ROUND(I891*H891,2)</f>
        <v>0</v>
      </c>
      <c r="K891" s="220" t="s">
        <v>260</v>
      </c>
      <c r="L891" s="48"/>
      <c r="M891" s="225" t="s">
        <v>48</v>
      </c>
      <c r="N891" s="226" t="s">
        <v>56</v>
      </c>
      <c r="O891" s="88"/>
      <c r="P891" s="227">
        <f>O891*H891</f>
        <v>0</v>
      </c>
      <c r="Q891" s="227">
        <v>0</v>
      </c>
      <c r="R891" s="227">
        <f>Q891*H891</f>
        <v>0</v>
      </c>
      <c r="S891" s="227">
        <v>0</v>
      </c>
      <c r="T891" s="228">
        <f>S891*H891</f>
        <v>0</v>
      </c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R891" s="229" t="s">
        <v>364</v>
      </c>
      <c r="AT891" s="229" t="s">
        <v>256</v>
      </c>
      <c r="AU891" s="229" t="s">
        <v>93</v>
      </c>
      <c r="AY891" s="20" t="s">
        <v>254</v>
      </c>
      <c r="BE891" s="230">
        <f>IF(N891="základní",J891,0)</f>
        <v>0</v>
      </c>
      <c r="BF891" s="230">
        <f>IF(N891="snížená",J891,0)</f>
        <v>0</v>
      </c>
      <c r="BG891" s="230">
        <f>IF(N891="zákl. přenesená",J891,0)</f>
        <v>0</v>
      </c>
      <c r="BH891" s="230">
        <f>IF(N891="sníž. přenesená",J891,0)</f>
        <v>0</v>
      </c>
      <c r="BI891" s="230">
        <f>IF(N891="nulová",J891,0)</f>
        <v>0</v>
      </c>
      <c r="BJ891" s="20" t="s">
        <v>23</v>
      </c>
      <c r="BK891" s="230">
        <f>ROUND(I891*H891,2)</f>
        <v>0</v>
      </c>
      <c r="BL891" s="20" t="s">
        <v>364</v>
      </c>
      <c r="BM891" s="229" t="s">
        <v>1360</v>
      </c>
    </row>
    <row r="892" s="2" customFormat="1">
      <c r="A892" s="42"/>
      <c r="B892" s="43"/>
      <c r="C892" s="44"/>
      <c r="D892" s="231" t="s">
        <v>263</v>
      </c>
      <c r="E892" s="44"/>
      <c r="F892" s="232" t="s">
        <v>1361</v>
      </c>
      <c r="G892" s="44"/>
      <c r="H892" s="44"/>
      <c r="I892" s="233"/>
      <c r="J892" s="44"/>
      <c r="K892" s="44"/>
      <c r="L892" s="48"/>
      <c r="M892" s="234"/>
      <c r="N892" s="235"/>
      <c r="O892" s="88"/>
      <c r="P892" s="88"/>
      <c r="Q892" s="88"/>
      <c r="R892" s="88"/>
      <c r="S892" s="88"/>
      <c r="T892" s="89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T892" s="20" t="s">
        <v>263</v>
      </c>
      <c r="AU892" s="20" t="s">
        <v>93</v>
      </c>
    </row>
    <row r="893" s="12" customFormat="1" ht="22.8" customHeight="1">
      <c r="A893" s="12"/>
      <c r="B893" s="202"/>
      <c r="C893" s="203"/>
      <c r="D893" s="204" t="s">
        <v>84</v>
      </c>
      <c r="E893" s="216" t="s">
        <v>1362</v>
      </c>
      <c r="F893" s="216" t="s">
        <v>1363</v>
      </c>
      <c r="G893" s="203"/>
      <c r="H893" s="203"/>
      <c r="I893" s="206"/>
      <c r="J893" s="217">
        <f>BK893</f>
        <v>0</v>
      </c>
      <c r="K893" s="203"/>
      <c r="L893" s="208"/>
      <c r="M893" s="209"/>
      <c r="N893" s="210"/>
      <c r="O893" s="210"/>
      <c r="P893" s="211">
        <f>SUM(P894:P931)</f>
        <v>0</v>
      </c>
      <c r="Q893" s="210"/>
      <c r="R893" s="211">
        <f>SUM(R894:R931)</f>
        <v>4.2339180000000001</v>
      </c>
      <c r="S893" s="210"/>
      <c r="T893" s="212">
        <f>SUM(T894:T931)</f>
        <v>7.2175000000000002</v>
      </c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R893" s="213" t="s">
        <v>93</v>
      </c>
      <c r="AT893" s="214" t="s">
        <v>84</v>
      </c>
      <c r="AU893" s="214" t="s">
        <v>23</v>
      </c>
      <c r="AY893" s="213" t="s">
        <v>254</v>
      </c>
      <c r="BK893" s="215">
        <f>SUM(BK894:BK931)</f>
        <v>0</v>
      </c>
    </row>
    <row r="894" s="2" customFormat="1" ht="24.15" customHeight="1">
      <c r="A894" s="42"/>
      <c r="B894" s="43"/>
      <c r="C894" s="218" t="s">
        <v>613</v>
      </c>
      <c r="D894" s="218" t="s">
        <v>256</v>
      </c>
      <c r="E894" s="219" t="s">
        <v>1364</v>
      </c>
      <c r="F894" s="220" t="s">
        <v>1365</v>
      </c>
      <c r="G894" s="221" t="s">
        <v>192</v>
      </c>
      <c r="H894" s="222">
        <v>280.30000000000001</v>
      </c>
      <c r="I894" s="223"/>
      <c r="J894" s="224">
        <f>ROUND(I894*H894,2)</f>
        <v>0</v>
      </c>
      <c r="K894" s="220" t="s">
        <v>260</v>
      </c>
      <c r="L894" s="48"/>
      <c r="M894" s="225" t="s">
        <v>48</v>
      </c>
      <c r="N894" s="226" t="s">
        <v>56</v>
      </c>
      <c r="O894" s="88"/>
      <c r="P894" s="227">
        <f>O894*H894</f>
        <v>0</v>
      </c>
      <c r="Q894" s="227">
        <v>6.0000000000000002E-05</v>
      </c>
      <c r="R894" s="227">
        <f>Q894*H894</f>
        <v>0.016818</v>
      </c>
      <c r="S894" s="227">
        <v>0</v>
      </c>
      <c r="T894" s="228">
        <f>S894*H894</f>
        <v>0</v>
      </c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R894" s="229" t="s">
        <v>364</v>
      </c>
      <c r="AT894" s="229" t="s">
        <v>256</v>
      </c>
      <c r="AU894" s="229" t="s">
        <v>93</v>
      </c>
      <c r="AY894" s="20" t="s">
        <v>254</v>
      </c>
      <c r="BE894" s="230">
        <f>IF(N894="základní",J894,0)</f>
        <v>0</v>
      </c>
      <c r="BF894" s="230">
        <f>IF(N894="snížená",J894,0)</f>
        <v>0</v>
      </c>
      <c r="BG894" s="230">
        <f>IF(N894="zákl. přenesená",J894,0)</f>
        <v>0</v>
      </c>
      <c r="BH894" s="230">
        <f>IF(N894="sníž. přenesená",J894,0)</f>
        <v>0</v>
      </c>
      <c r="BI894" s="230">
        <f>IF(N894="nulová",J894,0)</f>
        <v>0</v>
      </c>
      <c r="BJ894" s="20" t="s">
        <v>23</v>
      </c>
      <c r="BK894" s="230">
        <f>ROUND(I894*H894,2)</f>
        <v>0</v>
      </c>
      <c r="BL894" s="20" t="s">
        <v>364</v>
      </c>
      <c r="BM894" s="229" t="s">
        <v>1366</v>
      </c>
    </row>
    <row r="895" s="2" customFormat="1">
      <c r="A895" s="42"/>
      <c r="B895" s="43"/>
      <c r="C895" s="44"/>
      <c r="D895" s="231" t="s">
        <v>263</v>
      </c>
      <c r="E895" s="44"/>
      <c r="F895" s="232" t="s">
        <v>1367</v>
      </c>
      <c r="G895" s="44"/>
      <c r="H895" s="44"/>
      <c r="I895" s="233"/>
      <c r="J895" s="44"/>
      <c r="K895" s="44"/>
      <c r="L895" s="48"/>
      <c r="M895" s="234"/>
      <c r="N895" s="235"/>
      <c r="O895" s="88"/>
      <c r="P895" s="88"/>
      <c r="Q895" s="88"/>
      <c r="R895" s="88"/>
      <c r="S895" s="88"/>
      <c r="T895" s="89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T895" s="20" t="s">
        <v>263</v>
      </c>
      <c r="AU895" s="20" t="s">
        <v>93</v>
      </c>
    </row>
    <row r="896" s="13" customFormat="1">
      <c r="A896" s="13"/>
      <c r="B896" s="236"/>
      <c r="C896" s="237"/>
      <c r="D896" s="238" t="s">
        <v>265</v>
      </c>
      <c r="E896" s="239" t="s">
        <v>48</v>
      </c>
      <c r="F896" s="240" t="s">
        <v>2236</v>
      </c>
      <c r="G896" s="237"/>
      <c r="H896" s="241">
        <v>275.30000000000001</v>
      </c>
      <c r="I896" s="242"/>
      <c r="J896" s="237"/>
      <c r="K896" s="237"/>
      <c r="L896" s="243"/>
      <c r="M896" s="244"/>
      <c r="N896" s="245"/>
      <c r="O896" s="245"/>
      <c r="P896" s="245"/>
      <c r="Q896" s="245"/>
      <c r="R896" s="245"/>
      <c r="S896" s="245"/>
      <c r="T896" s="246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7" t="s">
        <v>265</v>
      </c>
      <c r="AU896" s="247" t="s">
        <v>93</v>
      </c>
      <c r="AV896" s="13" t="s">
        <v>93</v>
      </c>
      <c r="AW896" s="13" t="s">
        <v>46</v>
      </c>
      <c r="AX896" s="13" t="s">
        <v>85</v>
      </c>
      <c r="AY896" s="247" t="s">
        <v>254</v>
      </c>
    </row>
    <row r="897" s="13" customFormat="1">
      <c r="A897" s="13"/>
      <c r="B897" s="236"/>
      <c r="C897" s="237"/>
      <c r="D897" s="238" t="s">
        <v>265</v>
      </c>
      <c r="E897" s="239" t="s">
        <v>48</v>
      </c>
      <c r="F897" s="240" t="s">
        <v>2237</v>
      </c>
      <c r="G897" s="237"/>
      <c r="H897" s="241">
        <v>5</v>
      </c>
      <c r="I897" s="242"/>
      <c r="J897" s="237"/>
      <c r="K897" s="237"/>
      <c r="L897" s="243"/>
      <c r="M897" s="244"/>
      <c r="N897" s="245"/>
      <c r="O897" s="245"/>
      <c r="P897" s="245"/>
      <c r="Q897" s="245"/>
      <c r="R897" s="245"/>
      <c r="S897" s="245"/>
      <c r="T897" s="246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7" t="s">
        <v>265</v>
      </c>
      <c r="AU897" s="247" t="s">
        <v>93</v>
      </c>
      <c r="AV897" s="13" t="s">
        <v>93</v>
      </c>
      <c r="AW897" s="13" t="s">
        <v>46</v>
      </c>
      <c r="AX897" s="13" t="s">
        <v>85</v>
      </c>
      <c r="AY897" s="247" t="s">
        <v>254</v>
      </c>
    </row>
    <row r="898" s="16" customFormat="1">
      <c r="A898" s="16"/>
      <c r="B898" s="272"/>
      <c r="C898" s="273"/>
      <c r="D898" s="238" t="s">
        <v>265</v>
      </c>
      <c r="E898" s="274" t="s">
        <v>612</v>
      </c>
      <c r="F898" s="275" t="s">
        <v>310</v>
      </c>
      <c r="G898" s="273"/>
      <c r="H898" s="276">
        <v>280.30000000000001</v>
      </c>
      <c r="I898" s="277"/>
      <c r="J898" s="273"/>
      <c r="K898" s="273"/>
      <c r="L898" s="278"/>
      <c r="M898" s="279"/>
      <c r="N898" s="280"/>
      <c r="O898" s="280"/>
      <c r="P898" s="280"/>
      <c r="Q898" s="280"/>
      <c r="R898" s="280"/>
      <c r="S898" s="280"/>
      <c r="T898" s="281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T898" s="282" t="s">
        <v>265</v>
      </c>
      <c r="AU898" s="282" t="s">
        <v>93</v>
      </c>
      <c r="AV898" s="16" t="s">
        <v>104</v>
      </c>
      <c r="AW898" s="16" t="s">
        <v>46</v>
      </c>
      <c r="AX898" s="16" t="s">
        <v>23</v>
      </c>
      <c r="AY898" s="282" t="s">
        <v>254</v>
      </c>
    </row>
    <row r="899" s="2" customFormat="1" ht="16.5" customHeight="1">
      <c r="A899" s="42"/>
      <c r="B899" s="43"/>
      <c r="C899" s="285" t="s">
        <v>1202</v>
      </c>
      <c r="D899" s="285" t="s">
        <v>376</v>
      </c>
      <c r="E899" s="286" t="s">
        <v>1371</v>
      </c>
      <c r="F899" s="287" t="s">
        <v>1372</v>
      </c>
      <c r="G899" s="288" t="s">
        <v>259</v>
      </c>
      <c r="H899" s="289">
        <v>700.75</v>
      </c>
      <c r="I899" s="290"/>
      <c r="J899" s="291">
        <f>ROUND(I899*H899,2)</f>
        <v>0</v>
      </c>
      <c r="K899" s="287" t="s">
        <v>260</v>
      </c>
      <c r="L899" s="292"/>
      <c r="M899" s="293" t="s">
        <v>48</v>
      </c>
      <c r="N899" s="294" t="s">
        <v>56</v>
      </c>
      <c r="O899" s="88"/>
      <c r="P899" s="227">
        <f>O899*H899</f>
        <v>0</v>
      </c>
      <c r="Q899" s="227">
        <v>0.0060000000000000001</v>
      </c>
      <c r="R899" s="227">
        <f>Q899*H899</f>
        <v>4.2045000000000003</v>
      </c>
      <c r="S899" s="227">
        <v>0</v>
      </c>
      <c r="T899" s="228">
        <f>S899*H899</f>
        <v>0</v>
      </c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R899" s="229" t="s">
        <v>453</v>
      </c>
      <c r="AT899" s="229" t="s">
        <v>376</v>
      </c>
      <c r="AU899" s="229" t="s">
        <v>93</v>
      </c>
      <c r="AY899" s="20" t="s">
        <v>254</v>
      </c>
      <c r="BE899" s="230">
        <f>IF(N899="základní",J899,0)</f>
        <v>0</v>
      </c>
      <c r="BF899" s="230">
        <f>IF(N899="snížená",J899,0)</f>
        <v>0</v>
      </c>
      <c r="BG899" s="230">
        <f>IF(N899="zákl. přenesená",J899,0)</f>
        <v>0</v>
      </c>
      <c r="BH899" s="230">
        <f>IF(N899="sníž. přenesená",J899,0)</f>
        <v>0</v>
      </c>
      <c r="BI899" s="230">
        <f>IF(N899="nulová",J899,0)</f>
        <v>0</v>
      </c>
      <c r="BJ899" s="20" t="s">
        <v>23</v>
      </c>
      <c r="BK899" s="230">
        <f>ROUND(I899*H899,2)</f>
        <v>0</v>
      </c>
      <c r="BL899" s="20" t="s">
        <v>364</v>
      </c>
      <c r="BM899" s="229" t="s">
        <v>1373</v>
      </c>
    </row>
    <row r="900" s="15" customFormat="1">
      <c r="A900" s="15"/>
      <c r="B900" s="259"/>
      <c r="C900" s="260"/>
      <c r="D900" s="238" t="s">
        <v>265</v>
      </c>
      <c r="E900" s="261" t="s">
        <v>48</v>
      </c>
      <c r="F900" s="262" t="s">
        <v>1374</v>
      </c>
      <c r="G900" s="260"/>
      <c r="H900" s="261" t="s">
        <v>48</v>
      </c>
      <c r="I900" s="263"/>
      <c r="J900" s="260"/>
      <c r="K900" s="260"/>
      <c r="L900" s="264"/>
      <c r="M900" s="265"/>
      <c r="N900" s="266"/>
      <c r="O900" s="266"/>
      <c r="P900" s="266"/>
      <c r="Q900" s="266"/>
      <c r="R900" s="266"/>
      <c r="S900" s="266"/>
      <c r="T900" s="267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8" t="s">
        <v>265</v>
      </c>
      <c r="AU900" s="268" t="s">
        <v>93</v>
      </c>
      <c r="AV900" s="15" t="s">
        <v>23</v>
      </c>
      <c r="AW900" s="15" t="s">
        <v>46</v>
      </c>
      <c r="AX900" s="15" t="s">
        <v>85</v>
      </c>
      <c r="AY900" s="268" t="s">
        <v>254</v>
      </c>
    </row>
    <row r="901" s="13" customFormat="1">
      <c r="A901" s="13"/>
      <c r="B901" s="236"/>
      <c r="C901" s="237"/>
      <c r="D901" s="238" t="s">
        <v>265</v>
      </c>
      <c r="E901" s="239" t="s">
        <v>48</v>
      </c>
      <c r="F901" s="240" t="s">
        <v>1375</v>
      </c>
      <c r="G901" s="237"/>
      <c r="H901" s="241">
        <v>700.75</v>
      </c>
      <c r="I901" s="242"/>
      <c r="J901" s="237"/>
      <c r="K901" s="237"/>
      <c r="L901" s="243"/>
      <c r="M901" s="244"/>
      <c r="N901" s="245"/>
      <c r="O901" s="245"/>
      <c r="P901" s="245"/>
      <c r="Q901" s="245"/>
      <c r="R901" s="245"/>
      <c r="S901" s="245"/>
      <c r="T901" s="246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7" t="s">
        <v>265</v>
      </c>
      <c r="AU901" s="247" t="s">
        <v>93</v>
      </c>
      <c r="AV901" s="13" t="s">
        <v>93</v>
      </c>
      <c r="AW901" s="13" t="s">
        <v>46</v>
      </c>
      <c r="AX901" s="13" t="s">
        <v>23</v>
      </c>
      <c r="AY901" s="247" t="s">
        <v>254</v>
      </c>
    </row>
    <row r="902" s="2" customFormat="1">
      <c r="A902" s="42"/>
      <c r="B902" s="43"/>
      <c r="C902" s="44"/>
      <c r="D902" s="238" t="s">
        <v>278</v>
      </c>
      <c r="E902" s="44"/>
      <c r="F902" s="269" t="s">
        <v>1376</v>
      </c>
      <c r="G902" s="44"/>
      <c r="H902" s="44"/>
      <c r="I902" s="44"/>
      <c r="J902" s="44"/>
      <c r="K902" s="44"/>
      <c r="L902" s="48"/>
      <c r="M902" s="234"/>
      <c r="N902" s="235"/>
      <c r="O902" s="88"/>
      <c r="P902" s="88"/>
      <c r="Q902" s="88"/>
      <c r="R902" s="88"/>
      <c r="S902" s="88"/>
      <c r="T902" s="89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U902" s="20" t="s">
        <v>93</v>
      </c>
    </row>
    <row r="903" s="2" customFormat="1">
      <c r="A903" s="42"/>
      <c r="B903" s="43"/>
      <c r="C903" s="44"/>
      <c r="D903" s="238" t="s">
        <v>278</v>
      </c>
      <c r="E903" s="44"/>
      <c r="F903" s="270" t="s">
        <v>2236</v>
      </c>
      <c r="G903" s="44"/>
      <c r="H903" s="271">
        <v>275.30000000000001</v>
      </c>
      <c r="I903" s="44"/>
      <c r="J903" s="44"/>
      <c r="K903" s="44"/>
      <c r="L903" s="48"/>
      <c r="M903" s="234"/>
      <c r="N903" s="235"/>
      <c r="O903" s="88"/>
      <c r="P903" s="88"/>
      <c r="Q903" s="88"/>
      <c r="R903" s="88"/>
      <c r="S903" s="88"/>
      <c r="T903" s="89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U903" s="20" t="s">
        <v>93</v>
      </c>
    </row>
    <row r="904" s="2" customFormat="1">
      <c r="A904" s="42"/>
      <c r="B904" s="43"/>
      <c r="C904" s="44"/>
      <c r="D904" s="238" t="s">
        <v>278</v>
      </c>
      <c r="E904" s="44"/>
      <c r="F904" s="270" t="s">
        <v>2237</v>
      </c>
      <c r="G904" s="44"/>
      <c r="H904" s="271">
        <v>5</v>
      </c>
      <c r="I904" s="44"/>
      <c r="J904" s="44"/>
      <c r="K904" s="44"/>
      <c r="L904" s="48"/>
      <c r="M904" s="234"/>
      <c r="N904" s="235"/>
      <c r="O904" s="88"/>
      <c r="P904" s="88"/>
      <c r="Q904" s="88"/>
      <c r="R904" s="88"/>
      <c r="S904" s="88"/>
      <c r="T904" s="89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U904" s="20" t="s">
        <v>93</v>
      </c>
    </row>
    <row r="905" s="2" customFormat="1">
      <c r="A905" s="42"/>
      <c r="B905" s="43"/>
      <c r="C905" s="44"/>
      <c r="D905" s="238" t="s">
        <v>278</v>
      </c>
      <c r="E905" s="44"/>
      <c r="F905" s="270" t="s">
        <v>310</v>
      </c>
      <c r="G905" s="44"/>
      <c r="H905" s="271">
        <v>280.30000000000001</v>
      </c>
      <c r="I905" s="44"/>
      <c r="J905" s="44"/>
      <c r="K905" s="44"/>
      <c r="L905" s="48"/>
      <c r="M905" s="234"/>
      <c r="N905" s="235"/>
      <c r="O905" s="88"/>
      <c r="P905" s="88"/>
      <c r="Q905" s="88"/>
      <c r="R905" s="88"/>
      <c r="S905" s="88"/>
      <c r="T905" s="89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U905" s="20" t="s">
        <v>93</v>
      </c>
    </row>
    <row r="906" s="2" customFormat="1" ht="21.75" customHeight="1">
      <c r="A906" s="42"/>
      <c r="B906" s="43"/>
      <c r="C906" s="218" t="s">
        <v>1211</v>
      </c>
      <c r="D906" s="218" t="s">
        <v>256</v>
      </c>
      <c r="E906" s="219" t="s">
        <v>1378</v>
      </c>
      <c r="F906" s="220" t="s">
        <v>1379</v>
      </c>
      <c r="G906" s="221" t="s">
        <v>192</v>
      </c>
      <c r="H906" s="222">
        <v>280.30000000000001</v>
      </c>
      <c r="I906" s="223"/>
      <c r="J906" s="224">
        <f>ROUND(I906*H906,2)</f>
        <v>0</v>
      </c>
      <c r="K906" s="220" t="s">
        <v>260</v>
      </c>
      <c r="L906" s="48"/>
      <c r="M906" s="225" t="s">
        <v>48</v>
      </c>
      <c r="N906" s="226" t="s">
        <v>56</v>
      </c>
      <c r="O906" s="88"/>
      <c r="P906" s="227">
        <f>O906*H906</f>
        <v>0</v>
      </c>
      <c r="Q906" s="227">
        <v>0</v>
      </c>
      <c r="R906" s="227">
        <f>Q906*H906</f>
        <v>0</v>
      </c>
      <c r="S906" s="227">
        <v>0.025000000000000001</v>
      </c>
      <c r="T906" s="228">
        <f>S906*H906</f>
        <v>7.0075000000000003</v>
      </c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R906" s="229" t="s">
        <v>364</v>
      </c>
      <c r="AT906" s="229" t="s">
        <v>256</v>
      </c>
      <c r="AU906" s="229" t="s">
        <v>93</v>
      </c>
      <c r="AY906" s="20" t="s">
        <v>254</v>
      </c>
      <c r="BE906" s="230">
        <f>IF(N906="základní",J906,0)</f>
        <v>0</v>
      </c>
      <c r="BF906" s="230">
        <f>IF(N906="snížená",J906,0)</f>
        <v>0</v>
      </c>
      <c r="BG906" s="230">
        <f>IF(N906="zákl. přenesená",J906,0)</f>
        <v>0</v>
      </c>
      <c r="BH906" s="230">
        <f>IF(N906="sníž. přenesená",J906,0)</f>
        <v>0</v>
      </c>
      <c r="BI906" s="230">
        <f>IF(N906="nulová",J906,0)</f>
        <v>0</v>
      </c>
      <c r="BJ906" s="20" t="s">
        <v>23</v>
      </c>
      <c r="BK906" s="230">
        <f>ROUND(I906*H906,2)</f>
        <v>0</v>
      </c>
      <c r="BL906" s="20" t="s">
        <v>364</v>
      </c>
      <c r="BM906" s="229" t="s">
        <v>1380</v>
      </c>
    </row>
    <row r="907" s="2" customFormat="1">
      <c r="A907" s="42"/>
      <c r="B907" s="43"/>
      <c r="C907" s="44"/>
      <c r="D907" s="231" t="s">
        <v>263</v>
      </c>
      <c r="E907" s="44"/>
      <c r="F907" s="232" t="s">
        <v>1381</v>
      </c>
      <c r="G907" s="44"/>
      <c r="H907" s="44"/>
      <c r="I907" s="233"/>
      <c r="J907" s="44"/>
      <c r="K907" s="44"/>
      <c r="L907" s="48"/>
      <c r="M907" s="234"/>
      <c r="N907" s="235"/>
      <c r="O907" s="88"/>
      <c r="P907" s="88"/>
      <c r="Q907" s="88"/>
      <c r="R907" s="88"/>
      <c r="S907" s="88"/>
      <c r="T907" s="89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T907" s="20" t="s">
        <v>263</v>
      </c>
      <c r="AU907" s="20" t="s">
        <v>93</v>
      </c>
    </row>
    <row r="908" s="13" customFormat="1">
      <c r="A908" s="13"/>
      <c r="B908" s="236"/>
      <c r="C908" s="237"/>
      <c r="D908" s="238" t="s">
        <v>265</v>
      </c>
      <c r="E908" s="239" t="s">
        <v>48</v>
      </c>
      <c r="F908" s="240" t="s">
        <v>612</v>
      </c>
      <c r="G908" s="237"/>
      <c r="H908" s="241">
        <v>280.30000000000001</v>
      </c>
      <c r="I908" s="242"/>
      <c r="J908" s="237"/>
      <c r="K908" s="237"/>
      <c r="L908" s="243"/>
      <c r="M908" s="244"/>
      <c r="N908" s="245"/>
      <c r="O908" s="245"/>
      <c r="P908" s="245"/>
      <c r="Q908" s="245"/>
      <c r="R908" s="245"/>
      <c r="S908" s="245"/>
      <c r="T908" s="246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7" t="s">
        <v>265</v>
      </c>
      <c r="AU908" s="247" t="s">
        <v>93</v>
      </c>
      <c r="AV908" s="13" t="s">
        <v>93</v>
      </c>
      <c r="AW908" s="13" t="s">
        <v>46</v>
      </c>
      <c r="AX908" s="13" t="s">
        <v>23</v>
      </c>
      <c r="AY908" s="247" t="s">
        <v>254</v>
      </c>
    </row>
    <row r="909" s="2" customFormat="1">
      <c r="A909" s="42"/>
      <c r="B909" s="43"/>
      <c r="C909" s="44"/>
      <c r="D909" s="238" t="s">
        <v>278</v>
      </c>
      <c r="E909" s="44"/>
      <c r="F909" s="269" t="s">
        <v>1376</v>
      </c>
      <c r="G909" s="44"/>
      <c r="H909" s="44"/>
      <c r="I909" s="44"/>
      <c r="J909" s="44"/>
      <c r="K909" s="44"/>
      <c r="L909" s="48"/>
      <c r="M909" s="234"/>
      <c r="N909" s="235"/>
      <c r="O909" s="88"/>
      <c r="P909" s="88"/>
      <c r="Q909" s="88"/>
      <c r="R909" s="88"/>
      <c r="S909" s="88"/>
      <c r="T909" s="89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U909" s="20" t="s">
        <v>93</v>
      </c>
    </row>
    <row r="910" s="2" customFormat="1">
      <c r="A910" s="42"/>
      <c r="B910" s="43"/>
      <c r="C910" s="44"/>
      <c r="D910" s="238" t="s">
        <v>278</v>
      </c>
      <c r="E910" s="44"/>
      <c r="F910" s="270" t="s">
        <v>2236</v>
      </c>
      <c r="G910" s="44"/>
      <c r="H910" s="271">
        <v>275.30000000000001</v>
      </c>
      <c r="I910" s="44"/>
      <c r="J910" s="44"/>
      <c r="K910" s="44"/>
      <c r="L910" s="48"/>
      <c r="M910" s="234"/>
      <c r="N910" s="235"/>
      <c r="O910" s="88"/>
      <c r="P910" s="88"/>
      <c r="Q910" s="88"/>
      <c r="R910" s="88"/>
      <c r="S910" s="88"/>
      <c r="T910" s="89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U910" s="20" t="s">
        <v>93</v>
      </c>
    </row>
    <row r="911" s="2" customFormat="1">
      <c r="A911" s="42"/>
      <c r="B911" s="43"/>
      <c r="C911" s="44"/>
      <c r="D911" s="238" t="s">
        <v>278</v>
      </c>
      <c r="E911" s="44"/>
      <c r="F911" s="270" t="s">
        <v>2237</v>
      </c>
      <c r="G911" s="44"/>
      <c r="H911" s="271">
        <v>5</v>
      </c>
      <c r="I911" s="44"/>
      <c r="J911" s="44"/>
      <c r="K911" s="44"/>
      <c r="L911" s="48"/>
      <c r="M911" s="234"/>
      <c r="N911" s="235"/>
      <c r="O911" s="88"/>
      <c r="P911" s="88"/>
      <c r="Q911" s="88"/>
      <c r="R911" s="88"/>
      <c r="S911" s="88"/>
      <c r="T911" s="89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U911" s="20" t="s">
        <v>93</v>
      </c>
    </row>
    <row r="912" s="2" customFormat="1">
      <c r="A912" s="42"/>
      <c r="B912" s="43"/>
      <c r="C912" s="44"/>
      <c r="D912" s="238" t="s">
        <v>278</v>
      </c>
      <c r="E912" s="44"/>
      <c r="F912" s="270" t="s">
        <v>310</v>
      </c>
      <c r="G912" s="44"/>
      <c r="H912" s="271">
        <v>280.30000000000001</v>
      </c>
      <c r="I912" s="44"/>
      <c r="J912" s="44"/>
      <c r="K912" s="44"/>
      <c r="L912" s="48"/>
      <c r="M912" s="234"/>
      <c r="N912" s="235"/>
      <c r="O912" s="88"/>
      <c r="P912" s="88"/>
      <c r="Q912" s="88"/>
      <c r="R912" s="88"/>
      <c r="S912" s="88"/>
      <c r="T912" s="89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U912" s="20" t="s">
        <v>93</v>
      </c>
    </row>
    <row r="913" s="2" customFormat="1" ht="16.5" customHeight="1">
      <c r="A913" s="42"/>
      <c r="B913" s="43"/>
      <c r="C913" s="218" t="s">
        <v>1216</v>
      </c>
      <c r="D913" s="218" t="s">
        <v>256</v>
      </c>
      <c r="E913" s="219" t="s">
        <v>1399</v>
      </c>
      <c r="F913" s="220" t="s">
        <v>1400</v>
      </c>
      <c r="G913" s="221" t="s">
        <v>379</v>
      </c>
      <c r="H913" s="222">
        <v>210</v>
      </c>
      <c r="I913" s="223"/>
      <c r="J913" s="224">
        <f>ROUND(I913*H913,2)</f>
        <v>0</v>
      </c>
      <c r="K913" s="220" t="s">
        <v>260</v>
      </c>
      <c r="L913" s="48"/>
      <c r="M913" s="225" t="s">
        <v>48</v>
      </c>
      <c r="N913" s="226" t="s">
        <v>56</v>
      </c>
      <c r="O913" s="88"/>
      <c r="P913" s="227">
        <f>O913*H913</f>
        <v>0</v>
      </c>
      <c r="Q913" s="227">
        <v>6.0000000000000002E-05</v>
      </c>
      <c r="R913" s="227">
        <f>Q913*H913</f>
        <v>0.0126</v>
      </c>
      <c r="S913" s="227">
        <v>0</v>
      </c>
      <c r="T913" s="228">
        <f>S913*H913</f>
        <v>0</v>
      </c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R913" s="229" t="s">
        <v>364</v>
      </c>
      <c r="AT913" s="229" t="s">
        <v>256</v>
      </c>
      <c r="AU913" s="229" t="s">
        <v>93</v>
      </c>
      <c r="AY913" s="20" t="s">
        <v>254</v>
      </c>
      <c r="BE913" s="230">
        <f>IF(N913="základní",J913,0)</f>
        <v>0</v>
      </c>
      <c r="BF913" s="230">
        <f>IF(N913="snížená",J913,0)</f>
        <v>0</v>
      </c>
      <c r="BG913" s="230">
        <f>IF(N913="zákl. přenesená",J913,0)</f>
        <v>0</v>
      </c>
      <c r="BH913" s="230">
        <f>IF(N913="sníž. přenesená",J913,0)</f>
        <v>0</v>
      </c>
      <c r="BI913" s="230">
        <f>IF(N913="nulová",J913,0)</f>
        <v>0</v>
      </c>
      <c r="BJ913" s="20" t="s">
        <v>23</v>
      </c>
      <c r="BK913" s="230">
        <f>ROUND(I913*H913,2)</f>
        <v>0</v>
      </c>
      <c r="BL913" s="20" t="s">
        <v>364</v>
      </c>
      <c r="BM913" s="229" t="s">
        <v>1401</v>
      </c>
    </row>
    <row r="914" s="2" customFormat="1">
      <c r="A914" s="42"/>
      <c r="B914" s="43"/>
      <c r="C914" s="44"/>
      <c r="D914" s="231" t="s">
        <v>263</v>
      </c>
      <c r="E914" s="44"/>
      <c r="F914" s="232" t="s">
        <v>1402</v>
      </c>
      <c r="G914" s="44"/>
      <c r="H914" s="44"/>
      <c r="I914" s="233"/>
      <c r="J914" s="44"/>
      <c r="K914" s="44"/>
      <c r="L914" s="48"/>
      <c r="M914" s="234"/>
      <c r="N914" s="235"/>
      <c r="O914" s="88"/>
      <c r="P914" s="88"/>
      <c r="Q914" s="88"/>
      <c r="R914" s="88"/>
      <c r="S914" s="88"/>
      <c r="T914" s="89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T914" s="20" t="s">
        <v>263</v>
      </c>
      <c r="AU914" s="20" t="s">
        <v>93</v>
      </c>
    </row>
    <row r="915" s="15" customFormat="1">
      <c r="A915" s="15"/>
      <c r="B915" s="259"/>
      <c r="C915" s="260"/>
      <c r="D915" s="238" t="s">
        <v>265</v>
      </c>
      <c r="E915" s="261" t="s">
        <v>48</v>
      </c>
      <c r="F915" s="262" t="s">
        <v>1403</v>
      </c>
      <c r="G915" s="260"/>
      <c r="H915" s="261" t="s">
        <v>48</v>
      </c>
      <c r="I915" s="263"/>
      <c r="J915" s="260"/>
      <c r="K915" s="260"/>
      <c r="L915" s="264"/>
      <c r="M915" s="265"/>
      <c r="N915" s="266"/>
      <c r="O915" s="266"/>
      <c r="P915" s="266"/>
      <c r="Q915" s="266"/>
      <c r="R915" s="266"/>
      <c r="S915" s="266"/>
      <c r="T915" s="267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68" t="s">
        <v>265</v>
      </c>
      <c r="AU915" s="268" t="s">
        <v>93</v>
      </c>
      <c r="AV915" s="15" t="s">
        <v>23</v>
      </c>
      <c r="AW915" s="15" t="s">
        <v>46</v>
      </c>
      <c r="AX915" s="15" t="s">
        <v>85</v>
      </c>
      <c r="AY915" s="268" t="s">
        <v>254</v>
      </c>
    </row>
    <row r="916" s="13" customFormat="1">
      <c r="A916" s="13"/>
      <c r="B916" s="236"/>
      <c r="C916" s="237"/>
      <c r="D916" s="238" t="s">
        <v>265</v>
      </c>
      <c r="E916" s="239" t="s">
        <v>48</v>
      </c>
      <c r="F916" s="240" t="s">
        <v>1404</v>
      </c>
      <c r="G916" s="237"/>
      <c r="H916" s="241">
        <v>210</v>
      </c>
      <c r="I916" s="242"/>
      <c r="J916" s="237"/>
      <c r="K916" s="237"/>
      <c r="L916" s="243"/>
      <c r="M916" s="244"/>
      <c r="N916" s="245"/>
      <c r="O916" s="245"/>
      <c r="P916" s="245"/>
      <c r="Q916" s="245"/>
      <c r="R916" s="245"/>
      <c r="S916" s="245"/>
      <c r="T916" s="246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7" t="s">
        <v>265</v>
      </c>
      <c r="AU916" s="247" t="s">
        <v>93</v>
      </c>
      <c r="AV916" s="13" t="s">
        <v>93</v>
      </c>
      <c r="AW916" s="13" t="s">
        <v>46</v>
      </c>
      <c r="AX916" s="13" t="s">
        <v>23</v>
      </c>
      <c r="AY916" s="247" t="s">
        <v>254</v>
      </c>
    </row>
    <row r="917" s="2" customFormat="1">
      <c r="A917" s="42"/>
      <c r="B917" s="43"/>
      <c r="C917" s="44"/>
      <c r="D917" s="238" t="s">
        <v>278</v>
      </c>
      <c r="E917" s="44"/>
      <c r="F917" s="269" t="s">
        <v>1405</v>
      </c>
      <c r="G917" s="44"/>
      <c r="H917" s="44"/>
      <c r="I917" s="44"/>
      <c r="J917" s="44"/>
      <c r="K917" s="44"/>
      <c r="L917" s="48"/>
      <c r="M917" s="234"/>
      <c r="N917" s="235"/>
      <c r="O917" s="88"/>
      <c r="P917" s="88"/>
      <c r="Q917" s="88"/>
      <c r="R917" s="88"/>
      <c r="S917" s="88"/>
      <c r="T917" s="89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U917" s="20" t="s">
        <v>93</v>
      </c>
    </row>
    <row r="918" s="2" customFormat="1">
      <c r="A918" s="42"/>
      <c r="B918" s="43"/>
      <c r="C918" s="44"/>
      <c r="D918" s="238" t="s">
        <v>278</v>
      </c>
      <c r="E918" s="44"/>
      <c r="F918" s="270" t="s">
        <v>1406</v>
      </c>
      <c r="G918" s="44"/>
      <c r="H918" s="271">
        <v>0</v>
      </c>
      <c r="I918" s="44"/>
      <c r="J918" s="44"/>
      <c r="K918" s="44"/>
      <c r="L918" s="48"/>
      <c r="M918" s="234"/>
      <c r="N918" s="235"/>
      <c r="O918" s="88"/>
      <c r="P918" s="88"/>
      <c r="Q918" s="88"/>
      <c r="R918" s="88"/>
      <c r="S918" s="88"/>
      <c r="T918" s="89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U918" s="20" t="s">
        <v>93</v>
      </c>
    </row>
    <row r="919" s="2" customFormat="1">
      <c r="A919" s="42"/>
      <c r="B919" s="43"/>
      <c r="C919" s="44"/>
      <c r="D919" s="238" t="s">
        <v>278</v>
      </c>
      <c r="E919" s="44"/>
      <c r="F919" s="270" t="s">
        <v>1407</v>
      </c>
      <c r="G919" s="44"/>
      <c r="H919" s="271">
        <v>30</v>
      </c>
      <c r="I919" s="44"/>
      <c r="J919" s="44"/>
      <c r="K919" s="44"/>
      <c r="L919" s="48"/>
      <c r="M919" s="234"/>
      <c r="N919" s="235"/>
      <c r="O919" s="88"/>
      <c r="P919" s="88"/>
      <c r="Q919" s="88"/>
      <c r="R919" s="88"/>
      <c r="S919" s="88"/>
      <c r="T919" s="89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U919" s="20" t="s">
        <v>93</v>
      </c>
    </row>
    <row r="920" s="2" customFormat="1" ht="16.5" customHeight="1">
      <c r="A920" s="42"/>
      <c r="B920" s="43"/>
      <c r="C920" s="285" t="s">
        <v>1220</v>
      </c>
      <c r="D920" s="285" t="s">
        <v>376</v>
      </c>
      <c r="E920" s="286" t="s">
        <v>1409</v>
      </c>
      <c r="F920" s="287" t="s">
        <v>1410</v>
      </c>
      <c r="G920" s="288" t="s">
        <v>192</v>
      </c>
      <c r="H920" s="289">
        <v>30</v>
      </c>
      <c r="I920" s="290"/>
      <c r="J920" s="291">
        <f>ROUND(I920*H920,2)</f>
        <v>0</v>
      </c>
      <c r="K920" s="287" t="s">
        <v>984</v>
      </c>
      <c r="L920" s="292"/>
      <c r="M920" s="293" t="s">
        <v>48</v>
      </c>
      <c r="N920" s="294" t="s">
        <v>56</v>
      </c>
      <c r="O920" s="88"/>
      <c r="P920" s="227">
        <f>O920*H920</f>
        <v>0</v>
      </c>
      <c r="Q920" s="227">
        <v>0</v>
      </c>
      <c r="R920" s="227">
        <f>Q920*H920</f>
        <v>0</v>
      </c>
      <c r="S920" s="227">
        <v>0</v>
      </c>
      <c r="T920" s="228">
        <f>S920*H920</f>
        <v>0</v>
      </c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R920" s="229" t="s">
        <v>453</v>
      </c>
      <c r="AT920" s="229" t="s">
        <v>376</v>
      </c>
      <c r="AU920" s="229" t="s">
        <v>93</v>
      </c>
      <c r="AY920" s="20" t="s">
        <v>254</v>
      </c>
      <c r="BE920" s="230">
        <f>IF(N920="základní",J920,0)</f>
        <v>0</v>
      </c>
      <c r="BF920" s="230">
        <f>IF(N920="snížená",J920,0)</f>
        <v>0</v>
      </c>
      <c r="BG920" s="230">
        <f>IF(N920="zákl. přenesená",J920,0)</f>
        <v>0</v>
      </c>
      <c r="BH920" s="230">
        <f>IF(N920="sníž. přenesená",J920,0)</f>
        <v>0</v>
      </c>
      <c r="BI920" s="230">
        <f>IF(N920="nulová",J920,0)</f>
        <v>0</v>
      </c>
      <c r="BJ920" s="20" t="s">
        <v>23</v>
      </c>
      <c r="BK920" s="230">
        <f>ROUND(I920*H920,2)</f>
        <v>0</v>
      </c>
      <c r="BL920" s="20" t="s">
        <v>364</v>
      </c>
      <c r="BM920" s="229" t="s">
        <v>1411</v>
      </c>
    </row>
    <row r="921" s="15" customFormat="1">
      <c r="A921" s="15"/>
      <c r="B921" s="259"/>
      <c r="C921" s="260"/>
      <c r="D921" s="238" t="s">
        <v>265</v>
      </c>
      <c r="E921" s="261" t="s">
        <v>48</v>
      </c>
      <c r="F921" s="262" t="s">
        <v>1406</v>
      </c>
      <c r="G921" s="260"/>
      <c r="H921" s="261" t="s">
        <v>48</v>
      </c>
      <c r="I921" s="263"/>
      <c r="J921" s="260"/>
      <c r="K921" s="260"/>
      <c r="L921" s="264"/>
      <c r="M921" s="265"/>
      <c r="N921" s="266"/>
      <c r="O921" s="266"/>
      <c r="P921" s="266"/>
      <c r="Q921" s="266"/>
      <c r="R921" s="266"/>
      <c r="S921" s="266"/>
      <c r="T921" s="267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68" t="s">
        <v>265</v>
      </c>
      <c r="AU921" s="268" t="s">
        <v>93</v>
      </c>
      <c r="AV921" s="15" t="s">
        <v>23</v>
      </c>
      <c r="AW921" s="15" t="s">
        <v>46</v>
      </c>
      <c r="AX921" s="15" t="s">
        <v>85</v>
      </c>
      <c r="AY921" s="268" t="s">
        <v>254</v>
      </c>
    </row>
    <row r="922" s="13" customFormat="1">
      <c r="A922" s="13"/>
      <c r="B922" s="236"/>
      <c r="C922" s="237"/>
      <c r="D922" s="238" t="s">
        <v>265</v>
      </c>
      <c r="E922" s="239" t="s">
        <v>614</v>
      </c>
      <c r="F922" s="240" t="s">
        <v>1407</v>
      </c>
      <c r="G922" s="237"/>
      <c r="H922" s="241">
        <v>30</v>
      </c>
      <c r="I922" s="242"/>
      <c r="J922" s="237"/>
      <c r="K922" s="237"/>
      <c r="L922" s="243"/>
      <c r="M922" s="244"/>
      <c r="N922" s="245"/>
      <c r="O922" s="245"/>
      <c r="P922" s="245"/>
      <c r="Q922" s="245"/>
      <c r="R922" s="245"/>
      <c r="S922" s="245"/>
      <c r="T922" s="246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7" t="s">
        <v>265</v>
      </c>
      <c r="AU922" s="247" t="s">
        <v>93</v>
      </c>
      <c r="AV922" s="13" t="s">
        <v>93</v>
      </c>
      <c r="AW922" s="13" t="s">
        <v>46</v>
      </c>
      <c r="AX922" s="13" t="s">
        <v>23</v>
      </c>
      <c r="AY922" s="247" t="s">
        <v>254</v>
      </c>
    </row>
    <row r="923" s="2" customFormat="1" ht="21.75" customHeight="1">
      <c r="A923" s="42"/>
      <c r="B923" s="43"/>
      <c r="C923" s="218" t="s">
        <v>1224</v>
      </c>
      <c r="D923" s="218" t="s">
        <v>256</v>
      </c>
      <c r="E923" s="219" t="s">
        <v>1413</v>
      </c>
      <c r="F923" s="220" t="s">
        <v>1414</v>
      </c>
      <c r="G923" s="221" t="s">
        <v>379</v>
      </c>
      <c r="H923" s="222">
        <v>210</v>
      </c>
      <c r="I923" s="223"/>
      <c r="J923" s="224">
        <f>ROUND(I923*H923,2)</f>
        <v>0</v>
      </c>
      <c r="K923" s="220" t="s">
        <v>260</v>
      </c>
      <c r="L923" s="48"/>
      <c r="M923" s="225" t="s">
        <v>48</v>
      </c>
      <c r="N923" s="226" t="s">
        <v>56</v>
      </c>
      <c r="O923" s="88"/>
      <c r="P923" s="227">
        <f>O923*H923</f>
        <v>0</v>
      </c>
      <c r="Q923" s="227">
        <v>0</v>
      </c>
      <c r="R923" s="227">
        <f>Q923*H923</f>
        <v>0</v>
      </c>
      <c r="S923" s="227">
        <v>0.001</v>
      </c>
      <c r="T923" s="228">
        <f>S923*H923</f>
        <v>0.20999999999999999</v>
      </c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R923" s="229" t="s">
        <v>364</v>
      </c>
      <c r="AT923" s="229" t="s">
        <v>256</v>
      </c>
      <c r="AU923" s="229" t="s">
        <v>93</v>
      </c>
      <c r="AY923" s="20" t="s">
        <v>254</v>
      </c>
      <c r="BE923" s="230">
        <f>IF(N923="základní",J923,0)</f>
        <v>0</v>
      </c>
      <c r="BF923" s="230">
        <f>IF(N923="snížená",J923,0)</f>
        <v>0</v>
      </c>
      <c r="BG923" s="230">
        <f>IF(N923="zákl. přenesená",J923,0)</f>
        <v>0</v>
      </c>
      <c r="BH923" s="230">
        <f>IF(N923="sníž. přenesená",J923,0)</f>
        <v>0</v>
      </c>
      <c r="BI923" s="230">
        <f>IF(N923="nulová",J923,0)</f>
        <v>0</v>
      </c>
      <c r="BJ923" s="20" t="s">
        <v>23</v>
      </c>
      <c r="BK923" s="230">
        <f>ROUND(I923*H923,2)</f>
        <v>0</v>
      </c>
      <c r="BL923" s="20" t="s">
        <v>364</v>
      </c>
      <c r="BM923" s="229" t="s">
        <v>1415</v>
      </c>
    </row>
    <row r="924" s="2" customFormat="1">
      <c r="A924" s="42"/>
      <c r="B924" s="43"/>
      <c r="C924" s="44"/>
      <c r="D924" s="231" t="s">
        <v>263</v>
      </c>
      <c r="E924" s="44"/>
      <c r="F924" s="232" t="s">
        <v>1416</v>
      </c>
      <c r="G924" s="44"/>
      <c r="H924" s="44"/>
      <c r="I924" s="233"/>
      <c r="J924" s="44"/>
      <c r="K924" s="44"/>
      <c r="L924" s="48"/>
      <c r="M924" s="234"/>
      <c r="N924" s="235"/>
      <c r="O924" s="88"/>
      <c r="P924" s="88"/>
      <c r="Q924" s="88"/>
      <c r="R924" s="88"/>
      <c r="S924" s="88"/>
      <c r="T924" s="89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T924" s="20" t="s">
        <v>263</v>
      </c>
      <c r="AU924" s="20" t="s">
        <v>93</v>
      </c>
    </row>
    <row r="925" s="15" customFormat="1">
      <c r="A925" s="15"/>
      <c r="B925" s="259"/>
      <c r="C925" s="260"/>
      <c r="D925" s="238" t="s">
        <v>265</v>
      </c>
      <c r="E925" s="261" t="s">
        <v>48</v>
      </c>
      <c r="F925" s="262" t="s">
        <v>1403</v>
      </c>
      <c r="G925" s="260"/>
      <c r="H925" s="261" t="s">
        <v>48</v>
      </c>
      <c r="I925" s="263"/>
      <c r="J925" s="260"/>
      <c r="K925" s="260"/>
      <c r="L925" s="264"/>
      <c r="M925" s="265"/>
      <c r="N925" s="266"/>
      <c r="O925" s="266"/>
      <c r="P925" s="266"/>
      <c r="Q925" s="266"/>
      <c r="R925" s="266"/>
      <c r="S925" s="266"/>
      <c r="T925" s="267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68" t="s">
        <v>265</v>
      </c>
      <c r="AU925" s="268" t="s">
        <v>93</v>
      </c>
      <c r="AV925" s="15" t="s">
        <v>23</v>
      </c>
      <c r="AW925" s="15" t="s">
        <v>46</v>
      </c>
      <c r="AX925" s="15" t="s">
        <v>85</v>
      </c>
      <c r="AY925" s="268" t="s">
        <v>254</v>
      </c>
    </row>
    <row r="926" s="13" customFormat="1">
      <c r="A926" s="13"/>
      <c r="B926" s="236"/>
      <c r="C926" s="237"/>
      <c r="D926" s="238" t="s">
        <v>265</v>
      </c>
      <c r="E926" s="239" t="s">
        <v>48</v>
      </c>
      <c r="F926" s="240" t="s">
        <v>1404</v>
      </c>
      <c r="G926" s="237"/>
      <c r="H926" s="241">
        <v>210</v>
      </c>
      <c r="I926" s="242"/>
      <c r="J926" s="237"/>
      <c r="K926" s="237"/>
      <c r="L926" s="243"/>
      <c r="M926" s="244"/>
      <c r="N926" s="245"/>
      <c r="O926" s="245"/>
      <c r="P926" s="245"/>
      <c r="Q926" s="245"/>
      <c r="R926" s="245"/>
      <c r="S926" s="245"/>
      <c r="T926" s="246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7" t="s">
        <v>265</v>
      </c>
      <c r="AU926" s="247" t="s">
        <v>93</v>
      </c>
      <c r="AV926" s="13" t="s">
        <v>93</v>
      </c>
      <c r="AW926" s="13" t="s">
        <v>46</v>
      </c>
      <c r="AX926" s="13" t="s">
        <v>23</v>
      </c>
      <c r="AY926" s="247" t="s">
        <v>254</v>
      </c>
    </row>
    <row r="927" s="2" customFormat="1">
      <c r="A927" s="42"/>
      <c r="B927" s="43"/>
      <c r="C927" s="44"/>
      <c r="D927" s="238" t="s">
        <v>278</v>
      </c>
      <c r="E927" s="44"/>
      <c r="F927" s="269" t="s">
        <v>1405</v>
      </c>
      <c r="G927" s="44"/>
      <c r="H927" s="44"/>
      <c r="I927" s="44"/>
      <c r="J927" s="44"/>
      <c r="K927" s="44"/>
      <c r="L927" s="48"/>
      <c r="M927" s="234"/>
      <c r="N927" s="235"/>
      <c r="O927" s="88"/>
      <c r="P927" s="88"/>
      <c r="Q927" s="88"/>
      <c r="R927" s="88"/>
      <c r="S927" s="88"/>
      <c r="T927" s="89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U927" s="20" t="s">
        <v>93</v>
      </c>
    </row>
    <row r="928" s="2" customFormat="1">
      <c r="A928" s="42"/>
      <c r="B928" s="43"/>
      <c r="C928" s="44"/>
      <c r="D928" s="238" t="s">
        <v>278</v>
      </c>
      <c r="E928" s="44"/>
      <c r="F928" s="270" t="s">
        <v>1406</v>
      </c>
      <c r="G928" s="44"/>
      <c r="H928" s="271">
        <v>0</v>
      </c>
      <c r="I928" s="44"/>
      <c r="J928" s="44"/>
      <c r="K928" s="44"/>
      <c r="L928" s="48"/>
      <c r="M928" s="234"/>
      <c r="N928" s="235"/>
      <c r="O928" s="88"/>
      <c r="P928" s="88"/>
      <c r="Q928" s="88"/>
      <c r="R928" s="88"/>
      <c r="S928" s="88"/>
      <c r="T928" s="89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U928" s="20" t="s">
        <v>93</v>
      </c>
    </row>
    <row r="929" s="2" customFormat="1">
      <c r="A929" s="42"/>
      <c r="B929" s="43"/>
      <c r="C929" s="44"/>
      <c r="D929" s="238" t="s">
        <v>278</v>
      </c>
      <c r="E929" s="44"/>
      <c r="F929" s="270" t="s">
        <v>1407</v>
      </c>
      <c r="G929" s="44"/>
      <c r="H929" s="271">
        <v>30</v>
      </c>
      <c r="I929" s="44"/>
      <c r="J929" s="44"/>
      <c r="K929" s="44"/>
      <c r="L929" s="48"/>
      <c r="M929" s="234"/>
      <c r="N929" s="235"/>
      <c r="O929" s="88"/>
      <c r="P929" s="88"/>
      <c r="Q929" s="88"/>
      <c r="R929" s="88"/>
      <c r="S929" s="88"/>
      <c r="T929" s="89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U929" s="20" t="s">
        <v>93</v>
      </c>
    </row>
    <row r="930" s="2" customFormat="1" ht="24.15" customHeight="1">
      <c r="A930" s="42"/>
      <c r="B930" s="43"/>
      <c r="C930" s="218" t="s">
        <v>1230</v>
      </c>
      <c r="D930" s="218" t="s">
        <v>256</v>
      </c>
      <c r="E930" s="219" t="s">
        <v>1418</v>
      </c>
      <c r="F930" s="220" t="s">
        <v>1419</v>
      </c>
      <c r="G930" s="221" t="s">
        <v>528</v>
      </c>
      <c r="H930" s="222">
        <v>4.234</v>
      </c>
      <c r="I930" s="223"/>
      <c r="J930" s="224">
        <f>ROUND(I930*H930,2)</f>
        <v>0</v>
      </c>
      <c r="K930" s="220" t="s">
        <v>260</v>
      </c>
      <c r="L930" s="48"/>
      <c r="M930" s="225" t="s">
        <v>48</v>
      </c>
      <c r="N930" s="226" t="s">
        <v>56</v>
      </c>
      <c r="O930" s="88"/>
      <c r="P930" s="227">
        <f>O930*H930</f>
        <v>0</v>
      </c>
      <c r="Q930" s="227">
        <v>0</v>
      </c>
      <c r="R930" s="227">
        <f>Q930*H930</f>
        <v>0</v>
      </c>
      <c r="S930" s="227">
        <v>0</v>
      </c>
      <c r="T930" s="228">
        <f>S930*H930</f>
        <v>0</v>
      </c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R930" s="229" t="s">
        <v>364</v>
      </c>
      <c r="AT930" s="229" t="s">
        <v>256</v>
      </c>
      <c r="AU930" s="229" t="s">
        <v>93</v>
      </c>
      <c r="AY930" s="20" t="s">
        <v>254</v>
      </c>
      <c r="BE930" s="230">
        <f>IF(N930="základní",J930,0)</f>
        <v>0</v>
      </c>
      <c r="BF930" s="230">
        <f>IF(N930="snížená",J930,0)</f>
        <v>0</v>
      </c>
      <c r="BG930" s="230">
        <f>IF(N930="zákl. přenesená",J930,0)</f>
        <v>0</v>
      </c>
      <c r="BH930" s="230">
        <f>IF(N930="sníž. přenesená",J930,0)</f>
        <v>0</v>
      </c>
      <c r="BI930" s="230">
        <f>IF(N930="nulová",J930,0)</f>
        <v>0</v>
      </c>
      <c r="BJ930" s="20" t="s">
        <v>23</v>
      </c>
      <c r="BK930" s="230">
        <f>ROUND(I930*H930,2)</f>
        <v>0</v>
      </c>
      <c r="BL930" s="20" t="s">
        <v>364</v>
      </c>
      <c r="BM930" s="229" t="s">
        <v>1420</v>
      </c>
    </row>
    <row r="931" s="2" customFormat="1">
      <c r="A931" s="42"/>
      <c r="B931" s="43"/>
      <c r="C931" s="44"/>
      <c r="D931" s="231" t="s">
        <v>263</v>
      </c>
      <c r="E931" s="44"/>
      <c r="F931" s="232" t="s">
        <v>1421</v>
      </c>
      <c r="G931" s="44"/>
      <c r="H931" s="44"/>
      <c r="I931" s="233"/>
      <c r="J931" s="44"/>
      <c r="K931" s="44"/>
      <c r="L931" s="48"/>
      <c r="M931" s="295"/>
      <c r="N931" s="296"/>
      <c r="O931" s="297"/>
      <c r="P931" s="297"/>
      <c r="Q931" s="297"/>
      <c r="R931" s="297"/>
      <c r="S931" s="297"/>
      <c r="T931" s="298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T931" s="20" t="s">
        <v>263</v>
      </c>
      <c r="AU931" s="20" t="s">
        <v>93</v>
      </c>
    </row>
    <row r="932" s="2" customFormat="1" ht="6.96" customHeight="1">
      <c r="A932" s="42"/>
      <c r="B932" s="63"/>
      <c r="C932" s="64"/>
      <c r="D932" s="64"/>
      <c r="E932" s="64"/>
      <c r="F932" s="64"/>
      <c r="G932" s="64"/>
      <c r="H932" s="64"/>
      <c r="I932" s="64"/>
      <c r="J932" s="64"/>
      <c r="K932" s="64"/>
      <c r="L932" s="48"/>
      <c r="M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</row>
  </sheetData>
  <sheetProtection sheet="1" autoFilter="0" formatColumns="0" formatRows="0" objects="1" scenarios="1" spinCount="100000" saltValue="H1UIt+L/IxUNBeTKGlb1EpXrKgevu8ufekeYeVTTYYIFTSUpO3sSp8ULe977c7yJEChou5l8XAmaqfEuTUdAnw==" hashValue="kDA3R4JXzbZ71vG60uBbeqM9SE7fvSRpaE0DRWI1oUogrMroUbIj+rB2FNu1iE8JpmfALslV5hv6f3z6HhcluQ==" algorithmName="SHA-512" password="CC35"/>
  <autoFilter ref="C101:K93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hyperlinks>
    <hyperlink ref="F106" r:id="rId1" display="https://podminky.urs.cz/item/CS_URS_2024_01/115001104"/>
    <hyperlink ref="F110" r:id="rId2" display="https://podminky.urs.cz/item/CS_URS_2024_01/115101201"/>
    <hyperlink ref="F116" r:id="rId3" display="https://podminky.urs.cz/item/CS_URS_2024_01/115101301"/>
    <hyperlink ref="F122" r:id="rId4" display="https://podminky.urs.cz/item/CS_URS_2024_01/131113712"/>
    <hyperlink ref="F144" r:id="rId5" display="https://podminky.urs.cz/item/CS_URS_2024_01/131151205"/>
    <hyperlink ref="F185" r:id="rId6" display="https://podminky.urs.cz/item/CS_URS_2024_01/131213712"/>
    <hyperlink ref="F207" r:id="rId7" display="https://podminky.urs.cz/item/CS_URS_2024_01/131251206"/>
    <hyperlink ref="F229" r:id="rId8" display="https://podminky.urs.cz/item/CS_URS_2024_01/131313712"/>
    <hyperlink ref="F251" r:id="rId9" display="https://podminky.urs.cz/item/CS_URS_2024_01/131351207"/>
    <hyperlink ref="F273" r:id="rId10" display="https://podminky.urs.cz/item/CS_URS_2024_01/161151103"/>
    <hyperlink ref="F309" r:id="rId11" display="https://podminky.urs.cz/item/CS_URS_2024_01/161151113"/>
    <hyperlink ref="F316" r:id="rId12" display="https://podminky.urs.cz/item/CS_URS_2024_01/162351103"/>
    <hyperlink ref="F354" r:id="rId13" display="https://podminky.urs.cz/item/CS_URS_2024_01/162751117"/>
    <hyperlink ref="F376" r:id="rId14" display="https://podminky.urs.cz/item/CS_URS_2024_01/162751137"/>
    <hyperlink ref="F398" r:id="rId15" display="https://podminky.urs.cz/item/CS_URS_2024_01/167151111"/>
    <hyperlink ref="F438" r:id="rId16" display="https://podminky.urs.cz/item/CS_URS_2024_01/171251201"/>
    <hyperlink ref="F478" r:id="rId17" display="https://podminky.urs.cz/item/CS_URS_2024_01/174101101"/>
    <hyperlink ref="F562" r:id="rId18" display="https://podminky.urs.cz/item/CS_URS_2024_01/212752418"/>
    <hyperlink ref="F565" r:id="rId19" display="https://podminky.urs.cz/item/CS_URS_2024_01/213141112"/>
    <hyperlink ref="F582" r:id="rId20" display="https://podminky.urs.cz/item/CS_URS_2024_01/321351010"/>
    <hyperlink ref="F588" r:id="rId21" display="https://podminky.urs.cz/item/CS_URS_2024_01/321352010"/>
    <hyperlink ref="F596" r:id="rId22" display="https://podminky.urs.cz/item/CS_URS_2024_01/359901211"/>
    <hyperlink ref="F600" r:id="rId23" display="https://podminky.urs.cz/item/CS_URS_2024_01/411354317"/>
    <hyperlink ref="F605" r:id="rId24" display="https://podminky.urs.cz/item/CS_URS_2024_01/411354318"/>
    <hyperlink ref="F610" r:id="rId25" display="https://podminky.urs.cz/item/CS_URS_2024_01/451541111"/>
    <hyperlink ref="F619" r:id="rId26" display="https://podminky.urs.cz/item/CS_URS_2024_01/452112111"/>
    <hyperlink ref="F630" r:id="rId27" display="https://podminky.urs.cz/item/CS_URS_2024_01/452312161"/>
    <hyperlink ref="F640" r:id="rId28" display="https://podminky.urs.cz/item/CS_URS_2024_01/452321131"/>
    <hyperlink ref="F647" r:id="rId29" display="https://podminky.urs.cz/item/CS_URS_2024_01/452368211"/>
    <hyperlink ref="F665" r:id="rId30" display="https://podminky.urs.cz/item/CS_URS_2024_01/457311117"/>
    <hyperlink ref="F671" r:id="rId31" display="https://podminky.urs.cz/item/CS_URS_2024_01/811611111"/>
    <hyperlink ref="F688" r:id="rId32" display="https://podminky.urs.cz/item/CS_URS_2024_01/892612121"/>
    <hyperlink ref="F694" r:id="rId33" display="https://podminky.urs.cz/item/CS_URS_2024_01/894102121"/>
    <hyperlink ref="F705" r:id="rId34" display="https://podminky.urs.cz/item/CS_URS_2024_01/894302152"/>
    <hyperlink ref="F712" r:id="rId35" display="https://podminky.urs.cz/item/CS_URS_2024_01/894302252"/>
    <hyperlink ref="F717" r:id="rId36" display="https://podminky.urs.cz/item/CS_URS_2024_01/894411311"/>
    <hyperlink ref="F726" r:id="rId37" display="https://podminky.urs.cz/item/CS_URS_2024_01/894412411"/>
    <hyperlink ref="F732" r:id="rId38" display="https://podminky.urs.cz/item/CS_URS_2024_01/894601111"/>
    <hyperlink ref="F746" r:id="rId39" display="https://podminky.urs.cz/item/CS_URS_2024_01/899104112"/>
    <hyperlink ref="F753" r:id="rId40" display="https://podminky.urs.cz/item/CS_URS_2024_01/899501221"/>
    <hyperlink ref="F758" r:id="rId41" display="https://podminky.urs.cz/item/CS_URS_2024_01/899503112"/>
    <hyperlink ref="F763" r:id="rId42" display="https://podminky.urs.cz/item/CS_URS_2024_01/899633241"/>
    <hyperlink ref="F770" r:id="rId43" display="https://podminky.urs.cz/item/CS_URS_2024_01/899658211"/>
    <hyperlink ref="F783" r:id="rId44" display="https://podminky.urs.cz/item/CS_URS_2024_01/998271201"/>
    <hyperlink ref="F785" r:id="rId45" display="https://podminky.urs.cz/item/CS_URS_2024_01/998271224"/>
    <hyperlink ref="F788" r:id="rId46" display="https://podminky.urs.cz/item/CS_URS_2024_01/171201231x"/>
    <hyperlink ref="F811" r:id="rId47" display="https://podminky.urs.cz/item/CS_URS_2024_01/711111001"/>
    <hyperlink ref="F817" r:id="rId48" display="https://podminky.urs.cz/item/CS_URS_2024_01/711111051"/>
    <hyperlink ref="F825" r:id="rId49" display="https://podminky.urs.cz/item/CS_URS_2024_01/711112001"/>
    <hyperlink ref="F832" r:id="rId50" display="https://podminky.urs.cz/item/CS_URS_2024_01/711112051"/>
    <hyperlink ref="F873" r:id="rId51" display="https://podminky.urs.cz/item/CS_URS_2024_01/711159111"/>
    <hyperlink ref="F890" r:id="rId52" display="https://podminky.urs.cz/item/CS_URS_2024_01/998711101"/>
    <hyperlink ref="F892" r:id="rId53" display="https://podminky.urs.cz/item/CS_URS_2024_01/998711199"/>
    <hyperlink ref="F895" r:id="rId54" display="https://podminky.urs.cz/item/CS_URS_2024_01/767161126"/>
    <hyperlink ref="F907" r:id="rId55" display="https://podminky.urs.cz/item/CS_URS_2024_01/767161834"/>
    <hyperlink ref="F914" r:id="rId56" display="https://podminky.urs.cz/item/CS_URS_2024_01/767995113"/>
    <hyperlink ref="F924" r:id="rId57" display="https://podminky.urs.cz/item/CS_URS_2024_01/767996802"/>
    <hyperlink ref="F931" r:id="rId58" display="https://podminky.urs.cz/item/CS_URS_2024_01/998767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131</v>
      </c>
      <c r="AZ2" s="143" t="s">
        <v>2238</v>
      </c>
      <c r="BA2" s="143" t="s">
        <v>48</v>
      </c>
      <c r="BB2" s="143" t="s">
        <v>48</v>
      </c>
      <c r="BC2" s="143" t="s">
        <v>2239</v>
      </c>
      <c r="BD2" s="143" t="s">
        <v>93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23"/>
      <c r="AT3" s="20" t="s">
        <v>93</v>
      </c>
      <c r="AZ3" s="143" t="s">
        <v>632</v>
      </c>
      <c r="BA3" s="143" t="s">
        <v>48</v>
      </c>
      <c r="BB3" s="143" t="s">
        <v>48</v>
      </c>
      <c r="BC3" s="143" t="s">
        <v>2240</v>
      </c>
      <c r="BD3" s="143" t="s">
        <v>93</v>
      </c>
    </row>
    <row r="4" s="1" customFormat="1" ht="24.96" customHeight="1">
      <c r="B4" s="23"/>
      <c r="D4" s="146" t="s">
        <v>173</v>
      </c>
      <c r="L4" s="23"/>
      <c r="M4" s="147" t="s">
        <v>10</v>
      </c>
      <c r="AT4" s="20" t="s">
        <v>4</v>
      </c>
      <c r="AZ4" s="143" t="s">
        <v>647</v>
      </c>
      <c r="BA4" s="143" t="s">
        <v>48</v>
      </c>
      <c r="BB4" s="143" t="s">
        <v>48</v>
      </c>
      <c r="BC4" s="143" t="s">
        <v>2241</v>
      </c>
      <c r="BD4" s="143" t="s">
        <v>93</v>
      </c>
    </row>
    <row r="5" s="1" customFormat="1" ht="6.96" customHeight="1">
      <c r="B5" s="23"/>
      <c r="L5" s="23"/>
      <c r="AZ5" s="143" t="s">
        <v>1545</v>
      </c>
      <c r="BA5" s="143" t="s">
        <v>48</v>
      </c>
      <c r="BB5" s="143" t="s">
        <v>48</v>
      </c>
      <c r="BC5" s="143" t="s">
        <v>2242</v>
      </c>
      <c r="BD5" s="143" t="s">
        <v>93</v>
      </c>
    </row>
    <row r="6" s="1" customFormat="1" ht="12" customHeight="1">
      <c r="B6" s="23"/>
      <c r="D6" s="148" t="s">
        <v>16</v>
      </c>
      <c r="L6" s="23"/>
      <c r="AZ6" s="143" t="s">
        <v>651</v>
      </c>
      <c r="BA6" s="143" t="s">
        <v>48</v>
      </c>
      <c r="BB6" s="143" t="s">
        <v>48</v>
      </c>
      <c r="BC6" s="143" t="s">
        <v>2243</v>
      </c>
      <c r="BD6" s="143" t="s">
        <v>93</v>
      </c>
    </row>
    <row r="7" s="1" customFormat="1" ht="16.5" customHeight="1">
      <c r="B7" s="23"/>
      <c r="E7" s="149" t="str">
        <f>'Rekapitulace stavby'!K6</f>
        <v>DPS - Rekonstrukce oddělovače OK 1B Praha 7</v>
      </c>
      <c r="F7" s="148"/>
      <c r="G7" s="148"/>
      <c r="H7" s="148"/>
      <c r="L7" s="23"/>
      <c r="AZ7" s="143" t="s">
        <v>2244</v>
      </c>
      <c r="BA7" s="143" t="s">
        <v>48</v>
      </c>
      <c r="BB7" s="143" t="s">
        <v>48</v>
      </c>
      <c r="BC7" s="143" t="s">
        <v>2245</v>
      </c>
      <c r="BD7" s="143" t="s">
        <v>93</v>
      </c>
    </row>
    <row r="8">
      <c r="B8" s="23"/>
      <c r="D8" s="148" t="s">
        <v>182</v>
      </c>
      <c r="L8" s="23"/>
      <c r="AZ8" s="143" t="s">
        <v>2246</v>
      </c>
      <c r="BA8" s="143" t="s">
        <v>48</v>
      </c>
      <c r="BB8" s="143" t="s">
        <v>48</v>
      </c>
      <c r="BC8" s="143" t="s">
        <v>1236</v>
      </c>
      <c r="BD8" s="143" t="s">
        <v>93</v>
      </c>
    </row>
    <row r="9" s="1" customFormat="1" ht="16.5" customHeight="1">
      <c r="B9" s="23"/>
      <c r="E9" s="149" t="s">
        <v>2051</v>
      </c>
      <c r="F9" s="1"/>
      <c r="G9" s="1"/>
      <c r="H9" s="1"/>
      <c r="L9" s="23"/>
      <c r="AZ9" s="143" t="s">
        <v>2247</v>
      </c>
      <c r="BA9" s="143" t="s">
        <v>48</v>
      </c>
      <c r="BB9" s="143" t="s">
        <v>48</v>
      </c>
      <c r="BC9" s="143" t="s">
        <v>2248</v>
      </c>
      <c r="BD9" s="143" t="s">
        <v>93</v>
      </c>
    </row>
    <row r="10" s="1" customFormat="1" ht="12" customHeight="1">
      <c r="B10" s="23"/>
      <c r="D10" s="148" t="s">
        <v>187</v>
      </c>
      <c r="L10" s="23"/>
      <c r="AZ10" s="143" t="s">
        <v>1554</v>
      </c>
      <c r="BA10" s="143" t="s">
        <v>48</v>
      </c>
      <c r="BB10" s="143" t="s">
        <v>48</v>
      </c>
      <c r="BC10" s="143" t="s">
        <v>2249</v>
      </c>
      <c r="BD10" s="143" t="s">
        <v>93</v>
      </c>
    </row>
    <row r="11" s="2" customFormat="1" ht="16.5" customHeight="1">
      <c r="A11" s="42"/>
      <c r="B11" s="48"/>
      <c r="C11" s="42"/>
      <c r="D11" s="42"/>
      <c r="E11" s="161" t="s">
        <v>2114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Z11" s="143" t="s">
        <v>2250</v>
      </c>
      <c r="BA11" s="143" t="s">
        <v>48</v>
      </c>
      <c r="BB11" s="143" t="s">
        <v>48</v>
      </c>
      <c r="BC11" s="143" t="s">
        <v>292</v>
      </c>
      <c r="BD11" s="143" t="s">
        <v>93</v>
      </c>
    </row>
    <row r="12" s="2" customFormat="1" ht="12" customHeight="1">
      <c r="A12" s="42"/>
      <c r="B12" s="48"/>
      <c r="C12" s="42"/>
      <c r="D12" s="148" t="s">
        <v>624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Z12" s="143" t="s">
        <v>760</v>
      </c>
      <c r="BA12" s="143" t="s">
        <v>48</v>
      </c>
      <c r="BB12" s="143" t="s">
        <v>48</v>
      </c>
      <c r="BC12" s="143" t="s">
        <v>85</v>
      </c>
      <c r="BD12" s="143" t="s">
        <v>93</v>
      </c>
    </row>
    <row r="13" s="2" customFormat="1" ht="16.5" customHeight="1">
      <c r="A13" s="42"/>
      <c r="B13" s="48"/>
      <c r="C13" s="42"/>
      <c r="D13" s="42"/>
      <c r="E13" s="151" t="s">
        <v>2251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Z13" s="143" t="s">
        <v>2252</v>
      </c>
      <c r="BA13" s="143" t="s">
        <v>48</v>
      </c>
      <c r="BB13" s="143" t="s">
        <v>48</v>
      </c>
      <c r="BC13" s="143" t="s">
        <v>85</v>
      </c>
      <c r="BD13" s="143" t="s">
        <v>93</v>
      </c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Z14" s="143" t="s">
        <v>669</v>
      </c>
      <c r="BA14" s="143" t="s">
        <v>48</v>
      </c>
      <c r="BB14" s="143" t="s">
        <v>48</v>
      </c>
      <c r="BC14" s="143" t="s">
        <v>2253</v>
      </c>
      <c r="BD14" s="143" t="s">
        <v>93</v>
      </c>
    </row>
    <row r="15" s="2" customFormat="1" ht="12" customHeight="1">
      <c r="A15" s="42"/>
      <c r="B15" s="48"/>
      <c r="C15" s="42"/>
      <c r="D15" s="148" t="s">
        <v>19</v>
      </c>
      <c r="E15" s="42"/>
      <c r="F15" s="137" t="s">
        <v>48</v>
      </c>
      <c r="G15" s="42"/>
      <c r="H15" s="42"/>
      <c r="I15" s="148" t="s">
        <v>21</v>
      </c>
      <c r="J15" s="137" t="s">
        <v>48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Z15" s="143" t="s">
        <v>671</v>
      </c>
      <c r="BA15" s="143" t="s">
        <v>48</v>
      </c>
      <c r="BB15" s="143" t="s">
        <v>48</v>
      </c>
      <c r="BC15" s="143" t="s">
        <v>2254</v>
      </c>
      <c r="BD15" s="143" t="s">
        <v>93</v>
      </c>
    </row>
    <row r="16" s="2" customFormat="1" ht="12" customHeight="1">
      <c r="A16" s="42"/>
      <c r="B16" s="48"/>
      <c r="C16" s="42"/>
      <c r="D16" s="148" t="s">
        <v>24</v>
      </c>
      <c r="E16" s="42"/>
      <c r="F16" s="137" t="s">
        <v>25</v>
      </c>
      <c r="G16" s="42"/>
      <c r="H16" s="42"/>
      <c r="I16" s="148" t="s">
        <v>26</v>
      </c>
      <c r="J16" s="152" t="str">
        <f>'Rekapitulace stavby'!AN8</f>
        <v>16. 8. 2024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Z16" s="143" t="s">
        <v>673</v>
      </c>
      <c r="BA16" s="143" t="s">
        <v>48</v>
      </c>
      <c r="BB16" s="143" t="s">
        <v>48</v>
      </c>
      <c r="BC16" s="143" t="s">
        <v>2255</v>
      </c>
      <c r="BD16" s="143" t="s">
        <v>93</v>
      </c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Z17" s="143" t="s">
        <v>675</v>
      </c>
      <c r="BA17" s="143" t="s">
        <v>48</v>
      </c>
      <c r="BB17" s="143" t="s">
        <v>48</v>
      </c>
      <c r="BC17" s="143" t="s">
        <v>2256</v>
      </c>
      <c r="BD17" s="143" t="s">
        <v>93</v>
      </c>
    </row>
    <row r="18" s="2" customFormat="1" ht="12" customHeight="1">
      <c r="A18" s="42"/>
      <c r="B18" s="48"/>
      <c r="C18" s="42"/>
      <c r="D18" s="148" t="s">
        <v>34</v>
      </c>
      <c r="E18" s="42"/>
      <c r="F18" s="42"/>
      <c r="G18" s="42"/>
      <c r="H18" s="42"/>
      <c r="I18" s="148" t="s">
        <v>35</v>
      </c>
      <c r="J18" s="137" t="s">
        <v>36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Z18" s="143" t="s">
        <v>677</v>
      </c>
      <c r="BA18" s="143" t="s">
        <v>48</v>
      </c>
      <c r="BB18" s="143" t="s">
        <v>48</v>
      </c>
      <c r="BC18" s="143" t="s">
        <v>2257</v>
      </c>
      <c r="BD18" s="143" t="s">
        <v>93</v>
      </c>
    </row>
    <row r="19" s="2" customFormat="1" ht="18" customHeight="1">
      <c r="A19" s="42"/>
      <c r="B19" s="48"/>
      <c r="C19" s="42"/>
      <c r="D19" s="42"/>
      <c r="E19" s="137" t="s">
        <v>37</v>
      </c>
      <c r="F19" s="42"/>
      <c r="G19" s="42"/>
      <c r="H19" s="42"/>
      <c r="I19" s="148" t="s">
        <v>38</v>
      </c>
      <c r="J19" s="137" t="s">
        <v>39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Z19" s="143" t="s">
        <v>2258</v>
      </c>
      <c r="BA19" s="143" t="s">
        <v>48</v>
      </c>
      <c r="BB19" s="143" t="s">
        <v>48</v>
      </c>
      <c r="BC19" s="143" t="s">
        <v>2259</v>
      </c>
      <c r="BD19" s="143" t="s">
        <v>93</v>
      </c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Z20" s="143" t="s">
        <v>2260</v>
      </c>
      <c r="BA20" s="143" t="s">
        <v>48</v>
      </c>
      <c r="BB20" s="143" t="s">
        <v>48</v>
      </c>
      <c r="BC20" s="143" t="s">
        <v>2259</v>
      </c>
      <c r="BD20" s="143" t="s">
        <v>93</v>
      </c>
    </row>
    <row r="21" s="2" customFormat="1" ht="12" customHeight="1">
      <c r="A21" s="42"/>
      <c r="B21" s="48"/>
      <c r="C21" s="42"/>
      <c r="D21" s="148" t="s">
        <v>40</v>
      </c>
      <c r="E21" s="42"/>
      <c r="F21" s="42"/>
      <c r="G21" s="42"/>
      <c r="H21" s="42"/>
      <c r="I21" s="148" t="s">
        <v>35</v>
      </c>
      <c r="J21" s="36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Z21" s="143" t="s">
        <v>2261</v>
      </c>
      <c r="BA21" s="143" t="s">
        <v>48</v>
      </c>
      <c r="BB21" s="143" t="s">
        <v>48</v>
      </c>
      <c r="BC21" s="143" t="s">
        <v>2262</v>
      </c>
      <c r="BD21" s="143" t="s">
        <v>93</v>
      </c>
    </row>
    <row r="22" s="2" customFormat="1" ht="18" customHeight="1">
      <c r="A22" s="42"/>
      <c r="B22" s="48"/>
      <c r="C22" s="42"/>
      <c r="D22" s="42"/>
      <c r="E22" s="36" t="str">
        <f>'Rekapitulace stavby'!E14</f>
        <v>Vyplň údaj</v>
      </c>
      <c r="F22" s="137"/>
      <c r="G22" s="137"/>
      <c r="H22" s="137"/>
      <c r="I22" s="148" t="s">
        <v>38</v>
      </c>
      <c r="J22" s="36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48" t="s">
        <v>42</v>
      </c>
      <c r="E24" s="42"/>
      <c r="F24" s="42"/>
      <c r="G24" s="42"/>
      <c r="H24" s="42"/>
      <c r="I24" s="148" t="s">
        <v>35</v>
      </c>
      <c r="J24" s="137" t="s">
        <v>43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8"/>
      <c r="C25" s="42"/>
      <c r="D25" s="42"/>
      <c r="E25" s="137" t="s">
        <v>44</v>
      </c>
      <c r="F25" s="42"/>
      <c r="G25" s="42"/>
      <c r="H25" s="42"/>
      <c r="I25" s="148" t="s">
        <v>38</v>
      </c>
      <c r="J25" s="137" t="s">
        <v>45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8"/>
      <c r="C27" s="42"/>
      <c r="D27" s="148" t="s">
        <v>47</v>
      </c>
      <c r="E27" s="42"/>
      <c r="F27" s="42"/>
      <c r="G27" s="42"/>
      <c r="H27" s="42"/>
      <c r="I27" s="148" t="s">
        <v>35</v>
      </c>
      <c r="J27" s="137" t="s">
        <v>48</v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8"/>
      <c r="C28" s="42"/>
      <c r="D28" s="42"/>
      <c r="E28" s="137" t="s">
        <v>44</v>
      </c>
      <c r="F28" s="42"/>
      <c r="G28" s="42"/>
      <c r="H28" s="42"/>
      <c r="I28" s="148" t="s">
        <v>38</v>
      </c>
      <c r="J28" s="137" t="s">
        <v>48</v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8"/>
      <c r="C30" s="42"/>
      <c r="D30" s="148" t="s">
        <v>49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225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51</v>
      </c>
      <c r="E34" s="42"/>
      <c r="F34" s="42"/>
      <c r="G34" s="42"/>
      <c r="H34" s="42"/>
      <c r="I34" s="42"/>
      <c r="J34" s="159">
        <f>ROUND(J98,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53</v>
      </c>
      <c r="G36" s="42"/>
      <c r="H36" s="42"/>
      <c r="I36" s="160" t="s">
        <v>52</v>
      </c>
      <c r="J36" s="160" t="s">
        <v>54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61" t="s">
        <v>55</v>
      </c>
      <c r="E37" s="148" t="s">
        <v>56</v>
      </c>
      <c r="F37" s="162">
        <f>ROUND((SUM(BE98:BE511)),  2)</f>
        <v>0</v>
      </c>
      <c r="G37" s="42"/>
      <c r="H37" s="42"/>
      <c r="I37" s="163">
        <v>0.20999999999999999</v>
      </c>
      <c r="J37" s="162">
        <f>ROUND(((SUM(BE98:BE511))*I37),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8" t="s">
        <v>57</v>
      </c>
      <c r="F38" s="162">
        <f>ROUND((SUM(BF98:BF511)),  2)</f>
        <v>0</v>
      </c>
      <c r="G38" s="42"/>
      <c r="H38" s="42"/>
      <c r="I38" s="163">
        <v>0.12</v>
      </c>
      <c r="J38" s="162">
        <f>ROUND(((SUM(BF98:BF511))*I38),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8" t="s">
        <v>58</v>
      </c>
      <c r="F39" s="162">
        <f>ROUND((SUM(BG98:BG511)),  2)</f>
        <v>0</v>
      </c>
      <c r="G39" s="42"/>
      <c r="H39" s="42"/>
      <c r="I39" s="163">
        <v>0.20999999999999999</v>
      </c>
      <c r="J39" s="162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8" t="s">
        <v>59</v>
      </c>
      <c r="F40" s="162">
        <f>ROUND((SUM(BH98:BH511)),  2)</f>
        <v>0</v>
      </c>
      <c r="G40" s="42"/>
      <c r="H40" s="42"/>
      <c r="I40" s="163">
        <v>0.12</v>
      </c>
      <c r="J40" s="162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8" t="s">
        <v>60</v>
      </c>
      <c r="F41" s="162">
        <f>ROUND((SUM(BI98:BI511)),  2)</f>
        <v>0</v>
      </c>
      <c r="G41" s="42"/>
      <c r="H41" s="42"/>
      <c r="I41" s="163">
        <v>0</v>
      </c>
      <c r="J41" s="162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4"/>
      <c r="D43" s="165" t="s">
        <v>61</v>
      </c>
      <c r="E43" s="166"/>
      <c r="F43" s="166"/>
      <c r="G43" s="167" t="s">
        <v>62</v>
      </c>
      <c r="H43" s="168" t="s">
        <v>63</v>
      </c>
      <c r="I43" s="166"/>
      <c r="J43" s="169">
        <f>SUM(J34:J41)</f>
        <v>0</v>
      </c>
      <c r="K43" s="170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6" t="s">
        <v>226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5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5" t="str">
        <f>E7</f>
        <v>DPS - Rekonstrukce oddělovače OK 1B Praha 7</v>
      </c>
      <c r="F52" s="35"/>
      <c r="G52" s="35"/>
      <c r="H52" s="35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4"/>
      <c r="C53" s="35" t="s">
        <v>182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2051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187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2"/>
      <c r="B56" s="43"/>
      <c r="C56" s="44"/>
      <c r="D56" s="44"/>
      <c r="E56" s="300" t="s">
        <v>2114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5" t="s">
        <v>624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>SO 03.2 - UV 02-07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5" t="s">
        <v>24</v>
      </c>
      <c r="D60" s="44"/>
      <c r="E60" s="44"/>
      <c r="F60" s="30" t="str">
        <f>F16</f>
        <v>Praha 7 - Holešovice</v>
      </c>
      <c r="G60" s="44"/>
      <c r="H60" s="44"/>
      <c r="I60" s="35" t="s">
        <v>26</v>
      </c>
      <c r="J60" s="76" t="str">
        <f>IF(J16="","",J16)</f>
        <v>16. 8. 2024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5.15" customHeight="1">
      <c r="A62" s="42"/>
      <c r="B62" s="43"/>
      <c r="C62" s="35" t="s">
        <v>34</v>
      </c>
      <c r="D62" s="44"/>
      <c r="E62" s="44"/>
      <c r="F62" s="30" t="str">
        <f>E19</f>
        <v>Pražská vodohospodářská společnost a.s.</v>
      </c>
      <c r="G62" s="44"/>
      <c r="H62" s="44"/>
      <c r="I62" s="35" t="s">
        <v>42</v>
      </c>
      <c r="J62" s="40" t="str">
        <f>E25</f>
        <v>Sweco a.s.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5" t="s">
        <v>40</v>
      </c>
      <c r="D63" s="44"/>
      <c r="E63" s="44"/>
      <c r="F63" s="30" t="str">
        <f>IF(E22="","",E22)</f>
        <v>Vyplň údaj</v>
      </c>
      <c r="G63" s="44"/>
      <c r="H63" s="44"/>
      <c r="I63" s="35" t="s">
        <v>47</v>
      </c>
      <c r="J63" s="40" t="str">
        <f>E28</f>
        <v>Sweco a.s.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227</v>
      </c>
      <c r="D65" s="177"/>
      <c r="E65" s="177"/>
      <c r="F65" s="177"/>
      <c r="G65" s="177"/>
      <c r="H65" s="177"/>
      <c r="I65" s="177"/>
      <c r="J65" s="178" t="s">
        <v>228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83</v>
      </c>
      <c r="D67" s="44"/>
      <c r="E67" s="44"/>
      <c r="F67" s="44"/>
      <c r="G67" s="44"/>
      <c r="H67" s="44"/>
      <c r="I67" s="44"/>
      <c r="J67" s="106">
        <f>J98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0" t="s">
        <v>229</v>
      </c>
    </row>
    <row r="68" s="9" customFormat="1" ht="24.96" customHeight="1">
      <c r="A68" s="9"/>
      <c r="B68" s="180"/>
      <c r="C68" s="181"/>
      <c r="D68" s="182" t="s">
        <v>230</v>
      </c>
      <c r="E68" s="183"/>
      <c r="F68" s="183"/>
      <c r="G68" s="183"/>
      <c r="H68" s="183"/>
      <c r="I68" s="183"/>
      <c r="J68" s="184">
        <f>J99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9"/>
      <c r="D69" s="187" t="s">
        <v>231</v>
      </c>
      <c r="E69" s="188"/>
      <c r="F69" s="188"/>
      <c r="G69" s="188"/>
      <c r="H69" s="188"/>
      <c r="I69" s="188"/>
      <c r="J69" s="189">
        <f>J100</f>
        <v>0</v>
      </c>
      <c r="K69" s="129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9"/>
      <c r="D70" s="187" t="s">
        <v>232</v>
      </c>
      <c r="E70" s="188"/>
      <c r="F70" s="188"/>
      <c r="G70" s="188"/>
      <c r="H70" s="188"/>
      <c r="I70" s="188"/>
      <c r="J70" s="189">
        <f>J412</f>
        <v>0</v>
      </c>
      <c r="K70" s="129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9"/>
      <c r="D71" s="187" t="s">
        <v>233</v>
      </c>
      <c r="E71" s="188"/>
      <c r="F71" s="188"/>
      <c r="G71" s="188"/>
      <c r="H71" s="188"/>
      <c r="I71" s="188"/>
      <c r="J71" s="189">
        <f>J430</f>
        <v>0</v>
      </c>
      <c r="K71" s="129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9"/>
      <c r="D72" s="187" t="s">
        <v>696</v>
      </c>
      <c r="E72" s="188"/>
      <c r="F72" s="188"/>
      <c r="G72" s="188"/>
      <c r="H72" s="188"/>
      <c r="I72" s="188"/>
      <c r="J72" s="189">
        <f>J449</f>
        <v>0</v>
      </c>
      <c r="K72" s="129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9"/>
      <c r="D73" s="187" t="s">
        <v>237</v>
      </c>
      <c r="E73" s="188"/>
      <c r="F73" s="188"/>
      <c r="G73" s="188"/>
      <c r="H73" s="188"/>
      <c r="I73" s="188"/>
      <c r="J73" s="189">
        <f>J502</f>
        <v>0</v>
      </c>
      <c r="K73" s="129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80"/>
      <c r="C74" s="181"/>
      <c r="D74" s="182" t="s">
        <v>697</v>
      </c>
      <c r="E74" s="183"/>
      <c r="F74" s="183"/>
      <c r="G74" s="183"/>
      <c r="H74" s="183"/>
      <c r="I74" s="183"/>
      <c r="J74" s="184">
        <f>J507</f>
        <v>0</v>
      </c>
      <c r="K74" s="181"/>
      <c r="L74" s="185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50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50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80" s="2" customFormat="1" ht="6.96" customHeight="1">
      <c r="A80" s="42"/>
      <c r="B80" s="65"/>
      <c r="C80" s="66"/>
      <c r="D80" s="66"/>
      <c r="E80" s="66"/>
      <c r="F80" s="66"/>
      <c r="G80" s="66"/>
      <c r="H80" s="66"/>
      <c r="I80" s="66"/>
      <c r="J80" s="66"/>
      <c r="K80" s="66"/>
      <c r="L80" s="150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24.96" customHeight="1">
      <c r="A81" s="42"/>
      <c r="B81" s="43"/>
      <c r="C81" s="26" t="s">
        <v>239</v>
      </c>
      <c r="D81" s="44"/>
      <c r="E81" s="44"/>
      <c r="F81" s="44"/>
      <c r="G81" s="44"/>
      <c r="H81" s="44"/>
      <c r="I81" s="44"/>
      <c r="J81" s="44"/>
      <c r="K81" s="44"/>
      <c r="L81" s="150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50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16</v>
      </c>
      <c r="D83" s="44"/>
      <c r="E83" s="44"/>
      <c r="F83" s="44"/>
      <c r="G83" s="44"/>
      <c r="H83" s="44"/>
      <c r="I83" s="44"/>
      <c r="J83" s="44"/>
      <c r="K83" s="44"/>
      <c r="L83" s="150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175" t="str">
        <f>E7</f>
        <v>DPS - Rekonstrukce oddělovače OK 1B Praha 7</v>
      </c>
      <c r="F84" s="35"/>
      <c r="G84" s="35"/>
      <c r="H84" s="35"/>
      <c r="I84" s="44"/>
      <c r="J84" s="44"/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" customFormat="1" ht="12" customHeight="1">
      <c r="B85" s="24"/>
      <c r="C85" s="35" t="s">
        <v>182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1" customFormat="1" ht="16.5" customHeight="1">
      <c r="B86" s="24"/>
      <c r="C86" s="25"/>
      <c r="D86" s="25"/>
      <c r="E86" s="175" t="s">
        <v>2051</v>
      </c>
      <c r="F86" s="25"/>
      <c r="G86" s="25"/>
      <c r="H86" s="25"/>
      <c r="I86" s="25"/>
      <c r="J86" s="25"/>
      <c r="K86" s="25"/>
      <c r="L86" s="23"/>
    </row>
    <row r="87" s="1" customFormat="1" ht="12" customHeight="1">
      <c r="B87" s="24"/>
      <c r="C87" s="35" t="s">
        <v>187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2"/>
      <c r="B88" s="43"/>
      <c r="C88" s="44"/>
      <c r="D88" s="44"/>
      <c r="E88" s="300" t="s">
        <v>2114</v>
      </c>
      <c r="F88" s="44"/>
      <c r="G88" s="44"/>
      <c r="H88" s="44"/>
      <c r="I88" s="44"/>
      <c r="J88" s="44"/>
      <c r="K88" s="44"/>
      <c r="L88" s="150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5" t="s">
        <v>624</v>
      </c>
      <c r="D89" s="44"/>
      <c r="E89" s="44"/>
      <c r="F89" s="44"/>
      <c r="G89" s="44"/>
      <c r="H89" s="44"/>
      <c r="I89" s="44"/>
      <c r="J89" s="44"/>
      <c r="K89" s="44"/>
      <c r="L89" s="150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6.5" customHeight="1">
      <c r="A90" s="42"/>
      <c r="B90" s="43"/>
      <c r="C90" s="44"/>
      <c r="D90" s="44"/>
      <c r="E90" s="73" t="str">
        <f>E13</f>
        <v>SO 03.2 - UV 02-07</v>
      </c>
      <c r="F90" s="44"/>
      <c r="G90" s="44"/>
      <c r="H90" s="44"/>
      <c r="I90" s="44"/>
      <c r="J90" s="44"/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6.96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50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2" customHeight="1">
      <c r="A92" s="42"/>
      <c r="B92" s="43"/>
      <c r="C92" s="35" t="s">
        <v>24</v>
      </c>
      <c r="D92" s="44"/>
      <c r="E92" s="44"/>
      <c r="F92" s="30" t="str">
        <f>F16</f>
        <v>Praha 7 - Holešovice</v>
      </c>
      <c r="G92" s="44"/>
      <c r="H92" s="44"/>
      <c r="I92" s="35" t="s">
        <v>26</v>
      </c>
      <c r="J92" s="76" t="str">
        <f>IF(J16="","",J16)</f>
        <v>16. 8. 2024</v>
      </c>
      <c r="K92" s="44"/>
      <c r="L92" s="150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50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5.15" customHeight="1">
      <c r="A94" s="42"/>
      <c r="B94" s="43"/>
      <c r="C94" s="35" t="s">
        <v>34</v>
      </c>
      <c r="D94" s="44"/>
      <c r="E94" s="44"/>
      <c r="F94" s="30" t="str">
        <f>E19</f>
        <v>Pražská vodohospodářská společnost a.s.</v>
      </c>
      <c r="G94" s="44"/>
      <c r="H94" s="44"/>
      <c r="I94" s="35" t="s">
        <v>42</v>
      </c>
      <c r="J94" s="40" t="str">
        <f>E25</f>
        <v>Sweco a.s.</v>
      </c>
      <c r="K94" s="44"/>
      <c r="L94" s="150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5" t="s">
        <v>40</v>
      </c>
      <c r="D95" s="44"/>
      <c r="E95" s="44"/>
      <c r="F95" s="30" t="str">
        <f>IF(E22="","",E22)</f>
        <v>Vyplň údaj</v>
      </c>
      <c r="G95" s="44"/>
      <c r="H95" s="44"/>
      <c r="I95" s="35" t="s">
        <v>47</v>
      </c>
      <c r="J95" s="40" t="str">
        <f>E28</f>
        <v>Sweco a.s.</v>
      </c>
      <c r="K95" s="44"/>
      <c r="L95" s="150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0.32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50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11" customFormat="1" ht="29.28" customHeight="1">
      <c r="A97" s="191"/>
      <c r="B97" s="192"/>
      <c r="C97" s="193" t="s">
        <v>240</v>
      </c>
      <c r="D97" s="194" t="s">
        <v>70</v>
      </c>
      <c r="E97" s="194" t="s">
        <v>66</v>
      </c>
      <c r="F97" s="194" t="s">
        <v>67</v>
      </c>
      <c r="G97" s="194" t="s">
        <v>241</v>
      </c>
      <c r="H97" s="194" t="s">
        <v>242</v>
      </c>
      <c r="I97" s="194" t="s">
        <v>243</v>
      </c>
      <c r="J97" s="194" t="s">
        <v>228</v>
      </c>
      <c r="K97" s="195" t="s">
        <v>244</v>
      </c>
      <c r="L97" s="196"/>
      <c r="M97" s="96" t="s">
        <v>48</v>
      </c>
      <c r="N97" s="97" t="s">
        <v>55</v>
      </c>
      <c r="O97" s="97" t="s">
        <v>245</v>
      </c>
      <c r="P97" s="97" t="s">
        <v>246</v>
      </c>
      <c r="Q97" s="97" t="s">
        <v>247</v>
      </c>
      <c r="R97" s="97" t="s">
        <v>248</v>
      </c>
      <c r="S97" s="97" t="s">
        <v>249</v>
      </c>
      <c r="T97" s="98" t="s">
        <v>250</v>
      </c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</row>
    <row r="98" s="2" customFormat="1" ht="22.8" customHeight="1">
      <c r="A98" s="42"/>
      <c r="B98" s="43"/>
      <c r="C98" s="103" t="s">
        <v>251</v>
      </c>
      <c r="D98" s="44"/>
      <c r="E98" s="44"/>
      <c r="F98" s="44"/>
      <c r="G98" s="44"/>
      <c r="H98" s="44"/>
      <c r="I98" s="44"/>
      <c r="J98" s="197">
        <f>BK98</f>
        <v>0</v>
      </c>
      <c r="K98" s="44"/>
      <c r="L98" s="48"/>
      <c r="M98" s="99"/>
      <c r="N98" s="198"/>
      <c r="O98" s="100"/>
      <c r="P98" s="199">
        <f>P99+P507</f>
        <v>0</v>
      </c>
      <c r="Q98" s="100"/>
      <c r="R98" s="199">
        <f>R99+R507</f>
        <v>11.8909824608</v>
      </c>
      <c r="S98" s="100"/>
      <c r="T98" s="200">
        <f>T99+T507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84</v>
      </c>
      <c r="AU98" s="20" t="s">
        <v>229</v>
      </c>
      <c r="BK98" s="201">
        <f>BK99+BK507</f>
        <v>0</v>
      </c>
    </row>
    <row r="99" s="12" customFormat="1" ht="25.92" customHeight="1">
      <c r="A99" s="12"/>
      <c r="B99" s="202"/>
      <c r="C99" s="203"/>
      <c r="D99" s="204" t="s">
        <v>84</v>
      </c>
      <c r="E99" s="205" t="s">
        <v>252</v>
      </c>
      <c r="F99" s="205" t="s">
        <v>253</v>
      </c>
      <c r="G99" s="203"/>
      <c r="H99" s="203"/>
      <c r="I99" s="206"/>
      <c r="J99" s="207">
        <f>BK99</f>
        <v>0</v>
      </c>
      <c r="K99" s="203"/>
      <c r="L99" s="208"/>
      <c r="M99" s="209"/>
      <c r="N99" s="210"/>
      <c r="O99" s="210"/>
      <c r="P99" s="211">
        <f>P100+P412+P430+P449+P502</f>
        <v>0</v>
      </c>
      <c r="Q99" s="210"/>
      <c r="R99" s="211">
        <f>R100+R412+R430+R449+R502</f>
        <v>11.8909824608</v>
      </c>
      <c r="S99" s="210"/>
      <c r="T99" s="212">
        <f>T100+T412+T430+T449+T502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23</v>
      </c>
      <c r="AT99" s="214" t="s">
        <v>84</v>
      </c>
      <c r="AU99" s="214" t="s">
        <v>85</v>
      </c>
      <c r="AY99" s="213" t="s">
        <v>254</v>
      </c>
      <c r="BK99" s="215">
        <f>BK100+BK412+BK430+BK449+BK502</f>
        <v>0</v>
      </c>
    </row>
    <row r="100" s="12" customFormat="1" ht="22.8" customHeight="1">
      <c r="A100" s="12"/>
      <c r="B100" s="202"/>
      <c r="C100" s="203"/>
      <c r="D100" s="204" t="s">
        <v>84</v>
      </c>
      <c r="E100" s="216" t="s">
        <v>23</v>
      </c>
      <c r="F100" s="216" t="s">
        <v>255</v>
      </c>
      <c r="G100" s="203"/>
      <c r="H100" s="203"/>
      <c r="I100" s="206"/>
      <c r="J100" s="217">
        <f>BK100</f>
        <v>0</v>
      </c>
      <c r="K100" s="203"/>
      <c r="L100" s="208"/>
      <c r="M100" s="209"/>
      <c r="N100" s="210"/>
      <c r="O100" s="210"/>
      <c r="P100" s="211">
        <f>SUM(P101:P411)</f>
        <v>0</v>
      </c>
      <c r="Q100" s="210"/>
      <c r="R100" s="211">
        <f>SUM(R101:R411)</f>
        <v>0.45704826079999994</v>
      </c>
      <c r="S100" s="210"/>
      <c r="T100" s="212">
        <f>SUM(T101:T411)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3" t="s">
        <v>23</v>
      </c>
      <c r="AT100" s="214" t="s">
        <v>84</v>
      </c>
      <c r="AU100" s="214" t="s">
        <v>23</v>
      </c>
      <c r="AY100" s="213" t="s">
        <v>254</v>
      </c>
      <c r="BK100" s="215">
        <f>SUM(BK101:BK411)</f>
        <v>0</v>
      </c>
    </row>
    <row r="101" s="2" customFormat="1" ht="16.5" customHeight="1">
      <c r="A101" s="42"/>
      <c r="B101" s="43"/>
      <c r="C101" s="218" t="s">
        <v>23</v>
      </c>
      <c r="D101" s="218" t="s">
        <v>256</v>
      </c>
      <c r="E101" s="219" t="s">
        <v>710</v>
      </c>
      <c r="F101" s="220" t="s">
        <v>711</v>
      </c>
      <c r="G101" s="221" t="s">
        <v>712</v>
      </c>
      <c r="H101" s="222">
        <v>240</v>
      </c>
      <c r="I101" s="223"/>
      <c r="J101" s="224">
        <f>ROUND(I101*H101,2)</f>
        <v>0</v>
      </c>
      <c r="K101" s="220" t="s">
        <v>260</v>
      </c>
      <c r="L101" s="48"/>
      <c r="M101" s="225" t="s">
        <v>48</v>
      </c>
      <c r="N101" s="226" t="s">
        <v>56</v>
      </c>
      <c r="O101" s="88"/>
      <c r="P101" s="227">
        <f>O101*H101</f>
        <v>0</v>
      </c>
      <c r="Q101" s="227">
        <v>3.0000000000000001E-05</v>
      </c>
      <c r="R101" s="227">
        <f>Q101*H101</f>
        <v>0.0071999999999999998</v>
      </c>
      <c r="S101" s="227">
        <v>0</v>
      </c>
      <c r="T101" s="22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9" t="s">
        <v>261</v>
      </c>
      <c r="AT101" s="229" t="s">
        <v>256</v>
      </c>
      <c r="AU101" s="229" t="s">
        <v>93</v>
      </c>
      <c r="AY101" s="20" t="s">
        <v>254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0" t="s">
        <v>23</v>
      </c>
      <c r="BK101" s="230">
        <f>ROUND(I101*H101,2)</f>
        <v>0</v>
      </c>
      <c r="BL101" s="20" t="s">
        <v>261</v>
      </c>
      <c r="BM101" s="229" t="s">
        <v>2263</v>
      </c>
    </row>
    <row r="102" s="2" customFormat="1">
      <c r="A102" s="42"/>
      <c r="B102" s="43"/>
      <c r="C102" s="44"/>
      <c r="D102" s="231" t="s">
        <v>263</v>
      </c>
      <c r="E102" s="44"/>
      <c r="F102" s="232" t="s">
        <v>714</v>
      </c>
      <c r="G102" s="44"/>
      <c r="H102" s="44"/>
      <c r="I102" s="233"/>
      <c r="J102" s="44"/>
      <c r="K102" s="44"/>
      <c r="L102" s="48"/>
      <c r="M102" s="234"/>
      <c r="N102" s="23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263</v>
      </c>
      <c r="AU102" s="20" t="s">
        <v>93</v>
      </c>
    </row>
    <row r="103" s="15" customFormat="1">
      <c r="A103" s="15"/>
      <c r="B103" s="259"/>
      <c r="C103" s="260"/>
      <c r="D103" s="238" t="s">
        <v>265</v>
      </c>
      <c r="E103" s="261" t="s">
        <v>48</v>
      </c>
      <c r="F103" s="262" t="s">
        <v>715</v>
      </c>
      <c r="G103" s="260"/>
      <c r="H103" s="261" t="s">
        <v>48</v>
      </c>
      <c r="I103" s="263"/>
      <c r="J103" s="260"/>
      <c r="K103" s="260"/>
      <c r="L103" s="264"/>
      <c r="M103" s="265"/>
      <c r="N103" s="266"/>
      <c r="O103" s="266"/>
      <c r="P103" s="266"/>
      <c r="Q103" s="266"/>
      <c r="R103" s="266"/>
      <c r="S103" s="266"/>
      <c r="T103" s="26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8" t="s">
        <v>265</v>
      </c>
      <c r="AU103" s="268" t="s">
        <v>93</v>
      </c>
      <c r="AV103" s="15" t="s">
        <v>23</v>
      </c>
      <c r="AW103" s="15" t="s">
        <v>46</v>
      </c>
      <c r="AX103" s="15" t="s">
        <v>85</v>
      </c>
      <c r="AY103" s="268" t="s">
        <v>254</v>
      </c>
    </row>
    <row r="104" s="13" customFormat="1">
      <c r="A104" s="13"/>
      <c r="B104" s="236"/>
      <c r="C104" s="237"/>
      <c r="D104" s="238" t="s">
        <v>265</v>
      </c>
      <c r="E104" s="239" t="s">
        <v>48</v>
      </c>
      <c r="F104" s="240" t="s">
        <v>2264</v>
      </c>
      <c r="G104" s="237"/>
      <c r="H104" s="241">
        <v>240</v>
      </c>
      <c r="I104" s="242"/>
      <c r="J104" s="237"/>
      <c r="K104" s="237"/>
      <c r="L104" s="243"/>
      <c r="M104" s="244"/>
      <c r="N104" s="245"/>
      <c r="O104" s="245"/>
      <c r="P104" s="245"/>
      <c r="Q104" s="245"/>
      <c r="R104" s="245"/>
      <c r="S104" s="245"/>
      <c r="T104" s="24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7" t="s">
        <v>265</v>
      </c>
      <c r="AU104" s="247" t="s">
        <v>93</v>
      </c>
      <c r="AV104" s="13" t="s">
        <v>93</v>
      </c>
      <c r="AW104" s="13" t="s">
        <v>46</v>
      </c>
      <c r="AX104" s="13" t="s">
        <v>85</v>
      </c>
      <c r="AY104" s="247" t="s">
        <v>254</v>
      </c>
    </row>
    <row r="105" s="14" customFormat="1">
      <c r="A105" s="14"/>
      <c r="B105" s="248"/>
      <c r="C105" s="249"/>
      <c r="D105" s="238" t="s">
        <v>265</v>
      </c>
      <c r="E105" s="250" t="s">
        <v>48</v>
      </c>
      <c r="F105" s="251" t="s">
        <v>268</v>
      </c>
      <c r="G105" s="249"/>
      <c r="H105" s="252">
        <v>240</v>
      </c>
      <c r="I105" s="253"/>
      <c r="J105" s="249"/>
      <c r="K105" s="249"/>
      <c r="L105" s="254"/>
      <c r="M105" s="255"/>
      <c r="N105" s="256"/>
      <c r="O105" s="256"/>
      <c r="P105" s="256"/>
      <c r="Q105" s="256"/>
      <c r="R105" s="256"/>
      <c r="S105" s="256"/>
      <c r="T105" s="25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8" t="s">
        <v>265</v>
      </c>
      <c r="AU105" s="258" t="s">
        <v>93</v>
      </c>
      <c r="AV105" s="14" t="s">
        <v>261</v>
      </c>
      <c r="AW105" s="14" t="s">
        <v>46</v>
      </c>
      <c r="AX105" s="14" t="s">
        <v>23</v>
      </c>
      <c r="AY105" s="258" t="s">
        <v>254</v>
      </c>
    </row>
    <row r="106" s="2" customFormat="1" ht="24.15" customHeight="1">
      <c r="A106" s="42"/>
      <c r="B106" s="43"/>
      <c r="C106" s="218" t="s">
        <v>93</v>
      </c>
      <c r="D106" s="218" t="s">
        <v>256</v>
      </c>
      <c r="E106" s="219" t="s">
        <v>719</v>
      </c>
      <c r="F106" s="220" t="s">
        <v>720</v>
      </c>
      <c r="G106" s="221" t="s">
        <v>721</v>
      </c>
      <c r="H106" s="222">
        <v>30</v>
      </c>
      <c r="I106" s="223"/>
      <c r="J106" s="224">
        <f>ROUND(I106*H106,2)</f>
        <v>0</v>
      </c>
      <c r="K106" s="220" t="s">
        <v>260</v>
      </c>
      <c r="L106" s="48"/>
      <c r="M106" s="225" t="s">
        <v>48</v>
      </c>
      <c r="N106" s="226" t="s">
        <v>56</v>
      </c>
      <c r="O106" s="88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9" t="s">
        <v>261</v>
      </c>
      <c r="AT106" s="229" t="s">
        <v>256</v>
      </c>
      <c r="AU106" s="229" t="s">
        <v>93</v>
      </c>
      <c r="AY106" s="20" t="s">
        <v>254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0" t="s">
        <v>23</v>
      </c>
      <c r="BK106" s="230">
        <f>ROUND(I106*H106,2)</f>
        <v>0</v>
      </c>
      <c r="BL106" s="20" t="s">
        <v>261</v>
      </c>
      <c r="BM106" s="229" t="s">
        <v>2265</v>
      </c>
    </row>
    <row r="107" s="2" customFormat="1">
      <c r="A107" s="42"/>
      <c r="B107" s="43"/>
      <c r="C107" s="44"/>
      <c r="D107" s="231" t="s">
        <v>263</v>
      </c>
      <c r="E107" s="44"/>
      <c r="F107" s="232" t="s">
        <v>723</v>
      </c>
      <c r="G107" s="44"/>
      <c r="H107" s="44"/>
      <c r="I107" s="233"/>
      <c r="J107" s="44"/>
      <c r="K107" s="44"/>
      <c r="L107" s="48"/>
      <c r="M107" s="234"/>
      <c r="N107" s="23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263</v>
      </c>
      <c r="AU107" s="20" t="s">
        <v>93</v>
      </c>
    </row>
    <row r="108" s="15" customFormat="1">
      <c r="A108" s="15"/>
      <c r="B108" s="259"/>
      <c r="C108" s="260"/>
      <c r="D108" s="238" t="s">
        <v>265</v>
      </c>
      <c r="E108" s="261" t="s">
        <v>48</v>
      </c>
      <c r="F108" s="262" t="s">
        <v>715</v>
      </c>
      <c r="G108" s="260"/>
      <c r="H108" s="261" t="s">
        <v>48</v>
      </c>
      <c r="I108" s="263"/>
      <c r="J108" s="260"/>
      <c r="K108" s="260"/>
      <c r="L108" s="264"/>
      <c r="M108" s="265"/>
      <c r="N108" s="266"/>
      <c r="O108" s="266"/>
      <c r="P108" s="266"/>
      <c r="Q108" s="266"/>
      <c r="R108" s="266"/>
      <c r="S108" s="266"/>
      <c r="T108" s="26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8" t="s">
        <v>265</v>
      </c>
      <c r="AU108" s="268" t="s">
        <v>93</v>
      </c>
      <c r="AV108" s="15" t="s">
        <v>23</v>
      </c>
      <c r="AW108" s="15" t="s">
        <v>46</v>
      </c>
      <c r="AX108" s="15" t="s">
        <v>85</v>
      </c>
      <c r="AY108" s="268" t="s">
        <v>254</v>
      </c>
    </row>
    <row r="109" s="13" customFormat="1">
      <c r="A109" s="13"/>
      <c r="B109" s="236"/>
      <c r="C109" s="237"/>
      <c r="D109" s="238" t="s">
        <v>265</v>
      </c>
      <c r="E109" s="239" t="s">
        <v>48</v>
      </c>
      <c r="F109" s="240" t="s">
        <v>442</v>
      </c>
      <c r="G109" s="237"/>
      <c r="H109" s="241">
        <v>30</v>
      </c>
      <c r="I109" s="242"/>
      <c r="J109" s="237"/>
      <c r="K109" s="237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265</v>
      </c>
      <c r="AU109" s="247" t="s">
        <v>93</v>
      </c>
      <c r="AV109" s="13" t="s">
        <v>93</v>
      </c>
      <c r="AW109" s="13" t="s">
        <v>46</v>
      </c>
      <c r="AX109" s="13" t="s">
        <v>85</v>
      </c>
      <c r="AY109" s="247" t="s">
        <v>254</v>
      </c>
    </row>
    <row r="110" s="14" customFormat="1">
      <c r="A110" s="14"/>
      <c r="B110" s="248"/>
      <c r="C110" s="249"/>
      <c r="D110" s="238" t="s">
        <v>265</v>
      </c>
      <c r="E110" s="250" t="s">
        <v>48</v>
      </c>
      <c r="F110" s="251" t="s">
        <v>268</v>
      </c>
      <c r="G110" s="249"/>
      <c r="H110" s="252">
        <v>30</v>
      </c>
      <c r="I110" s="253"/>
      <c r="J110" s="249"/>
      <c r="K110" s="249"/>
      <c r="L110" s="254"/>
      <c r="M110" s="255"/>
      <c r="N110" s="256"/>
      <c r="O110" s="256"/>
      <c r="P110" s="256"/>
      <c r="Q110" s="256"/>
      <c r="R110" s="256"/>
      <c r="S110" s="256"/>
      <c r="T110" s="25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8" t="s">
        <v>265</v>
      </c>
      <c r="AU110" s="258" t="s">
        <v>93</v>
      </c>
      <c r="AV110" s="14" t="s">
        <v>261</v>
      </c>
      <c r="AW110" s="14" t="s">
        <v>46</v>
      </c>
      <c r="AX110" s="14" t="s">
        <v>23</v>
      </c>
      <c r="AY110" s="258" t="s">
        <v>254</v>
      </c>
    </row>
    <row r="111" s="2" customFormat="1" ht="24.15" customHeight="1">
      <c r="A111" s="42"/>
      <c r="B111" s="43"/>
      <c r="C111" s="218" t="s">
        <v>104</v>
      </c>
      <c r="D111" s="218" t="s">
        <v>256</v>
      </c>
      <c r="E111" s="219" t="s">
        <v>725</v>
      </c>
      <c r="F111" s="220" t="s">
        <v>726</v>
      </c>
      <c r="G111" s="221" t="s">
        <v>314</v>
      </c>
      <c r="H111" s="222">
        <v>0.76600000000000001</v>
      </c>
      <c r="I111" s="223"/>
      <c r="J111" s="224">
        <f>ROUND(I111*H111,2)</f>
        <v>0</v>
      </c>
      <c r="K111" s="220" t="s">
        <v>260</v>
      </c>
      <c r="L111" s="48"/>
      <c r="M111" s="225" t="s">
        <v>48</v>
      </c>
      <c r="N111" s="226" t="s">
        <v>56</v>
      </c>
      <c r="O111" s="88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9" t="s">
        <v>261</v>
      </c>
      <c r="AT111" s="229" t="s">
        <v>256</v>
      </c>
      <c r="AU111" s="229" t="s">
        <v>93</v>
      </c>
      <c r="AY111" s="20" t="s">
        <v>254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23</v>
      </c>
      <c r="BK111" s="230">
        <f>ROUND(I111*H111,2)</f>
        <v>0</v>
      </c>
      <c r="BL111" s="20" t="s">
        <v>261</v>
      </c>
      <c r="BM111" s="229" t="s">
        <v>2266</v>
      </c>
    </row>
    <row r="112" s="2" customFormat="1">
      <c r="A112" s="42"/>
      <c r="B112" s="43"/>
      <c r="C112" s="44"/>
      <c r="D112" s="231" t="s">
        <v>263</v>
      </c>
      <c r="E112" s="44"/>
      <c r="F112" s="232" t="s">
        <v>728</v>
      </c>
      <c r="G112" s="44"/>
      <c r="H112" s="44"/>
      <c r="I112" s="233"/>
      <c r="J112" s="44"/>
      <c r="K112" s="44"/>
      <c r="L112" s="48"/>
      <c r="M112" s="234"/>
      <c r="N112" s="23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263</v>
      </c>
      <c r="AU112" s="20" t="s">
        <v>93</v>
      </c>
    </row>
    <row r="113" s="15" customFormat="1">
      <c r="A113" s="15"/>
      <c r="B113" s="259"/>
      <c r="C113" s="260"/>
      <c r="D113" s="238" t="s">
        <v>265</v>
      </c>
      <c r="E113" s="261" t="s">
        <v>48</v>
      </c>
      <c r="F113" s="262" t="s">
        <v>729</v>
      </c>
      <c r="G113" s="260"/>
      <c r="H113" s="261" t="s">
        <v>48</v>
      </c>
      <c r="I113" s="263"/>
      <c r="J113" s="260"/>
      <c r="K113" s="260"/>
      <c r="L113" s="264"/>
      <c r="M113" s="265"/>
      <c r="N113" s="266"/>
      <c r="O113" s="266"/>
      <c r="P113" s="266"/>
      <c r="Q113" s="266"/>
      <c r="R113" s="266"/>
      <c r="S113" s="266"/>
      <c r="T113" s="26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8" t="s">
        <v>265</v>
      </c>
      <c r="AU113" s="268" t="s">
        <v>93</v>
      </c>
      <c r="AV113" s="15" t="s">
        <v>23</v>
      </c>
      <c r="AW113" s="15" t="s">
        <v>46</v>
      </c>
      <c r="AX113" s="15" t="s">
        <v>85</v>
      </c>
      <c r="AY113" s="268" t="s">
        <v>254</v>
      </c>
    </row>
    <row r="114" s="15" customFormat="1">
      <c r="A114" s="15"/>
      <c r="B114" s="259"/>
      <c r="C114" s="260"/>
      <c r="D114" s="238" t="s">
        <v>265</v>
      </c>
      <c r="E114" s="261" t="s">
        <v>48</v>
      </c>
      <c r="F114" s="262" t="s">
        <v>730</v>
      </c>
      <c r="G114" s="260"/>
      <c r="H114" s="261" t="s">
        <v>48</v>
      </c>
      <c r="I114" s="263"/>
      <c r="J114" s="260"/>
      <c r="K114" s="260"/>
      <c r="L114" s="264"/>
      <c r="M114" s="265"/>
      <c r="N114" s="266"/>
      <c r="O114" s="266"/>
      <c r="P114" s="266"/>
      <c r="Q114" s="266"/>
      <c r="R114" s="266"/>
      <c r="S114" s="266"/>
      <c r="T114" s="267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8" t="s">
        <v>265</v>
      </c>
      <c r="AU114" s="268" t="s">
        <v>93</v>
      </c>
      <c r="AV114" s="15" t="s">
        <v>23</v>
      </c>
      <c r="AW114" s="15" t="s">
        <v>46</v>
      </c>
      <c r="AX114" s="15" t="s">
        <v>85</v>
      </c>
      <c r="AY114" s="268" t="s">
        <v>254</v>
      </c>
    </row>
    <row r="115" s="13" customFormat="1">
      <c r="A115" s="13"/>
      <c r="B115" s="236"/>
      <c r="C115" s="237"/>
      <c r="D115" s="238" t="s">
        <v>265</v>
      </c>
      <c r="E115" s="239" t="s">
        <v>669</v>
      </c>
      <c r="F115" s="240" t="s">
        <v>2267</v>
      </c>
      <c r="G115" s="237"/>
      <c r="H115" s="241">
        <v>0.76600000000000001</v>
      </c>
      <c r="I115" s="242"/>
      <c r="J115" s="237"/>
      <c r="K115" s="237"/>
      <c r="L115" s="243"/>
      <c r="M115" s="244"/>
      <c r="N115" s="245"/>
      <c r="O115" s="245"/>
      <c r="P115" s="245"/>
      <c r="Q115" s="245"/>
      <c r="R115" s="245"/>
      <c r="S115" s="245"/>
      <c r="T115" s="24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7" t="s">
        <v>265</v>
      </c>
      <c r="AU115" s="247" t="s">
        <v>93</v>
      </c>
      <c r="AV115" s="13" t="s">
        <v>93</v>
      </c>
      <c r="AW115" s="13" t="s">
        <v>46</v>
      </c>
      <c r="AX115" s="13" t="s">
        <v>23</v>
      </c>
      <c r="AY115" s="247" t="s">
        <v>254</v>
      </c>
    </row>
    <row r="116" s="2" customFormat="1" ht="24.15" customHeight="1">
      <c r="A116" s="42"/>
      <c r="B116" s="43"/>
      <c r="C116" s="218" t="s">
        <v>261</v>
      </c>
      <c r="D116" s="218" t="s">
        <v>256</v>
      </c>
      <c r="E116" s="219" t="s">
        <v>756</v>
      </c>
      <c r="F116" s="220" t="s">
        <v>757</v>
      </c>
      <c r="G116" s="221" t="s">
        <v>314</v>
      </c>
      <c r="H116" s="222">
        <v>6.8940000000000001</v>
      </c>
      <c r="I116" s="223"/>
      <c r="J116" s="224">
        <f>ROUND(I116*H116,2)</f>
        <v>0</v>
      </c>
      <c r="K116" s="220" t="s">
        <v>260</v>
      </c>
      <c r="L116" s="48"/>
      <c r="M116" s="225" t="s">
        <v>48</v>
      </c>
      <c r="N116" s="226" t="s">
        <v>56</v>
      </c>
      <c r="O116" s="88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9" t="s">
        <v>261</v>
      </c>
      <c r="AT116" s="229" t="s">
        <v>256</v>
      </c>
      <c r="AU116" s="229" t="s">
        <v>93</v>
      </c>
      <c r="AY116" s="20" t="s">
        <v>254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23</v>
      </c>
      <c r="BK116" s="230">
        <f>ROUND(I116*H116,2)</f>
        <v>0</v>
      </c>
      <c r="BL116" s="20" t="s">
        <v>261</v>
      </c>
      <c r="BM116" s="229" t="s">
        <v>2268</v>
      </c>
    </row>
    <row r="117" s="2" customFormat="1">
      <c r="A117" s="42"/>
      <c r="B117" s="43"/>
      <c r="C117" s="44"/>
      <c r="D117" s="231" t="s">
        <v>263</v>
      </c>
      <c r="E117" s="44"/>
      <c r="F117" s="232" t="s">
        <v>759</v>
      </c>
      <c r="G117" s="44"/>
      <c r="H117" s="44"/>
      <c r="I117" s="233"/>
      <c r="J117" s="44"/>
      <c r="K117" s="44"/>
      <c r="L117" s="48"/>
      <c r="M117" s="234"/>
      <c r="N117" s="23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263</v>
      </c>
      <c r="AU117" s="20" t="s">
        <v>93</v>
      </c>
    </row>
    <row r="118" s="15" customFormat="1">
      <c r="A118" s="15"/>
      <c r="B118" s="259"/>
      <c r="C118" s="260"/>
      <c r="D118" s="238" t="s">
        <v>265</v>
      </c>
      <c r="E118" s="261" t="s">
        <v>48</v>
      </c>
      <c r="F118" s="262" t="s">
        <v>2269</v>
      </c>
      <c r="G118" s="260"/>
      <c r="H118" s="261" t="s">
        <v>48</v>
      </c>
      <c r="I118" s="263"/>
      <c r="J118" s="260"/>
      <c r="K118" s="260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265</v>
      </c>
      <c r="AU118" s="268" t="s">
        <v>93</v>
      </c>
      <c r="AV118" s="15" t="s">
        <v>23</v>
      </c>
      <c r="AW118" s="15" t="s">
        <v>46</v>
      </c>
      <c r="AX118" s="15" t="s">
        <v>85</v>
      </c>
      <c r="AY118" s="268" t="s">
        <v>254</v>
      </c>
    </row>
    <row r="119" s="15" customFormat="1">
      <c r="A119" s="15"/>
      <c r="B119" s="259"/>
      <c r="C119" s="260"/>
      <c r="D119" s="238" t="s">
        <v>265</v>
      </c>
      <c r="E119" s="261" t="s">
        <v>48</v>
      </c>
      <c r="F119" s="262" t="s">
        <v>2270</v>
      </c>
      <c r="G119" s="260"/>
      <c r="H119" s="261" t="s">
        <v>48</v>
      </c>
      <c r="I119" s="263"/>
      <c r="J119" s="260"/>
      <c r="K119" s="260"/>
      <c r="L119" s="264"/>
      <c r="M119" s="265"/>
      <c r="N119" s="266"/>
      <c r="O119" s="266"/>
      <c r="P119" s="266"/>
      <c r="Q119" s="266"/>
      <c r="R119" s="266"/>
      <c r="S119" s="266"/>
      <c r="T119" s="26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8" t="s">
        <v>265</v>
      </c>
      <c r="AU119" s="268" t="s">
        <v>93</v>
      </c>
      <c r="AV119" s="15" t="s">
        <v>23</v>
      </c>
      <c r="AW119" s="15" t="s">
        <v>46</v>
      </c>
      <c r="AX119" s="15" t="s">
        <v>85</v>
      </c>
      <c r="AY119" s="268" t="s">
        <v>254</v>
      </c>
    </row>
    <row r="120" s="13" customFormat="1">
      <c r="A120" s="13"/>
      <c r="B120" s="236"/>
      <c r="C120" s="237"/>
      <c r="D120" s="238" t="s">
        <v>265</v>
      </c>
      <c r="E120" s="239" t="s">
        <v>48</v>
      </c>
      <c r="F120" s="240" t="s">
        <v>2271</v>
      </c>
      <c r="G120" s="237"/>
      <c r="H120" s="241">
        <v>43.484000000000002</v>
      </c>
      <c r="I120" s="242"/>
      <c r="J120" s="237"/>
      <c r="K120" s="237"/>
      <c r="L120" s="243"/>
      <c r="M120" s="244"/>
      <c r="N120" s="245"/>
      <c r="O120" s="245"/>
      <c r="P120" s="245"/>
      <c r="Q120" s="245"/>
      <c r="R120" s="245"/>
      <c r="S120" s="245"/>
      <c r="T120" s="24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7" t="s">
        <v>265</v>
      </c>
      <c r="AU120" s="247" t="s">
        <v>93</v>
      </c>
      <c r="AV120" s="13" t="s">
        <v>93</v>
      </c>
      <c r="AW120" s="13" t="s">
        <v>46</v>
      </c>
      <c r="AX120" s="13" t="s">
        <v>85</v>
      </c>
      <c r="AY120" s="247" t="s">
        <v>254</v>
      </c>
    </row>
    <row r="121" s="15" customFormat="1">
      <c r="A121" s="15"/>
      <c r="B121" s="259"/>
      <c r="C121" s="260"/>
      <c r="D121" s="238" t="s">
        <v>265</v>
      </c>
      <c r="E121" s="261" t="s">
        <v>48</v>
      </c>
      <c r="F121" s="262" t="s">
        <v>2272</v>
      </c>
      <c r="G121" s="260"/>
      <c r="H121" s="261" t="s">
        <v>48</v>
      </c>
      <c r="I121" s="263"/>
      <c r="J121" s="260"/>
      <c r="K121" s="260"/>
      <c r="L121" s="264"/>
      <c r="M121" s="265"/>
      <c r="N121" s="266"/>
      <c r="O121" s="266"/>
      <c r="P121" s="266"/>
      <c r="Q121" s="266"/>
      <c r="R121" s="266"/>
      <c r="S121" s="266"/>
      <c r="T121" s="26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8" t="s">
        <v>265</v>
      </c>
      <c r="AU121" s="268" t="s">
        <v>93</v>
      </c>
      <c r="AV121" s="15" t="s">
        <v>23</v>
      </c>
      <c r="AW121" s="15" t="s">
        <v>46</v>
      </c>
      <c r="AX121" s="15" t="s">
        <v>85</v>
      </c>
      <c r="AY121" s="268" t="s">
        <v>254</v>
      </c>
    </row>
    <row r="122" s="13" customFormat="1">
      <c r="A122" s="13"/>
      <c r="B122" s="236"/>
      <c r="C122" s="237"/>
      <c r="D122" s="238" t="s">
        <v>265</v>
      </c>
      <c r="E122" s="239" t="s">
        <v>48</v>
      </c>
      <c r="F122" s="240" t="s">
        <v>2273</v>
      </c>
      <c r="G122" s="237"/>
      <c r="H122" s="241">
        <v>33.119999999999997</v>
      </c>
      <c r="I122" s="242"/>
      <c r="J122" s="237"/>
      <c r="K122" s="237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265</v>
      </c>
      <c r="AU122" s="247" t="s">
        <v>93</v>
      </c>
      <c r="AV122" s="13" t="s">
        <v>93</v>
      </c>
      <c r="AW122" s="13" t="s">
        <v>46</v>
      </c>
      <c r="AX122" s="13" t="s">
        <v>85</v>
      </c>
      <c r="AY122" s="247" t="s">
        <v>254</v>
      </c>
    </row>
    <row r="123" s="16" customFormat="1">
      <c r="A123" s="16"/>
      <c r="B123" s="272"/>
      <c r="C123" s="273"/>
      <c r="D123" s="238" t="s">
        <v>265</v>
      </c>
      <c r="E123" s="274" t="s">
        <v>2258</v>
      </c>
      <c r="F123" s="275" t="s">
        <v>310</v>
      </c>
      <c r="G123" s="273"/>
      <c r="H123" s="276">
        <v>76.603999999999999</v>
      </c>
      <c r="I123" s="277"/>
      <c r="J123" s="273"/>
      <c r="K123" s="273"/>
      <c r="L123" s="278"/>
      <c r="M123" s="279"/>
      <c r="N123" s="280"/>
      <c r="O123" s="280"/>
      <c r="P123" s="280"/>
      <c r="Q123" s="280"/>
      <c r="R123" s="280"/>
      <c r="S123" s="280"/>
      <c r="T123" s="281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82" t="s">
        <v>265</v>
      </c>
      <c r="AU123" s="282" t="s">
        <v>93</v>
      </c>
      <c r="AV123" s="16" t="s">
        <v>104</v>
      </c>
      <c r="AW123" s="16" t="s">
        <v>46</v>
      </c>
      <c r="AX123" s="16" t="s">
        <v>85</v>
      </c>
      <c r="AY123" s="282" t="s">
        <v>254</v>
      </c>
    </row>
    <row r="124" s="13" customFormat="1">
      <c r="A124" s="13"/>
      <c r="B124" s="236"/>
      <c r="C124" s="237"/>
      <c r="D124" s="238" t="s">
        <v>265</v>
      </c>
      <c r="E124" s="239" t="s">
        <v>48</v>
      </c>
      <c r="F124" s="240" t="s">
        <v>2274</v>
      </c>
      <c r="G124" s="237"/>
      <c r="H124" s="241">
        <v>0</v>
      </c>
      <c r="I124" s="242"/>
      <c r="J124" s="237"/>
      <c r="K124" s="237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265</v>
      </c>
      <c r="AU124" s="247" t="s">
        <v>93</v>
      </c>
      <c r="AV124" s="13" t="s">
        <v>93</v>
      </c>
      <c r="AW124" s="13" t="s">
        <v>46</v>
      </c>
      <c r="AX124" s="13" t="s">
        <v>85</v>
      </c>
      <c r="AY124" s="247" t="s">
        <v>254</v>
      </c>
    </row>
    <row r="125" s="13" customFormat="1">
      <c r="A125" s="13"/>
      <c r="B125" s="236"/>
      <c r="C125" s="237"/>
      <c r="D125" s="238" t="s">
        <v>265</v>
      </c>
      <c r="E125" s="239" t="s">
        <v>2275</v>
      </c>
      <c r="F125" s="240" t="s">
        <v>2276</v>
      </c>
      <c r="G125" s="237"/>
      <c r="H125" s="241">
        <v>0</v>
      </c>
      <c r="I125" s="242"/>
      <c r="J125" s="237"/>
      <c r="K125" s="237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265</v>
      </c>
      <c r="AU125" s="247" t="s">
        <v>93</v>
      </c>
      <c r="AV125" s="13" t="s">
        <v>93</v>
      </c>
      <c r="AW125" s="13" t="s">
        <v>46</v>
      </c>
      <c r="AX125" s="13" t="s">
        <v>85</v>
      </c>
      <c r="AY125" s="247" t="s">
        <v>254</v>
      </c>
    </row>
    <row r="126" s="16" customFormat="1">
      <c r="A126" s="16"/>
      <c r="B126" s="272"/>
      <c r="C126" s="273"/>
      <c r="D126" s="238" t="s">
        <v>265</v>
      </c>
      <c r="E126" s="274" t="s">
        <v>760</v>
      </c>
      <c r="F126" s="275" t="s">
        <v>310</v>
      </c>
      <c r="G126" s="273"/>
      <c r="H126" s="276">
        <v>0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265</v>
      </c>
      <c r="AU126" s="282" t="s">
        <v>93</v>
      </c>
      <c r="AV126" s="16" t="s">
        <v>104</v>
      </c>
      <c r="AW126" s="16" t="s">
        <v>46</v>
      </c>
      <c r="AX126" s="16" t="s">
        <v>85</v>
      </c>
      <c r="AY126" s="282" t="s">
        <v>254</v>
      </c>
    </row>
    <row r="127" s="13" customFormat="1">
      <c r="A127" s="13"/>
      <c r="B127" s="236"/>
      <c r="C127" s="237"/>
      <c r="D127" s="238" t="s">
        <v>265</v>
      </c>
      <c r="E127" s="239" t="s">
        <v>2277</v>
      </c>
      <c r="F127" s="240" t="s">
        <v>2278</v>
      </c>
      <c r="G127" s="237"/>
      <c r="H127" s="241">
        <v>0</v>
      </c>
      <c r="I127" s="242"/>
      <c r="J127" s="237"/>
      <c r="K127" s="237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265</v>
      </c>
      <c r="AU127" s="247" t="s">
        <v>93</v>
      </c>
      <c r="AV127" s="13" t="s">
        <v>93</v>
      </c>
      <c r="AW127" s="13" t="s">
        <v>46</v>
      </c>
      <c r="AX127" s="13" t="s">
        <v>85</v>
      </c>
      <c r="AY127" s="247" t="s">
        <v>254</v>
      </c>
    </row>
    <row r="128" s="13" customFormat="1">
      <c r="A128" s="13"/>
      <c r="B128" s="236"/>
      <c r="C128" s="237"/>
      <c r="D128" s="238" t="s">
        <v>265</v>
      </c>
      <c r="E128" s="239" t="s">
        <v>48</v>
      </c>
      <c r="F128" s="240" t="s">
        <v>2279</v>
      </c>
      <c r="G128" s="237"/>
      <c r="H128" s="241">
        <v>0</v>
      </c>
      <c r="I128" s="242"/>
      <c r="J128" s="237"/>
      <c r="K128" s="237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265</v>
      </c>
      <c r="AU128" s="247" t="s">
        <v>93</v>
      </c>
      <c r="AV128" s="13" t="s">
        <v>93</v>
      </c>
      <c r="AW128" s="13" t="s">
        <v>46</v>
      </c>
      <c r="AX128" s="13" t="s">
        <v>85</v>
      </c>
      <c r="AY128" s="247" t="s">
        <v>254</v>
      </c>
    </row>
    <row r="129" s="16" customFormat="1">
      <c r="A129" s="16"/>
      <c r="B129" s="272"/>
      <c r="C129" s="273"/>
      <c r="D129" s="238" t="s">
        <v>265</v>
      </c>
      <c r="E129" s="274" t="s">
        <v>2252</v>
      </c>
      <c r="F129" s="275" t="s">
        <v>310</v>
      </c>
      <c r="G129" s="273"/>
      <c r="H129" s="276">
        <v>0</v>
      </c>
      <c r="I129" s="277"/>
      <c r="J129" s="273"/>
      <c r="K129" s="273"/>
      <c r="L129" s="278"/>
      <c r="M129" s="279"/>
      <c r="N129" s="280"/>
      <c r="O129" s="280"/>
      <c r="P129" s="280"/>
      <c r="Q129" s="280"/>
      <c r="R129" s="280"/>
      <c r="S129" s="280"/>
      <c r="T129" s="281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82" t="s">
        <v>265</v>
      </c>
      <c r="AU129" s="282" t="s">
        <v>93</v>
      </c>
      <c r="AV129" s="16" t="s">
        <v>104</v>
      </c>
      <c r="AW129" s="16" t="s">
        <v>46</v>
      </c>
      <c r="AX129" s="16" t="s">
        <v>85</v>
      </c>
      <c r="AY129" s="282" t="s">
        <v>254</v>
      </c>
    </row>
    <row r="130" s="13" customFormat="1">
      <c r="A130" s="13"/>
      <c r="B130" s="236"/>
      <c r="C130" s="237"/>
      <c r="D130" s="238" t="s">
        <v>265</v>
      </c>
      <c r="E130" s="239" t="s">
        <v>48</v>
      </c>
      <c r="F130" s="240" t="s">
        <v>2280</v>
      </c>
      <c r="G130" s="237"/>
      <c r="H130" s="241">
        <v>76.603999999999999</v>
      </c>
      <c r="I130" s="242"/>
      <c r="J130" s="237"/>
      <c r="K130" s="237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265</v>
      </c>
      <c r="AU130" s="247" t="s">
        <v>93</v>
      </c>
      <c r="AV130" s="13" t="s">
        <v>93</v>
      </c>
      <c r="AW130" s="13" t="s">
        <v>46</v>
      </c>
      <c r="AX130" s="13" t="s">
        <v>85</v>
      </c>
      <c r="AY130" s="247" t="s">
        <v>254</v>
      </c>
    </row>
    <row r="131" s="16" customFormat="1">
      <c r="A131" s="16"/>
      <c r="B131" s="272"/>
      <c r="C131" s="273"/>
      <c r="D131" s="238" t="s">
        <v>265</v>
      </c>
      <c r="E131" s="274" t="s">
        <v>2260</v>
      </c>
      <c r="F131" s="275" t="s">
        <v>310</v>
      </c>
      <c r="G131" s="273"/>
      <c r="H131" s="276">
        <v>76.603999999999999</v>
      </c>
      <c r="I131" s="277"/>
      <c r="J131" s="273"/>
      <c r="K131" s="273"/>
      <c r="L131" s="278"/>
      <c r="M131" s="279"/>
      <c r="N131" s="280"/>
      <c r="O131" s="280"/>
      <c r="P131" s="280"/>
      <c r="Q131" s="280"/>
      <c r="R131" s="280"/>
      <c r="S131" s="280"/>
      <c r="T131" s="281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82" t="s">
        <v>265</v>
      </c>
      <c r="AU131" s="282" t="s">
        <v>93</v>
      </c>
      <c r="AV131" s="16" t="s">
        <v>104</v>
      </c>
      <c r="AW131" s="16" t="s">
        <v>46</v>
      </c>
      <c r="AX131" s="16" t="s">
        <v>85</v>
      </c>
      <c r="AY131" s="282" t="s">
        <v>254</v>
      </c>
    </row>
    <row r="132" s="15" customFormat="1">
      <c r="A132" s="15"/>
      <c r="B132" s="259"/>
      <c r="C132" s="260"/>
      <c r="D132" s="238" t="s">
        <v>265</v>
      </c>
      <c r="E132" s="261" t="s">
        <v>48</v>
      </c>
      <c r="F132" s="262" t="s">
        <v>729</v>
      </c>
      <c r="G132" s="260"/>
      <c r="H132" s="261" t="s">
        <v>48</v>
      </c>
      <c r="I132" s="263"/>
      <c r="J132" s="260"/>
      <c r="K132" s="260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265</v>
      </c>
      <c r="AU132" s="268" t="s">
        <v>93</v>
      </c>
      <c r="AV132" s="15" t="s">
        <v>23</v>
      </c>
      <c r="AW132" s="15" t="s">
        <v>46</v>
      </c>
      <c r="AX132" s="15" t="s">
        <v>85</v>
      </c>
      <c r="AY132" s="268" t="s">
        <v>254</v>
      </c>
    </row>
    <row r="133" s="15" customFormat="1">
      <c r="A133" s="15"/>
      <c r="B133" s="259"/>
      <c r="C133" s="260"/>
      <c r="D133" s="238" t="s">
        <v>265</v>
      </c>
      <c r="E133" s="261" t="s">
        <v>48</v>
      </c>
      <c r="F133" s="262" t="s">
        <v>730</v>
      </c>
      <c r="G133" s="260"/>
      <c r="H133" s="261" t="s">
        <v>48</v>
      </c>
      <c r="I133" s="263"/>
      <c r="J133" s="260"/>
      <c r="K133" s="260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265</v>
      </c>
      <c r="AU133" s="268" t="s">
        <v>93</v>
      </c>
      <c r="AV133" s="15" t="s">
        <v>23</v>
      </c>
      <c r="AW133" s="15" t="s">
        <v>46</v>
      </c>
      <c r="AX133" s="15" t="s">
        <v>85</v>
      </c>
      <c r="AY133" s="268" t="s">
        <v>254</v>
      </c>
    </row>
    <row r="134" s="13" customFormat="1">
      <c r="A134" s="13"/>
      <c r="B134" s="236"/>
      <c r="C134" s="237"/>
      <c r="D134" s="238" t="s">
        <v>265</v>
      </c>
      <c r="E134" s="239" t="s">
        <v>671</v>
      </c>
      <c r="F134" s="240" t="s">
        <v>2281</v>
      </c>
      <c r="G134" s="237"/>
      <c r="H134" s="241">
        <v>6.8940000000000001</v>
      </c>
      <c r="I134" s="242"/>
      <c r="J134" s="237"/>
      <c r="K134" s="237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265</v>
      </c>
      <c r="AU134" s="247" t="s">
        <v>93</v>
      </c>
      <c r="AV134" s="13" t="s">
        <v>93</v>
      </c>
      <c r="AW134" s="13" t="s">
        <v>46</v>
      </c>
      <c r="AX134" s="13" t="s">
        <v>23</v>
      </c>
      <c r="AY134" s="247" t="s">
        <v>254</v>
      </c>
    </row>
    <row r="135" s="2" customFormat="1">
      <c r="A135" s="42"/>
      <c r="B135" s="43"/>
      <c r="C135" s="44"/>
      <c r="D135" s="238" t="s">
        <v>278</v>
      </c>
      <c r="E135" s="44"/>
      <c r="F135" s="269" t="s">
        <v>2282</v>
      </c>
      <c r="G135" s="44"/>
      <c r="H135" s="44"/>
      <c r="I135" s="44"/>
      <c r="J135" s="44"/>
      <c r="K135" s="44"/>
      <c r="L135" s="48"/>
      <c r="M135" s="234"/>
      <c r="N135" s="23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U135" s="20" t="s">
        <v>93</v>
      </c>
    </row>
    <row r="136" s="2" customFormat="1">
      <c r="A136" s="42"/>
      <c r="B136" s="43"/>
      <c r="C136" s="44"/>
      <c r="D136" s="238" t="s">
        <v>278</v>
      </c>
      <c r="E136" s="44"/>
      <c r="F136" s="270" t="s">
        <v>834</v>
      </c>
      <c r="G136" s="44"/>
      <c r="H136" s="271">
        <v>0</v>
      </c>
      <c r="I136" s="44"/>
      <c r="J136" s="44"/>
      <c r="K136" s="44"/>
      <c r="L136" s="48"/>
      <c r="M136" s="234"/>
      <c r="N136" s="23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U136" s="20" t="s">
        <v>93</v>
      </c>
    </row>
    <row r="137" s="2" customFormat="1">
      <c r="A137" s="42"/>
      <c r="B137" s="43"/>
      <c r="C137" s="44"/>
      <c r="D137" s="238" t="s">
        <v>278</v>
      </c>
      <c r="E137" s="44"/>
      <c r="F137" s="270" t="s">
        <v>2283</v>
      </c>
      <c r="G137" s="44"/>
      <c r="H137" s="271">
        <v>4.7999999999999998</v>
      </c>
      <c r="I137" s="44"/>
      <c r="J137" s="44"/>
      <c r="K137" s="44"/>
      <c r="L137" s="48"/>
      <c r="M137" s="234"/>
      <c r="N137" s="23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U137" s="20" t="s">
        <v>93</v>
      </c>
    </row>
    <row r="138" s="2" customFormat="1">
      <c r="A138" s="42"/>
      <c r="B138" s="43"/>
      <c r="C138" s="44"/>
      <c r="D138" s="238" t="s">
        <v>278</v>
      </c>
      <c r="E138" s="44"/>
      <c r="F138" s="269" t="s">
        <v>2284</v>
      </c>
      <c r="G138" s="44"/>
      <c r="H138" s="44"/>
      <c r="I138" s="44"/>
      <c r="J138" s="44"/>
      <c r="K138" s="44"/>
      <c r="L138" s="48"/>
      <c r="M138" s="234"/>
      <c r="N138" s="23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U138" s="20" t="s">
        <v>93</v>
      </c>
    </row>
    <row r="139" s="2" customFormat="1">
      <c r="A139" s="42"/>
      <c r="B139" s="43"/>
      <c r="C139" s="44"/>
      <c r="D139" s="238" t="s">
        <v>278</v>
      </c>
      <c r="E139" s="44"/>
      <c r="F139" s="270" t="s">
        <v>2274</v>
      </c>
      <c r="G139" s="44"/>
      <c r="H139" s="271">
        <v>0</v>
      </c>
      <c r="I139" s="44"/>
      <c r="J139" s="44"/>
      <c r="K139" s="44"/>
      <c r="L139" s="48"/>
      <c r="M139" s="234"/>
      <c r="N139" s="23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U139" s="20" t="s">
        <v>93</v>
      </c>
    </row>
    <row r="140" s="2" customFormat="1">
      <c r="A140" s="42"/>
      <c r="B140" s="43"/>
      <c r="C140" s="44"/>
      <c r="D140" s="238" t="s">
        <v>278</v>
      </c>
      <c r="E140" s="44"/>
      <c r="F140" s="270" t="s">
        <v>2276</v>
      </c>
      <c r="G140" s="44"/>
      <c r="H140" s="271">
        <v>0</v>
      </c>
      <c r="I140" s="44"/>
      <c r="J140" s="44"/>
      <c r="K140" s="44"/>
      <c r="L140" s="48"/>
      <c r="M140" s="234"/>
      <c r="N140" s="23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U140" s="20" t="s">
        <v>93</v>
      </c>
    </row>
    <row r="141" s="2" customFormat="1">
      <c r="A141" s="42"/>
      <c r="B141" s="43"/>
      <c r="C141" s="44"/>
      <c r="D141" s="238" t="s">
        <v>278</v>
      </c>
      <c r="E141" s="44"/>
      <c r="F141" s="270" t="s">
        <v>310</v>
      </c>
      <c r="G141" s="44"/>
      <c r="H141" s="271">
        <v>0</v>
      </c>
      <c r="I141" s="44"/>
      <c r="J141" s="44"/>
      <c r="K141" s="44"/>
      <c r="L141" s="48"/>
      <c r="M141" s="234"/>
      <c r="N141" s="23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U141" s="20" t="s">
        <v>93</v>
      </c>
    </row>
    <row r="142" s="2" customFormat="1">
      <c r="A142" s="42"/>
      <c r="B142" s="43"/>
      <c r="C142" s="44"/>
      <c r="D142" s="238" t="s">
        <v>278</v>
      </c>
      <c r="E142" s="44"/>
      <c r="F142" s="269" t="s">
        <v>2285</v>
      </c>
      <c r="G142" s="44"/>
      <c r="H142" s="44"/>
      <c r="I142" s="44"/>
      <c r="J142" s="44"/>
      <c r="K142" s="44"/>
      <c r="L142" s="48"/>
      <c r="M142" s="234"/>
      <c r="N142" s="23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U142" s="20" t="s">
        <v>93</v>
      </c>
    </row>
    <row r="143" s="2" customFormat="1">
      <c r="A143" s="42"/>
      <c r="B143" s="43"/>
      <c r="C143" s="44"/>
      <c r="D143" s="238" t="s">
        <v>278</v>
      </c>
      <c r="E143" s="44"/>
      <c r="F143" s="270" t="s">
        <v>2269</v>
      </c>
      <c r="G143" s="44"/>
      <c r="H143" s="271">
        <v>0</v>
      </c>
      <c r="I143" s="44"/>
      <c r="J143" s="44"/>
      <c r="K143" s="44"/>
      <c r="L143" s="48"/>
      <c r="M143" s="234"/>
      <c r="N143" s="23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U143" s="20" t="s">
        <v>93</v>
      </c>
    </row>
    <row r="144" s="2" customFormat="1">
      <c r="A144" s="42"/>
      <c r="B144" s="43"/>
      <c r="C144" s="44"/>
      <c r="D144" s="238" t="s">
        <v>278</v>
      </c>
      <c r="E144" s="44"/>
      <c r="F144" s="270" t="s">
        <v>2270</v>
      </c>
      <c r="G144" s="44"/>
      <c r="H144" s="271">
        <v>0</v>
      </c>
      <c r="I144" s="44"/>
      <c r="J144" s="44"/>
      <c r="K144" s="44"/>
      <c r="L144" s="48"/>
      <c r="M144" s="234"/>
      <c r="N144" s="23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U144" s="20" t="s">
        <v>93</v>
      </c>
    </row>
    <row r="145" s="2" customFormat="1">
      <c r="A145" s="42"/>
      <c r="B145" s="43"/>
      <c r="C145" s="44"/>
      <c r="D145" s="238" t="s">
        <v>278</v>
      </c>
      <c r="E145" s="44"/>
      <c r="F145" s="270" t="s">
        <v>2271</v>
      </c>
      <c r="G145" s="44"/>
      <c r="H145" s="271">
        <v>43.484000000000002</v>
      </c>
      <c r="I145" s="44"/>
      <c r="J145" s="44"/>
      <c r="K145" s="44"/>
      <c r="L145" s="48"/>
      <c r="M145" s="234"/>
      <c r="N145" s="23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U145" s="20" t="s">
        <v>93</v>
      </c>
    </row>
    <row r="146" s="2" customFormat="1">
      <c r="A146" s="42"/>
      <c r="B146" s="43"/>
      <c r="C146" s="44"/>
      <c r="D146" s="238" t="s">
        <v>278</v>
      </c>
      <c r="E146" s="44"/>
      <c r="F146" s="270" t="s">
        <v>2272</v>
      </c>
      <c r="G146" s="44"/>
      <c r="H146" s="271">
        <v>0</v>
      </c>
      <c r="I146" s="44"/>
      <c r="J146" s="44"/>
      <c r="K146" s="44"/>
      <c r="L146" s="48"/>
      <c r="M146" s="234"/>
      <c r="N146" s="23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U146" s="20" t="s">
        <v>93</v>
      </c>
    </row>
    <row r="147" s="2" customFormat="1">
      <c r="A147" s="42"/>
      <c r="B147" s="43"/>
      <c r="C147" s="44"/>
      <c r="D147" s="238" t="s">
        <v>278</v>
      </c>
      <c r="E147" s="44"/>
      <c r="F147" s="270" t="s">
        <v>2273</v>
      </c>
      <c r="G147" s="44"/>
      <c r="H147" s="271">
        <v>33.119999999999997</v>
      </c>
      <c r="I147" s="44"/>
      <c r="J147" s="44"/>
      <c r="K147" s="44"/>
      <c r="L147" s="48"/>
      <c r="M147" s="234"/>
      <c r="N147" s="23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U147" s="20" t="s">
        <v>93</v>
      </c>
    </row>
    <row r="148" s="2" customFormat="1">
      <c r="A148" s="42"/>
      <c r="B148" s="43"/>
      <c r="C148" s="44"/>
      <c r="D148" s="238" t="s">
        <v>278</v>
      </c>
      <c r="E148" s="44"/>
      <c r="F148" s="270" t="s">
        <v>310</v>
      </c>
      <c r="G148" s="44"/>
      <c r="H148" s="271">
        <v>76.603999999999999</v>
      </c>
      <c r="I148" s="44"/>
      <c r="J148" s="44"/>
      <c r="K148" s="44"/>
      <c r="L148" s="48"/>
      <c r="M148" s="234"/>
      <c r="N148" s="23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U148" s="20" t="s">
        <v>93</v>
      </c>
    </row>
    <row r="149" s="2" customFormat="1">
      <c r="A149" s="42"/>
      <c r="B149" s="43"/>
      <c r="C149" s="44"/>
      <c r="D149" s="238" t="s">
        <v>278</v>
      </c>
      <c r="E149" s="44"/>
      <c r="F149" s="269" t="s">
        <v>2286</v>
      </c>
      <c r="G149" s="44"/>
      <c r="H149" s="44"/>
      <c r="I149" s="44"/>
      <c r="J149" s="44"/>
      <c r="K149" s="44"/>
      <c r="L149" s="48"/>
      <c r="M149" s="234"/>
      <c r="N149" s="23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U149" s="20" t="s">
        <v>93</v>
      </c>
    </row>
    <row r="150" s="2" customFormat="1">
      <c r="A150" s="42"/>
      <c r="B150" s="43"/>
      <c r="C150" s="44"/>
      <c r="D150" s="238" t="s">
        <v>278</v>
      </c>
      <c r="E150" s="44"/>
      <c r="F150" s="270" t="s">
        <v>2278</v>
      </c>
      <c r="G150" s="44"/>
      <c r="H150" s="271">
        <v>0</v>
      </c>
      <c r="I150" s="44"/>
      <c r="J150" s="44"/>
      <c r="K150" s="44"/>
      <c r="L150" s="48"/>
      <c r="M150" s="234"/>
      <c r="N150" s="23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U150" s="20" t="s">
        <v>93</v>
      </c>
    </row>
    <row r="151" s="2" customFormat="1">
      <c r="A151" s="42"/>
      <c r="B151" s="43"/>
      <c r="C151" s="44"/>
      <c r="D151" s="238" t="s">
        <v>278</v>
      </c>
      <c r="E151" s="44"/>
      <c r="F151" s="270" t="s">
        <v>2279</v>
      </c>
      <c r="G151" s="44"/>
      <c r="H151" s="271">
        <v>0</v>
      </c>
      <c r="I151" s="44"/>
      <c r="J151" s="44"/>
      <c r="K151" s="44"/>
      <c r="L151" s="48"/>
      <c r="M151" s="234"/>
      <c r="N151" s="23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U151" s="20" t="s">
        <v>93</v>
      </c>
    </row>
    <row r="152" s="2" customFormat="1">
      <c r="A152" s="42"/>
      <c r="B152" s="43"/>
      <c r="C152" s="44"/>
      <c r="D152" s="238" t="s">
        <v>278</v>
      </c>
      <c r="E152" s="44"/>
      <c r="F152" s="270" t="s">
        <v>310</v>
      </c>
      <c r="G152" s="44"/>
      <c r="H152" s="271">
        <v>0</v>
      </c>
      <c r="I152" s="44"/>
      <c r="J152" s="44"/>
      <c r="K152" s="44"/>
      <c r="L152" s="48"/>
      <c r="M152" s="234"/>
      <c r="N152" s="23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U152" s="20" t="s">
        <v>93</v>
      </c>
    </row>
    <row r="153" s="2" customFormat="1" ht="24.15" customHeight="1">
      <c r="A153" s="42"/>
      <c r="B153" s="43"/>
      <c r="C153" s="218" t="s">
        <v>287</v>
      </c>
      <c r="D153" s="218" t="s">
        <v>256</v>
      </c>
      <c r="E153" s="219" t="s">
        <v>762</v>
      </c>
      <c r="F153" s="220" t="s">
        <v>763</v>
      </c>
      <c r="G153" s="221" t="s">
        <v>314</v>
      </c>
      <c r="H153" s="222">
        <v>1.532</v>
      </c>
      <c r="I153" s="223"/>
      <c r="J153" s="224">
        <f>ROUND(I153*H153,2)</f>
        <v>0</v>
      </c>
      <c r="K153" s="220" t="s">
        <v>260</v>
      </c>
      <c r="L153" s="48"/>
      <c r="M153" s="225" t="s">
        <v>48</v>
      </c>
      <c r="N153" s="226" t="s">
        <v>56</v>
      </c>
      <c r="O153" s="88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9" t="s">
        <v>261</v>
      </c>
      <c r="AT153" s="229" t="s">
        <v>256</v>
      </c>
      <c r="AU153" s="229" t="s">
        <v>93</v>
      </c>
      <c r="AY153" s="20" t="s">
        <v>254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0" t="s">
        <v>23</v>
      </c>
      <c r="BK153" s="230">
        <f>ROUND(I153*H153,2)</f>
        <v>0</v>
      </c>
      <c r="BL153" s="20" t="s">
        <v>261</v>
      </c>
      <c r="BM153" s="229" t="s">
        <v>2287</v>
      </c>
    </row>
    <row r="154" s="2" customFormat="1">
      <c r="A154" s="42"/>
      <c r="B154" s="43"/>
      <c r="C154" s="44"/>
      <c r="D154" s="231" t="s">
        <v>263</v>
      </c>
      <c r="E154" s="44"/>
      <c r="F154" s="232" t="s">
        <v>765</v>
      </c>
      <c r="G154" s="44"/>
      <c r="H154" s="44"/>
      <c r="I154" s="233"/>
      <c r="J154" s="44"/>
      <c r="K154" s="44"/>
      <c r="L154" s="48"/>
      <c r="M154" s="234"/>
      <c r="N154" s="23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263</v>
      </c>
      <c r="AU154" s="20" t="s">
        <v>93</v>
      </c>
    </row>
    <row r="155" s="15" customFormat="1">
      <c r="A155" s="15"/>
      <c r="B155" s="259"/>
      <c r="C155" s="260"/>
      <c r="D155" s="238" t="s">
        <v>265</v>
      </c>
      <c r="E155" s="261" t="s">
        <v>48</v>
      </c>
      <c r="F155" s="262" t="s">
        <v>729</v>
      </c>
      <c r="G155" s="260"/>
      <c r="H155" s="261" t="s">
        <v>48</v>
      </c>
      <c r="I155" s="263"/>
      <c r="J155" s="260"/>
      <c r="K155" s="260"/>
      <c r="L155" s="264"/>
      <c r="M155" s="265"/>
      <c r="N155" s="266"/>
      <c r="O155" s="266"/>
      <c r="P155" s="266"/>
      <c r="Q155" s="266"/>
      <c r="R155" s="266"/>
      <c r="S155" s="266"/>
      <c r="T155" s="26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8" t="s">
        <v>265</v>
      </c>
      <c r="AU155" s="268" t="s">
        <v>93</v>
      </c>
      <c r="AV155" s="15" t="s">
        <v>23</v>
      </c>
      <c r="AW155" s="15" t="s">
        <v>46</v>
      </c>
      <c r="AX155" s="15" t="s">
        <v>85</v>
      </c>
      <c r="AY155" s="268" t="s">
        <v>254</v>
      </c>
    </row>
    <row r="156" s="15" customFormat="1">
      <c r="A156" s="15"/>
      <c r="B156" s="259"/>
      <c r="C156" s="260"/>
      <c r="D156" s="238" t="s">
        <v>265</v>
      </c>
      <c r="E156" s="261" t="s">
        <v>48</v>
      </c>
      <c r="F156" s="262" t="s">
        <v>730</v>
      </c>
      <c r="G156" s="260"/>
      <c r="H156" s="261" t="s">
        <v>48</v>
      </c>
      <c r="I156" s="263"/>
      <c r="J156" s="260"/>
      <c r="K156" s="260"/>
      <c r="L156" s="264"/>
      <c r="M156" s="265"/>
      <c r="N156" s="266"/>
      <c r="O156" s="266"/>
      <c r="P156" s="266"/>
      <c r="Q156" s="266"/>
      <c r="R156" s="266"/>
      <c r="S156" s="266"/>
      <c r="T156" s="26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8" t="s">
        <v>265</v>
      </c>
      <c r="AU156" s="268" t="s">
        <v>93</v>
      </c>
      <c r="AV156" s="15" t="s">
        <v>23</v>
      </c>
      <c r="AW156" s="15" t="s">
        <v>46</v>
      </c>
      <c r="AX156" s="15" t="s">
        <v>85</v>
      </c>
      <c r="AY156" s="268" t="s">
        <v>254</v>
      </c>
    </row>
    <row r="157" s="13" customFormat="1">
      <c r="A157" s="13"/>
      <c r="B157" s="236"/>
      <c r="C157" s="237"/>
      <c r="D157" s="238" t="s">
        <v>265</v>
      </c>
      <c r="E157" s="239" t="s">
        <v>673</v>
      </c>
      <c r="F157" s="240" t="s">
        <v>2288</v>
      </c>
      <c r="G157" s="237"/>
      <c r="H157" s="241">
        <v>1.532</v>
      </c>
      <c r="I157" s="242"/>
      <c r="J157" s="237"/>
      <c r="K157" s="237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265</v>
      </c>
      <c r="AU157" s="247" t="s">
        <v>93</v>
      </c>
      <c r="AV157" s="13" t="s">
        <v>93</v>
      </c>
      <c r="AW157" s="13" t="s">
        <v>46</v>
      </c>
      <c r="AX157" s="13" t="s">
        <v>23</v>
      </c>
      <c r="AY157" s="247" t="s">
        <v>254</v>
      </c>
    </row>
    <row r="158" s="2" customFormat="1" ht="24.15" customHeight="1">
      <c r="A158" s="42"/>
      <c r="B158" s="43"/>
      <c r="C158" s="218" t="s">
        <v>292</v>
      </c>
      <c r="D158" s="218" t="s">
        <v>256</v>
      </c>
      <c r="E158" s="219" t="s">
        <v>767</v>
      </c>
      <c r="F158" s="220" t="s">
        <v>768</v>
      </c>
      <c r="G158" s="221" t="s">
        <v>314</v>
      </c>
      <c r="H158" s="222">
        <v>13.789</v>
      </c>
      <c r="I158" s="223"/>
      <c r="J158" s="224">
        <f>ROUND(I158*H158,2)</f>
        <v>0</v>
      </c>
      <c r="K158" s="220" t="s">
        <v>260</v>
      </c>
      <c r="L158" s="48"/>
      <c r="M158" s="225" t="s">
        <v>48</v>
      </c>
      <c r="N158" s="226" t="s">
        <v>56</v>
      </c>
      <c r="O158" s="88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9" t="s">
        <v>261</v>
      </c>
      <c r="AT158" s="229" t="s">
        <v>256</v>
      </c>
      <c r="AU158" s="229" t="s">
        <v>93</v>
      </c>
      <c r="AY158" s="20" t="s">
        <v>254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23</v>
      </c>
      <c r="BK158" s="230">
        <f>ROUND(I158*H158,2)</f>
        <v>0</v>
      </c>
      <c r="BL158" s="20" t="s">
        <v>261</v>
      </c>
      <c r="BM158" s="229" t="s">
        <v>2289</v>
      </c>
    </row>
    <row r="159" s="2" customFormat="1">
      <c r="A159" s="42"/>
      <c r="B159" s="43"/>
      <c r="C159" s="44"/>
      <c r="D159" s="231" t="s">
        <v>263</v>
      </c>
      <c r="E159" s="44"/>
      <c r="F159" s="232" t="s">
        <v>770</v>
      </c>
      <c r="G159" s="44"/>
      <c r="H159" s="44"/>
      <c r="I159" s="233"/>
      <c r="J159" s="44"/>
      <c r="K159" s="44"/>
      <c r="L159" s="48"/>
      <c r="M159" s="234"/>
      <c r="N159" s="23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263</v>
      </c>
      <c r="AU159" s="20" t="s">
        <v>93</v>
      </c>
    </row>
    <row r="160" s="15" customFormat="1">
      <c r="A160" s="15"/>
      <c r="B160" s="259"/>
      <c r="C160" s="260"/>
      <c r="D160" s="238" t="s">
        <v>265</v>
      </c>
      <c r="E160" s="261" t="s">
        <v>48</v>
      </c>
      <c r="F160" s="262" t="s">
        <v>729</v>
      </c>
      <c r="G160" s="260"/>
      <c r="H160" s="261" t="s">
        <v>48</v>
      </c>
      <c r="I160" s="263"/>
      <c r="J160" s="260"/>
      <c r="K160" s="260"/>
      <c r="L160" s="264"/>
      <c r="M160" s="265"/>
      <c r="N160" s="266"/>
      <c r="O160" s="266"/>
      <c r="P160" s="266"/>
      <c r="Q160" s="266"/>
      <c r="R160" s="266"/>
      <c r="S160" s="266"/>
      <c r="T160" s="26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8" t="s">
        <v>265</v>
      </c>
      <c r="AU160" s="268" t="s">
        <v>93</v>
      </c>
      <c r="AV160" s="15" t="s">
        <v>23</v>
      </c>
      <c r="AW160" s="15" t="s">
        <v>46</v>
      </c>
      <c r="AX160" s="15" t="s">
        <v>85</v>
      </c>
      <c r="AY160" s="268" t="s">
        <v>254</v>
      </c>
    </row>
    <row r="161" s="15" customFormat="1">
      <c r="A161" s="15"/>
      <c r="B161" s="259"/>
      <c r="C161" s="260"/>
      <c r="D161" s="238" t="s">
        <v>265</v>
      </c>
      <c r="E161" s="261" t="s">
        <v>48</v>
      </c>
      <c r="F161" s="262" t="s">
        <v>730</v>
      </c>
      <c r="G161" s="260"/>
      <c r="H161" s="261" t="s">
        <v>48</v>
      </c>
      <c r="I161" s="263"/>
      <c r="J161" s="260"/>
      <c r="K161" s="260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265</v>
      </c>
      <c r="AU161" s="268" t="s">
        <v>93</v>
      </c>
      <c r="AV161" s="15" t="s">
        <v>23</v>
      </c>
      <c r="AW161" s="15" t="s">
        <v>46</v>
      </c>
      <c r="AX161" s="15" t="s">
        <v>85</v>
      </c>
      <c r="AY161" s="268" t="s">
        <v>254</v>
      </c>
    </row>
    <row r="162" s="13" customFormat="1">
      <c r="A162" s="13"/>
      <c r="B162" s="236"/>
      <c r="C162" s="237"/>
      <c r="D162" s="238" t="s">
        <v>265</v>
      </c>
      <c r="E162" s="239" t="s">
        <v>675</v>
      </c>
      <c r="F162" s="240" t="s">
        <v>2290</v>
      </c>
      <c r="G162" s="237"/>
      <c r="H162" s="241">
        <v>13.789</v>
      </c>
      <c r="I162" s="242"/>
      <c r="J162" s="237"/>
      <c r="K162" s="237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265</v>
      </c>
      <c r="AU162" s="247" t="s">
        <v>93</v>
      </c>
      <c r="AV162" s="13" t="s">
        <v>93</v>
      </c>
      <c r="AW162" s="13" t="s">
        <v>46</v>
      </c>
      <c r="AX162" s="13" t="s">
        <v>23</v>
      </c>
      <c r="AY162" s="247" t="s">
        <v>254</v>
      </c>
    </row>
    <row r="163" s="2" customFormat="1" ht="24.15" customHeight="1">
      <c r="A163" s="42"/>
      <c r="B163" s="43"/>
      <c r="C163" s="218" t="s">
        <v>298</v>
      </c>
      <c r="D163" s="218" t="s">
        <v>256</v>
      </c>
      <c r="E163" s="219" t="s">
        <v>772</v>
      </c>
      <c r="F163" s="220" t="s">
        <v>773</v>
      </c>
      <c r="G163" s="221" t="s">
        <v>314</v>
      </c>
      <c r="H163" s="222">
        <v>5.3620000000000001</v>
      </c>
      <c r="I163" s="223"/>
      <c r="J163" s="224">
        <f>ROUND(I163*H163,2)</f>
        <v>0</v>
      </c>
      <c r="K163" s="220" t="s">
        <v>260</v>
      </c>
      <c r="L163" s="48"/>
      <c r="M163" s="225" t="s">
        <v>48</v>
      </c>
      <c r="N163" s="226" t="s">
        <v>56</v>
      </c>
      <c r="O163" s="88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9" t="s">
        <v>261</v>
      </c>
      <c r="AT163" s="229" t="s">
        <v>256</v>
      </c>
      <c r="AU163" s="229" t="s">
        <v>93</v>
      </c>
      <c r="AY163" s="20" t="s">
        <v>254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0" t="s">
        <v>23</v>
      </c>
      <c r="BK163" s="230">
        <f>ROUND(I163*H163,2)</f>
        <v>0</v>
      </c>
      <c r="BL163" s="20" t="s">
        <v>261</v>
      </c>
      <c r="BM163" s="229" t="s">
        <v>2291</v>
      </c>
    </row>
    <row r="164" s="2" customFormat="1">
      <c r="A164" s="42"/>
      <c r="B164" s="43"/>
      <c r="C164" s="44"/>
      <c r="D164" s="231" t="s">
        <v>263</v>
      </c>
      <c r="E164" s="44"/>
      <c r="F164" s="232" t="s">
        <v>775</v>
      </c>
      <c r="G164" s="44"/>
      <c r="H164" s="44"/>
      <c r="I164" s="233"/>
      <c r="J164" s="44"/>
      <c r="K164" s="44"/>
      <c r="L164" s="48"/>
      <c r="M164" s="234"/>
      <c r="N164" s="23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263</v>
      </c>
      <c r="AU164" s="20" t="s">
        <v>93</v>
      </c>
    </row>
    <row r="165" s="15" customFormat="1">
      <c r="A165" s="15"/>
      <c r="B165" s="259"/>
      <c r="C165" s="260"/>
      <c r="D165" s="238" t="s">
        <v>265</v>
      </c>
      <c r="E165" s="261" t="s">
        <v>48</v>
      </c>
      <c r="F165" s="262" t="s">
        <v>729</v>
      </c>
      <c r="G165" s="260"/>
      <c r="H165" s="261" t="s">
        <v>48</v>
      </c>
      <c r="I165" s="263"/>
      <c r="J165" s="260"/>
      <c r="K165" s="260"/>
      <c r="L165" s="264"/>
      <c r="M165" s="265"/>
      <c r="N165" s="266"/>
      <c r="O165" s="266"/>
      <c r="P165" s="266"/>
      <c r="Q165" s="266"/>
      <c r="R165" s="266"/>
      <c r="S165" s="266"/>
      <c r="T165" s="26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8" t="s">
        <v>265</v>
      </c>
      <c r="AU165" s="268" t="s">
        <v>93</v>
      </c>
      <c r="AV165" s="15" t="s">
        <v>23</v>
      </c>
      <c r="AW165" s="15" t="s">
        <v>46</v>
      </c>
      <c r="AX165" s="15" t="s">
        <v>85</v>
      </c>
      <c r="AY165" s="268" t="s">
        <v>254</v>
      </c>
    </row>
    <row r="166" s="15" customFormat="1">
      <c r="A166" s="15"/>
      <c r="B166" s="259"/>
      <c r="C166" s="260"/>
      <c r="D166" s="238" t="s">
        <v>265</v>
      </c>
      <c r="E166" s="261" t="s">
        <v>48</v>
      </c>
      <c r="F166" s="262" t="s">
        <v>730</v>
      </c>
      <c r="G166" s="260"/>
      <c r="H166" s="261" t="s">
        <v>48</v>
      </c>
      <c r="I166" s="263"/>
      <c r="J166" s="260"/>
      <c r="K166" s="260"/>
      <c r="L166" s="264"/>
      <c r="M166" s="265"/>
      <c r="N166" s="266"/>
      <c r="O166" s="266"/>
      <c r="P166" s="266"/>
      <c r="Q166" s="266"/>
      <c r="R166" s="266"/>
      <c r="S166" s="266"/>
      <c r="T166" s="26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8" t="s">
        <v>265</v>
      </c>
      <c r="AU166" s="268" t="s">
        <v>93</v>
      </c>
      <c r="AV166" s="15" t="s">
        <v>23</v>
      </c>
      <c r="AW166" s="15" t="s">
        <v>46</v>
      </c>
      <c r="AX166" s="15" t="s">
        <v>85</v>
      </c>
      <c r="AY166" s="268" t="s">
        <v>254</v>
      </c>
    </row>
    <row r="167" s="13" customFormat="1">
      <c r="A167" s="13"/>
      <c r="B167" s="236"/>
      <c r="C167" s="237"/>
      <c r="D167" s="238" t="s">
        <v>265</v>
      </c>
      <c r="E167" s="239" t="s">
        <v>776</v>
      </c>
      <c r="F167" s="240" t="s">
        <v>2292</v>
      </c>
      <c r="G167" s="237"/>
      <c r="H167" s="241">
        <v>5.3620000000000001</v>
      </c>
      <c r="I167" s="242"/>
      <c r="J167" s="237"/>
      <c r="K167" s="237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265</v>
      </c>
      <c r="AU167" s="247" t="s">
        <v>93</v>
      </c>
      <c r="AV167" s="13" t="s">
        <v>93</v>
      </c>
      <c r="AW167" s="13" t="s">
        <v>46</v>
      </c>
      <c r="AX167" s="13" t="s">
        <v>23</v>
      </c>
      <c r="AY167" s="247" t="s">
        <v>254</v>
      </c>
    </row>
    <row r="168" s="2" customFormat="1" ht="24.15" customHeight="1">
      <c r="A168" s="42"/>
      <c r="B168" s="43"/>
      <c r="C168" s="218" t="s">
        <v>303</v>
      </c>
      <c r="D168" s="218" t="s">
        <v>256</v>
      </c>
      <c r="E168" s="219" t="s">
        <v>778</v>
      </c>
      <c r="F168" s="220" t="s">
        <v>779</v>
      </c>
      <c r="G168" s="221" t="s">
        <v>314</v>
      </c>
      <c r="H168" s="222">
        <v>48.261000000000003</v>
      </c>
      <c r="I168" s="223"/>
      <c r="J168" s="224">
        <f>ROUND(I168*H168,2)</f>
        <v>0</v>
      </c>
      <c r="K168" s="220" t="s">
        <v>260</v>
      </c>
      <c r="L168" s="48"/>
      <c r="M168" s="225" t="s">
        <v>48</v>
      </c>
      <c r="N168" s="226" t="s">
        <v>56</v>
      </c>
      <c r="O168" s="88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9" t="s">
        <v>261</v>
      </c>
      <c r="AT168" s="229" t="s">
        <v>256</v>
      </c>
      <c r="AU168" s="229" t="s">
        <v>93</v>
      </c>
      <c r="AY168" s="20" t="s">
        <v>254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0" t="s">
        <v>23</v>
      </c>
      <c r="BK168" s="230">
        <f>ROUND(I168*H168,2)</f>
        <v>0</v>
      </c>
      <c r="BL168" s="20" t="s">
        <v>261</v>
      </c>
      <c r="BM168" s="229" t="s">
        <v>2293</v>
      </c>
    </row>
    <row r="169" s="2" customFormat="1">
      <c r="A169" s="42"/>
      <c r="B169" s="43"/>
      <c r="C169" s="44"/>
      <c r="D169" s="231" t="s">
        <v>263</v>
      </c>
      <c r="E169" s="44"/>
      <c r="F169" s="232" t="s">
        <v>781</v>
      </c>
      <c r="G169" s="44"/>
      <c r="H169" s="44"/>
      <c r="I169" s="233"/>
      <c r="J169" s="44"/>
      <c r="K169" s="44"/>
      <c r="L169" s="48"/>
      <c r="M169" s="234"/>
      <c r="N169" s="23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263</v>
      </c>
      <c r="AU169" s="20" t="s">
        <v>93</v>
      </c>
    </row>
    <row r="170" s="15" customFormat="1">
      <c r="A170" s="15"/>
      <c r="B170" s="259"/>
      <c r="C170" s="260"/>
      <c r="D170" s="238" t="s">
        <v>265</v>
      </c>
      <c r="E170" s="261" t="s">
        <v>48</v>
      </c>
      <c r="F170" s="262" t="s">
        <v>729</v>
      </c>
      <c r="G170" s="260"/>
      <c r="H170" s="261" t="s">
        <v>48</v>
      </c>
      <c r="I170" s="263"/>
      <c r="J170" s="260"/>
      <c r="K170" s="260"/>
      <c r="L170" s="264"/>
      <c r="M170" s="265"/>
      <c r="N170" s="266"/>
      <c r="O170" s="266"/>
      <c r="P170" s="266"/>
      <c r="Q170" s="266"/>
      <c r="R170" s="266"/>
      <c r="S170" s="266"/>
      <c r="T170" s="26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8" t="s">
        <v>265</v>
      </c>
      <c r="AU170" s="268" t="s">
        <v>93</v>
      </c>
      <c r="AV170" s="15" t="s">
        <v>23</v>
      </c>
      <c r="AW170" s="15" t="s">
        <v>46</v>
      </c>
      <c r="AX170" s="15" t="s">
        <v>85</v>
      </c>
      <c r="AY170" s="268" t="s">
        <v>254</v>
      </c>
    </row>
    <row r="171" s="15" customFormat="1">
      <c r="A171" s="15"/>
      <c r="B171" s="259"/>
      <c r="C171" s="260"/>
      <c r="D171" s="238" t="s">
        <v>265</v>
      </c>
      <c r="E171" s="261" t="s">
        <v>48</v>
      </c>
      <c r="F171" s="262" t="s">
        <v>730</v>
      </c>
      <c r="G171" s="260"/>
      <c r="H171" s="261" t="s">
        <v>48</v>
      </c>
      <c r="I171" s="263"/>
      <c r="J171" s="260"/>
      <c r="K171" s="260"/>
      <c r="L171" s="264"/>
      <c r="M171" s="265"/>
      <c r="N171" s="266"/>
      <c r="O171" s="266"/>
      <c r="P171" s="266"/>
      <c r="Q171" s="266"/>
      <c r="R171" s="266"/>
      <c r="S171" s="266"/>
      <c r="T171" s="26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8" t="s">
        <v>265</v>
      </c>
      <c r="AU171" s="268" t="s">
        <v>93</v>
      </c>
      <c r="AV171" s="15" t="s">
        <v>23</v>
      </c>
      <c r="AW171" s="15" t="s">
        <v>46</v>
      </c>
      <c r="AX171" s="15" t="s">
        <v>85</v>
      </c>
      <c r="AY171" s="268" t="s">
        <v>254</v>
      </c>
    </row>
    <row r="172" s="13" customFormat="1">
      <c r="A172" s="13"/>
      <c r="B172" s="236"/>
      <c r="C172" s="237"/>
      <c r="D172" s="238" t="s">
        <v>265</v>
      </c>
      <c r="E172" s="239" t="s">
        <v>677</v>
      </c>
      <c r="F172" s="240" t="s">
        <v>2294</v>
      </c>
      <c r="G172" s="237"/>
      <c r="H172" s="241">
        <v>48.261000000000003</v>
      </c>
      <c r="I172" s="242"/>
      <c r="J172" s="237"/>
      <c r="K172" s="237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265</v>
      </c>
      <c r="AU172" s="247" t="s">
        <v>93</v>
      </c>
      <c r="AV172" s="13" t="s">
        <v>93</v>
      </c>
      <c r="AW172" s="13" t="s">
        <v>46</v>
      </c>
      <c r="AX172" s="13" t="s">
        <v>23</v>
      </c>
      <c r="AY172" s="247" t="s">
        <v>254</v>
      </c>
    </row>
    <row r="173" s="2" customFormat="1" ht="24.15" customHeight="1">
      <c r="A173" s="42"/>
      <c r="B173" s="43"/>
      <c r="C173" s="218" t="s">
        <v>311</v>
      </c>
      <c r="D173" s="218" t="s">
        <v>256</v>
      </c>
      <c r="E173" s="219" t="s">
        <v>2295</v>
      </c>
      <c r="F173" s="220" t="s">
        <v>2296</v>
      </c>
      <c r="G173" s="221" t="s">
        <v>259</v>
      </c>
      <c r="H173" s="222">
        <v>84.599999999999994</v>
      </c>
      <c r="I173" s="223"/>
      <c r="J173" s="224">
        <f>ROUND(I173*H173,2)</f>
        <v>0</v>
      </c>
      <c r="K173" s="220" t="s">
        <v>260</v>
      </c>
      <c r="L173" s="48"/>
      <c r="M173" s="225" t="s">
        <v>48</v>
      </c>
      <c r="N173" s="226" t="s">
        <v>56</v>
      </c>
      <c r="O173" s="88"/>
      <c r="P173" s="227">
        <f>O173*H173</f>
        <v>0</v>
      </c>
      <c r="Q173" s="227">
        <v>0.00062704799999999995</v>
      </c>
      <c r="R173" s="227">
        <f>Q173*H173</f>
        <v>0.05304826079999999</v>
      </c>
      <c r="S173" s="227">
        <v>0</v>
      </c>
      <c r="T173" s="22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9" t="s">
        <v>261</v>
      </c>
      <c r="AT173" s="229" t="s">
        <v>256</v>
      </c>
      <c r="AU173" s="229" t="s">
        <v>93</v>
      </c>
      <c r="AY173" s="20" t="s">
        <v>254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23</v>
      </c>
      <c r="BK173" s="230">
        <f>ROUND(I173*H173,2)</f>
        <v>0</v>
      </c>
      <c r="BL173" s="20" t="s">
        <v>261</v>
      </c>
      <c r="BM173" s="229" t="s">
        <v>2297</v>
      </c>
    </row>
    <row r="174" s="2" customFormat="1">
      <c r="A174" s="42"/>
      <c r="B174" s="43"/>
      <c r="C174" s="44"/>
      <c r="D174" s="231" t="s">
        <v>263</v>
      </c>
      <c r="E174" s="44"/>
      <c r="F174" s="232" t="s">
        <v>2298</v>
      </c>
      <c r="G174" s="44"/>
      <c r="H174" s="44"/>
      <c r="I174" s="233"/>
      <c r="J174" s="44"/>
      <c r="K174" s="44"/>
      <c r="L174" s="48"/>
      <c r="M174" s="234"/>
      <c r="N174" s="23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263</v>
      </c>
      <c r="AU174" s="20" t="s">
        <v>93</v>
      </c>
    </row>
    <row r="175" s="13" customFormat="1">
      <c r="A175" s="13"/>
      <c r="B175" s="236"/>
      <c r="C175" s="237"/>
      <c r="D175" s="238" t="s">
        <v>265</v>
      </c>
      <c r="E175" s="239" t="s">
        <v>48</v>
      </c>
      <c r="F175" s="240" t="s">
        <v>2299</v>
      </c>
      <c r="G175" s="237"/>
      <c r="H175" s="241">
        <v>84.599999999999994</v>
      </c>
      <c r="I175" s="242"/>
      <c r="J175" s="237"/>
      <c r="K175" s="237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265</v>
      </c>
      <c r="AU175" s="247" t="s">
        <v>93</v>
      </c>
      <c r="AV175" s="13" t="s">
        <v>93</v>
      </c>
      <c r="AW175" s="13" t="s">
        <v>46</v>
      </c>
      <c r="AX175" s="13" t="s">
        <v>85</v>
      </c>
      <c r="AY175" s="247" t="s">
        <v>254</v>
      </c>
    </row>
    <row r="176" s="16" customFormat="1">
      <c r="A176" s="16"/>
      <c r="B176" s="272"/>
      <c r="C176" s="273"/>
      <c r="D176" s="238" t="s">
        <v>265</v>
      </c>
      <c r="E176" s="274" t="s">
        <v>2244</v>
      </c>
      <c r="F176" s="275" t="s">
        <v>310</v>
      </c>
      <c r="G176" s="273"/>
      <c r="H176" s="276">
        <v>84.599999999999994</v>
      </c>
      <c r="I176" s="277"/>
      <c r="J176" s="273"/>
      <c r="K176" s="273"/>
      <c r="L176" s="278"/>
      <c r="M176" s="279"/>
      <c r="N176" s="280"/>
      <c r="O176" s="280"/>
      <c r="P176" s="280"/>
      <c r="Q176" s="280"/>
      <c r="R176" s="280"/>
      <c r="S176" s="280"/>
      <c r="T176" s="281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82" t="s">
        <v>265</v>
      </c>
      <c r="AU176" s="282" t="s">
        <v>93</v>
      </c>
      <c r="AV176" s="16" t="s">
        <v>104</v>
      </c>
      <c r="AW176" s="16" t="s">
        <v>46</v>
      </c>
      <c r="AX176" s="16" t="s">
        <v>23</v>
      </c>
      <c r="AY176" s="282" t="s">
        <v>254</v>
      </c>
    </row>
    <row r="177" s="2" customFormat="1" ht="24.15" customHeight="1">
      <c r="A177" s="42"/>
      <c r="B177" s="43"/>
      <c r="C177" s="218" t="s">
        <v>28</v>
      </c>
      <c r="D177" s="218" t="s">
        <v>256</v>
      </c>
      <c r="E177" s="219" t="s">
        <v>2300</v>
      </c>
      <c r="F177" s="220" t="s">
        <v>2301</v>
      </c>
      <c r="G177" s="221" t="s">
        <v>259</v>
      </c>
      <c r="H177" s="222">
        <v>84.599999999999994</v>
      </c>
      <c r="I177" s="223"/>
      <c r="J177" s="224">
        <f>ROUND(I177*H177,2)</f>
        <v>0</v>
      </c>
      <c r="K177" s="220" t="s">
        <v>260</v>
      </c>
      <c r="L177" s="48"/>
      <c r="M177" s="225" t="s">
        <v>48</v>
      </c>
      <c r="N177" s="226" t="s">
        <v>56</v>
      </c>
      <c r="O177" s="88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9" t="s">
        <v>261</v>
      </c>
      <c r="AT177" s="229" t="s">
        <v>256</v>
      </c>
      <c r="AU177" s="229" t="s">
        <v>93</v>
      </c>
      <c r="AY177" s="20" t="s">
        <v>254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0" t="s">
        <v>23</v>
      </c>
      <c r="BK177" s="230">
        <f>ROUND(I177*H177,2)</f>
        <v>0</v>
      </c>
      <c r="BL177" s="20" t="s">
        <v>261</v>
      </c>
      <c r="BM177" s="229" t="s">
        <v>2302</v>
      </c>
    </row>
    <row r="178" s="2" customFormat="1">
      <c r="A178" s="42"/>
      <c r="B178" s="43"/>
      <c r="C178" s="44"/>
      <c r="D178" s="231" t="s">
        <v>263</v>
      </c>
      <c r="E178" s="44"/>
      <c r="F178" s="232" t="s">
        <v>2303</v>
      </c>
      <c r="G178" s="44"/>
      <c r="H178" s="44"/>
      <c r="I178" s="233"/>
      <c r="J178" s="44"/>
      <c r="K178" s="44"/>
      <c r="L178" s="48"/>
      <c r="M178" s="234"/>
      <c r="N178" s="23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263</v>
      </c>
      <c r="AU178" s="20" t="s">
        <v>93</v>
      </c>
    </row>
    <row r="179" s="13" customFormat="1">
      <c r="A179" s="13"/>
      <c r="B179" s="236"/>
      <c r="C179" s="237"/>
      <c r="D179" s="238" t="s">
        <v>265</v>
      </c>
      <c r="E179" s="239" t="s">
        <v>48</v>
      </c>
      <c r="F179" s="240" t="s">
        <v>2244</v>
      </c>
      <c r="G179" s="237"/>
      <c r="H179" s="241">
        <v>84.599999999999994</v>
      </c>
      <c r="I179" s="242"/>
      <c r="J179" s="237"/>
      <c r="K179" s="237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265</v>
      </c>
      <c r="AU179" s="247" t="s">
        <v>93</v>
      </c>
      <c r="AV179" s="13" t="s">
        <v>93</v>
      </c>
      <c r="AW179" s="13" t="s">
        <v>46</v>
      </c>
      <c r="AX179" s="13" t="s">
        <v>23</v>
      </c>
      <c r="AY179" s="247" t="s">
        <v>254</v>
      </c>
    </row>
    <row r="180" s="2" customFormat="1">
      <c r="A180" s="42"/>
      <c r="B180" s="43"/>
      <c r="C180" s="44"/>
      <c r="D180" s="238" t="s">
        <v>278</v>
      </c>
      <c r="E180" s="44"/>
      <c r="F180" s="269" t="s">
        <v>2304</v>
      </c>
      <c r="G180" s="44"/>
      <c r="H180" s="44"/>
      <c r="I180" s="44"/>
      <c r="J180" s="44"/>
      <c r="K180" s="44"/>
      <c r="L180" s="48"/>
      <c r="M180" s="234"/>
      <c r="N180" s="23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U180" s="20" t="s">
        <v>93</v>
      </c>
    </row>
    <row r="181" s="2" customFormat="1">
      <c r="A181" s="42"/>
      <c r="B181" s="43"/>
      <c r="C181" s="44"/>
      <c r="D181" s="238" t="s">
        <v>278</v>
      </c>
      <c r="E181" s="44"/>
      <c r="F181" s="270" t="s">
        <v>2299</v>
      </c>
      <c r="G181" s="44"/>
      <c r="H181" s="271">
        <v>84.599999999999994</v>
      </c>
      <c r="I181" s="44"/>
      <c r="J181" s="44"/>
      <c r="K181" s="44"/>
      <c r="L181" s="48"/>
      <c r="M181" s="234"/>
      <c r="N181" s="23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U181" s="20" t="s">
        <v>93</v>
      </c>
    </row>
    <row r="182" s="2" customFormat="1">
      <c r="A182" s="42"/>
      <c r="B182" s="43"/>
      <c r="C182" s="44"/>
      <c r="D182" s="238" t="s">
        <v>278</v>
      </c>
      <c r="E182" s="44"/>
      <c r="F182" s="270" t="s">
        <v>310</v>
      </c>
      <c r="G182" s="44"/>
      <c r="H182" s="271">
        <v>84.599999999999994</v>
      </c>
      <c r="I182" s="44"/>
      <c r="J182" s="44"/>
      <c r="K182" s="44"/>
      <c r="L182" s="48"/>
      <c r="M182" s="234"/>
      <c r="N182" s="23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U182" s="20" t="s">
        <v>93</v>
      </c>
    </row>
    <row r="183" s="2" customFormat="1" ht="24.15" customHeight="1">
      <c r="A183" s="42"/>
      <c r="B183" s="43"/>
      <c r="C183" s="218" t="s">
        <v>338</v>
      </c>
      <c r="D183" s="218" t="s">
        <v>256</v>
      </c>
      <c r="E183" s="219" t="s">
        <v>2305</v>
      </c>
      <c r="F183" s="220" t="s">
        <v>2306</v>
      </c>
      <c r="G183" s="221" t="s">
        <v>259</v>
      </c>
      <c r="H183" s="222">
        <v>80</v>
      </c>
      <c r="I183" s="223"/>
      <c r="J183" s="224">
        <f>ROUND(I183*H183,2)</f>
        <v>0</v>
      </c>
      <c r="K183" s="220" t="s">
        <v>260</v>
      </c>
      <c r="L183" s="48"/>
      <c r="M183" s="225" t="s">
        <v>48</v>
      </c>
      <c r="N183" s="226" t="s">
        <v>56</v>
      </c>
      <c r="O183" s="88"/>
      <c r="P183" s="227">
        <f>O183*H183</f>
        <v>0</v>
      </c>
      <c r="Q183" s="227">
        <v>0.00496</v>
      </c>
      <c r="R183" s="227">
        <f>Q183*H183</f>
        <v>0.39679999999999999</v>
      </c>
      <c r="S183" s="227">
        <v>0</v>
      </c>
      <c r="T183" s="22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9" t="s">
        <v>261</v>
      </c>
      <c r="AT183" s="229" t="s">
        <v>256</v>
      </c>
      <c r="AU183" s="229" t="s">
        <v>93</v>
      </c>
      <c r="AY183" s="20" t="s">
        <v>254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0" t="s">
        <v>23</v>
      </c>
      <c r="BK183" s="230">
        <f>ROUND(I183*H183,2)</f>
        <v>0</v>
      </c>
      <c r="BL183" s="20" t="s">
        <v>261</v>
      </c>
      <c r="BM183" s="229" t="s">
        <v>2307</v>
      </c>
    </row>
    <row r="184" s="2" customFormat="1">
      <c r="A184" s="42"/>
      <c r="B184" s="43"/>
      <c r="C184" s="44"/>
      <c r="D184" s="231" t="s">
        <v>263</v>
      </c>
      <c r="E184" s="44"/>
      <c r="F184" s="232" t="s">
        <v>2308</v>
      </c>
      <c r="G184" s="44"/>
      <c r="H184" s="44"/>
      <c r="I184" s="233"/>
      <c r="J184" s="44"/>
      <c r="K184" s="44"/>
      <c r="L184" s="48"/>
      <c r="M184" s="234"/>
      <c r="N184" s="23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263</v>
      </c>
      <c r="AU184" s="20" t="s">
        <v>93</v>
      </c>
    </row>
    <row r="185" s="15" customFormat="1">
      <c r="A185" s="15"/>
      <c r="B185" s="259"/>
      <c r="C185" s="260"/>
      <c r="D185" s="238" t="s">
        <v>265</v>
      </c>
      <c r="E185" s="261" t="s">
        <v>48</v>
      </c>
      <c r="F185" s="262" t="s">
        <v>2272</v>
      </c>
      <c r="G185" s="260"/>
      <c r="H185" s="261" t="s">
        <v>48</v>
      </c>
      <c r="I185" s="263"/>
      <c r="J185" s="260"/>
      <c r="K185" s="260"/>
      <c r="L185" s="264"/>
      <c r="M185" s="265"/>
      <c r="N185" s="266"/>
      <c r="O185" s="266"/>
      <c r="P185" s="266"/>
      <c r="Q185" s="266"/>
      <c r="R185" s="266"/>
      <c r="S185" s="266"/>
      <c r="T185" s="26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8" t="s">
        <v>265</v>
      </c>
      <c r="AU185" s="268" t="s">
        <v>93</v>
      </c>
      <c r="AV185" s="15" t="s">
        <v>23</v>
      </c>
      <c r="AW185" s="15" t="s">
        <v>46</v>
      </c>
      <c r="AX185" s="15" t="s">
        <v>85</v>
      </c>
      <c r="AY185" s="268" t="s">
        <v>254</v>
      </c>
    </row>
    <row r="186" s="13" customFormat="1">
      <c r="A186" s="13"/>
      <c r="B186" s="236"/>
      <c r="C186" s="237"/>
      <c r="D186" s="238" t="s">
        <v>265</v>
      </c>
      <c r="E186" s="239" t="s">
        <v>2246</v>
      </c>
      <c r="F186" s="240" t="s">
        <v>2309</v>
      </c>
      <c r="G186" s="237"/>
      <c r="H186" s="241">
        <v>80</v>
      </c>
      <c r="I186" s="242"/>
      <c r="J186" s="237"/>
      <c r="K186" s="237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265</v>
      </c>
      <c r="AU186" s="247" t="s">
        <v>93</v>
      </c>
      <c r="AV186" s="13" t="s">
        <v>93</v>
      </c>
      <c r="AW186" s="13" t="s">
        <v>46</v>
      </c>
      <c r="AX186" s="13" t="s">
        <v>23</v>
      </c>
      <c r="AY186" s="247" t="s">
        <v>254</v>
      </c>
    </row>
    <row r="187" s="2" customFormat="1" ht="24.15" customHeight="1">
      <c r="A187" s="42"/>
      <c r="B187" s="43"/>
      <c r="C187" s="218" t="s">
        <v>8</v>
      </c>
      <c r="D187" s="218" t="s">
        <v>256</v>
      </c>
      <c r="E187" s="219" t="s">
        <v>2310</v>
      </c>
      <c r="F187" s="220" t="s">
        <v>2311</v>
      </c>
      <c r="G187" s="221" t="s">
        <v>259</v>
      </c>
      <c r="H187" s="222">
        <v>80</v>
      </c>
      <c r="I187" s="223"/>
      <c r="J187" s="224">
        <f>ROUND(I187*H187,2)</f>
        <v>0</v>
      </c>
      <c r="K187" s="220" t="s">
        <v>260</v>
      </c>
      <c r="L187" s="48"/>
      <c r="M187" s="225" t="s">
        <v>48</v>
      </c>
      <c r="N187" s="226" t="s">
        <v>56</v>
      </c>
      <c r="O187" s="88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9" t="s">
        <v>261</v>
      </c>
      <c r="AT187" s="229" t="s">
        <v>256</v>
      </c>
      <c r="AU187" s="229" t="s">
        <v>93</v>
      </c>
      <c r="AY187" s="20" t="s">
        <v>254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20" t="s">
        <v>23</v>
      </c>
      <c r="BK187" s="230">
        <f>ROUND(I187*H187,2)</f>
        <v>0</v>
      </c>
      <c r="BL187" s="20" t="s">
        <v>261</v>
      </c>
      <c r="BM187" s="229" t="s">
        <v>2312</v>
      </c>
    </row>
    <row r="188" s="2" customFormat="1">
      <c r="A188" s="42"/>
      <c r="B188" s="43"/>
      <c r="C188" s="44"/>
      <c r="D188" s="231" t="s">
        <v>263</v>
      </c>
      <c r="E188" s="44"/>
      <c r="F188" s="232" t="s">
        <v>2313</v>
      </c>
      <c r="G188" s="44"/>
      <c r="H188" s="44"/>
      <c r="I188" s="233"/>
      <c r="J188" s="44"/>
      <c r="K188" s="44"/>
      <c r="L188" s="48"/>
      <c r="M188" s="234"/>
      <c r="N188" s="23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263</v>
      </c>
      <c r="AU188" s="20" t="s">
        <v>93</v>
      </c>
    </row>
    <row r="189" s="13" customFormat="1">
      <c r="A189" s="13"/>
      <c r="B189" s="236"/>
      <c r="C189" s="237"/>
      <c r="D189" s="238" t="s">
        <v>265</v>
      </c>
      <c r="E189" s="239" t="s">
        <v>48</v>
      </c>
      <c r="F189" s="240" t="s">
        <v>2246</v>
      </c>
      <c r="G189" s="237"/>
      <c r="H189" s="241">
        <v>80</v>
      </c>
      <c r="I189" s="242"/>
      <c r="J189" s="237"/>
      <c r="K189" s="237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265</v>
      </c>
      <c r="AU189" s="247" t="s">
        <v>93</v>
      </c>
      <c r="AV189" s="13" t="s">
        <v>93</v>
      </c>
      <c r="AW189" s="13" t="s">
        <v>46</v>
      </c>
      <c r="AX189" s="13" t="s">
        <v>23</v>
      </c>
      <c r="AY189" s="247" t="s">
        <v>254</v>
      </c>
    </row>
    <row r="190" s="2" customFormat="1">
      <c r="A190" s="42"/>
      <c r="B190" s="43"/>
      <c r="C190" s="44"/>
      <c r="D190" s="238" t="s">
        <v>278</v>
      </c>
      <c r="E190" s="44"/>
      <c r="F190" s="269" t="s">
        <v>2314</v>
      </c>
      <c r="G190" s="44"/>
      <c r="H190" s="44"/>
      <c r="I190" s="44"/>
      <c r="J190" s="44"/>
      <c r="K190" s="44"/>
      <c r="L190" s="48"/>
      <c r="M190" s="234"/>
      <c r="N190" s="23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U190" s="20" t="s">
        <v>93</v>
      </c>
    </row>
    <row r="191" s="2" customFormat="1">
      <c r="A191" s="42"/>
      <c r="B191" s="43"/>
      <c r="C191" s="44"/>
      <c r="D191" s="238" t="s">
        <v>278</v>
      </c>
      <c r="E191" s="44"/>
      <c r="F191" s="270" t="s">
        <v>2272</v>
      </c>
      <c r="G191" s="44"/>
      <c r="H191" s="271">
        <v>0</v>
      </c>
      <c r="I191" s="44"/>
      <c r="J191" s="44"/>
      <c r="K191" s="44"/>
      <c r="L191" s="48"/>
      <c r="M191" s="234"/>
      <c r="N191" s="23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U191" s="20" t="s">
        <v>93</v>
      </c>
    </row>
    <row r="192" s="2" customFormat="1">
      <c r="A192" s="42"/>
      <c r="B192" s="43"/>
      <c r="C192" s="44"/>
      <c r="D192" s="238" t="s">
        <v>278</v>
      </c>
      <c r="E192" s="44"/>
      <c r="F192" s="270" t="s">
        <v>2309</v>
      </c>
      <c r="G192" s="44"/>
      <c r="H192" s="271">
        <v>80</v>
      </c>
      <c r="I192" s="44"/>
      <c r="J192" s="44"/>
      <c r="K192" s="44"/>
      <c r="L192" s="48"/>
      <c r="M192" s="234"/>
      <c r="N192" s="23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U192" s="20" t="s">
        <v>93</v>
      </c>
    </row>
    <row r="193" s="2" customFormat="1" ht="37.8" customHeight="1">
      <c r="A193" s="42"/>
      <c r="B193" s="43"/>
      <c r="C193" s="218" t="s">
        <v>349</v>
      </c>
      <c r="D193" s="218" t="s">
        <v>256</v>
      </c>
      <c r="E193" s="219" t="s">
        <v>806</v>
      </c>
      <c r="F193" s="220" t="s">
        <v>807</v>
      </c>
      <c r="G193" s="221" t="s">
        <v>314</v>
      </c>
      <c r="H193" s="222">
        <v>5.5499999999999998</v>
      </c>
      <c r="I193" s="223"/>
      <c r="J193" s="224">
        <f>ROUND(I193*H193,2)</f>
        <v>0</v>
      </c>
      <c r="K193" s="220" t="s">
        <v>260</v>
      </c>
      <c r="L193" s="48"/>
      <c r="M193" s="225" t="s">
        <v>48</v>
      </c>
      <c r="N193" s="226" t="s">
        <v>56</v>
      </c>
      <c r="O193" s="88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9" t="s">
        <v>261</v>
      </c>
      <c r="AT193" s="229" t="s">
        <v>256</v>
      </c>
      <c r="AU193" s="229" t="s">
        <v>93</v>
      </c>
      <c r="AY193" s="20" t="s">
        <v>254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0" t="s">
        <v>23</v>
      </c>
      <c r="BK193" s="230">
        <f>ROUND(I193*H193,2)</f>
        <v>0</v>
      </c>
      <c r="BL193" s="20" t="s">
        <v>261</v>
      </c>
      <c r="BM193" s="229" t="s">
        <v>2315</v>
      </c>
    </row>
    <row r="194" s="2" customFormat="1">
      <c r="A194" s="42"/>
      <c r="B194" s="43"/>
      <c r="C194" s="44"/>
      <c r="D194" s="231" t="s">
        <v>263</v>
      </c>
      <c r="E194" s="44"/>
      <c r="F194" s="232" t="s">
        <v>809</v>
      </c>
      <c r="G194" s="44"/>
      <c r="H194" s="44"/>
      <c r="I194" s="233"/>
      <c r="J194" s="44"/>
      <c r="K194" s="44"/>
      <c r="L194" s="48"/>
      <c r="M194" s="234"/>
      <c r="N194" s="23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263</v>
      </c>
      <c r="AU194" s="20" t="s">
        <v>93</v>
      </c>
    </row>
    <row r="195" s="15" customFormat="1">
      <c r="A195" s="15"/>
      <c r="B195" s="259"/>
      <c r="C195" s="260"/>
      <c r="D195" s="238" t="s">
        <v>265</v>
      </c>
      <c r="E195" s="261" t="s">
        <v>48</v>
      </c>
      <c r="F195" s="262" t="s">
        <v>810</v>
      </c>
      <c r="G195" s="260"/>
      <c r="H195" s="261" t="s">
        <v>48</v>
      </c>
      <c r="I195" s="263"/>
      <c r="J195" s="260"/>
      <c r="K195" s="260"/>
      <c r="L195" s="264"/>
      <c r="M195" s="265"/>
      <c r="N195" s="266"/>
      <c r="O195" s="266"/>
      <c r="P195" s="266"/>
      <c r="Q195" s="266"/>
      <c r="R195" s="266"/>
      <c r="S195" s="266"/>
      <c r="T195" s="26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8" t="s">
        <v>265</v>
      </c>
      <c r="AU195" s="268" t="s">
        <v>93</v>
      </c>
      <c r="AV195" s="15" t="s">
        <v>23</v>
      </c>
      <c r="AW195" s="15" t="s">
        <v>46</v>
      </c>
      <c r="AX195" s="15" t="s">
        <v>85</v>
      </c>
      <c r="AY195" s="268" t="s">
        <v>254</v>
      </c>
    </row>
    <row r="196" s="15" customFormat="1">
      <c r="A196" s="15"/>
      <c r="B196" s="259"/>
      <c r="C196" s="260"/>
      <c r="D196" s="238" t="s">
        <v>265</v>
      </c>
      <c r="E196" s="261" t="s">
        <v>48</v>
      </c>
      <c r="F196" s="262" t="s">
        <v>811</v>
      </c>
      <c r="G196" s="260"/>
      <c r="H196" s="261" t="s">
        <v>48</v>
      </c>
      <c r="I196" s="263"/>
      <c r="J196" s="260"/>
      <c r="K196" s="260"/>
      <c r="L196" s="264"/>
      <c r="M196" s="265"/>
      <c r="N196" s="266"/>
      <c r="O196" s="266"/>
      <c r="P196" s="266"/>
      <c r="Q196" s="266"/>
      <c r="R196" s="266"/>
      <c r="S196" s="266"/>
      <c r="T196" s="26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8" t="s">
        <v>265</v>
      </c>
      <c r="AU196" s="268" t="s">
        <v>93</v>
      </c>
      <c r="AV196" s="15" t="s">
        <v>23</v>
      </c>
      <c r="AW196" s="15" t="s">
        <v>46</v>
      </c>
      <c r="AX196" s="15" t="s">
        <v>85</v>
      </c>
      <c r="AY196" s="268" t="s">
        <v>254</v>
      </c>
    </row>
    <row r="197" s="13" customFormat="1">
      <c r="A197" s="13"/>
      <c r="B197" s="236"/>
      <c r="C197" s="237"/>
      <c r="D197" s="238" t="s">
        <v>265</v>
      </c>
      <c r="E197" s="239" t="s">
        <v>48</v>
      </c>
      <c r="F197" s="240" t="s">
        <v>812</v>
      </c>
      <c r="G197" s="237"/>
      <c r="H197" s="241">
        <v>4.8609999999999998</v>
      </c>
      <c r="I197" s="242"/>
      <c r="J197" s="237"/>
      <c r="K197" s="237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265</v>
      </c>
      <c r="AU197" s="247" t="s">
        <v>93</v>
      </c>
      <c r="AV197" s="13" t="s">
        <v>93</v>
      </c>
      <c r="AW197" s="13" t="s">
        <v>46</v>
      </c>
      <c r="AX197" s="13" t="s">
        <v>85</v>
      </c>
      <c r="AY197" s="247" t="s">
        <v>254</v>
      </c>
    </row>
    <row r="198" s="13" customFormat="1">
      <c r="A198" s="13"/>
      <c r="B198" s="236"/>
      <c r="C198" s="237"/>
      <c r="D198" s="238" t="s">
        <v>265</v>
      </c>
      <c r="E198" s="239" t="s">
        <v>48</v>
      </c>
      <c r="F198" s="240" t="s">
        <v>813</v>
      </c>
      <c r="G198" s="237"/>
      <c r="H198" s="241">
        <v>0.68899999999999995</v>
      </c>
      <c r="I198" s="242"/>
      <c r="J198" s="237"/>
      <c r="K198" s="237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265</v>
      </c>
      <c r="AU198" s="247" t="s">
        <v>93</v>
      </c>
      <c r="AV198" s="13" t="s">
        <v>93</v>
      </c>
      <c r="AW198" s="13" t="s">
        <v>46</v>
      </c>
      <c r="AX198" s="13" t="s">
        <v>85</v>
      </c>
      <c r="AY198" s="247" t="s">
        <v>254</v>
      </c>
    </row>
    <row r="199" s="14" customFormat="1">
      <c r="A199" s="14"/>
      <c r="B199" s="248"/>
      <c r="C199" s="249"/>
      <c r="D199" s="238" t="s">
        <v>265</v>
      </c>
      <c r="E199" s="250" t="s">
        <v>48</v>
      </c>
      <c r="F199" s="251" t="s">
        <v>268</v>
      </c>
      <c r="G199" s="249"/>
      <c r="H199" s="252">
        <v>5.5499999999999998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8" t="s">
        <v>265</v>
      </c>
      <c r="AU199" s="258" t="s">
        <v>93</v>
      </c>
      <c r="AV199" s="14" t="s">
        <v>261</v>
      </c>
      <c r="AW199" s="14" t="s">
        <v>46</v>
      </c>
      <c r="AX199" s="14" t="s">
        <v>23</v>
      </c>
      <c r="AY199" s="258" t="s">
        <v>254</v>
      </c>
    </row>
    <row r="200" s="2" customFormat="1">
      <c r="A200" s="42"/>
      <c r="B200" s="43"/>
      <c r="C200" s="44"/>
      <c r="D200" s="238" t="s">
        <v>278</v>
      </c>
      <c r="E200" s="44"/>
      <c r="F200" s="269" t="s">
        <v>814</v>
      </c>
      <c r="G200" s="44"/>
      <c r="H200" s="44"/>
      <c r="I200" s="44"/>
      <c r="J200" s="44"/>
      <c r="K200" s="44"/>
      <c r="L200" s="48"/>
      <c r="M200" s="234"/>
      <c r="N200" s="23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U200" s="20" t="s">
        <v>93</v>
      </c>
    </row>
    <row r="201" s="2" customFormat="1">
      <c r="A201" s="42"/>
      <c r="B201" s="43"/>
      <c r="C201" s="44"/>
      <c r="D201" s="238" t="s">
        <v>278</v>
      </c>
      <c r="E201" s="44"/>
      <c r="F201" s="270" t="s">
        <v>729</v>
      </c>
      <c r="G201" s="44"/>
      <c r="H201" s="271">
        <v>0</v>
      </c>
      <c r="I201" s="44"/>
      <c r="J201" s="44"/>
      <c r="K201" s="44"/>
      <c r="L201" s="48"/>
      <c r="M201" s="234"/>
      <c r="N201" s="23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U201" s="20" t="s">
        <v>93</v>
      </c>
    </row>
    <row r="202" s="2" customFormat="1">
      <c r="A202" s="42"/>
      <c r="B202" s="43"/>
      <c r="C202" s="44"/>
      <c r="D202" s="238" t="s">
        <v>278</v>
      </c>
      <c r="E202" s="44"/>
      <c r="F202" s="270" t="s">
        <v>730</v>
      </c>
      <c r="G202" s="44"/>
      <c r="H202" s="271">
        <v>0</v>
      </c>
      <c r="I202" s="44"/>
      <c r="J202" s="44"/>
      <c r="K202" s="44"/>
      <c r="L202" s="48"/>
      <c r="M202" s="234"/>
      <c r="N202" s="23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U202" s="20" t="s">
        <v>93</v>
      </c>
    </row>
    <row r="203" s="2" customFormat="1">
      <c r="A203" s="42"/>
      <c r="B203" s="43"/>
      <c r="C203" s="44"/>
      <c r="D203" s="238" t="s">
        <v>278</v>
      </c>
      <c r="E203" s="44"/>
      <c r="F203" s="270" t="s">
        <v>2281</v>
      </c>
      <c r="G203" s="44"/>
      <c r="H203" s="271">
        <v>6.8940000000000001</v>
      </c>
      <c r="I203" s="44"/>
      <c r="J203" s="44"/>
      <c r="K203" s="44"/>
      <c r="L203" s="48"/>
      <c r="M203" s="234"/>
      <c r="N203" s="23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U203" s="20" t="s">
        <v>93</v>
      </c>
    </row>
    <row r="204" s="2" customFormat="1">
      <c r="A204" s="42"/>
      <c r="B204" s="43"/>
      <c r="C204" s="44"/>
      <c r="D204" s="238" t="s">
        <v>278</v>
      </c>
      <c r="E204" s="44"/>
      <c r="F204" s="269" t="s">
        <v>815</v>
      </c>
      <c r="G204" s="44"/>
      <c r="H204" s="44"/>
      <c r="I204" s="44"/>
      <c r="J204" s="44"/>
      <c r="K204" s="44"/>
      <c r="L204" s="48"/>
      <c r="M204" s="234"/>
      <c r="N204" s="23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U204" s="20" t="s">
        <v>93</v>
      </c>
    </row>
    <row r="205" s="2" customFormat="1">
      <c r="A205" s="42"/>
      <c r="B205" s="43"/>
      <c r="C205" s="44"/>
      <c r="D205" s="238" t="s">
        <v>278</v>
      </c>
      <c r="E205" s="44"/>
      <c r="F205" s="270" t="s">
        <v>729</v>
      </c>
      <c r="G205" s="44"/>
      <c r="H205" s="271">
        <v>0</v>
      </c>
      <c r="I205" s="44"/>
      <c r="J205" s="44"/>
      <c r="K205" s="44"/>
      <c r="L205" s="48"/>
      <c r="M205" s="234"/>
      <c r="N205" s="23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U205" s="20" t="s">
        <v>93</v>
      </c>
    </row>
    <row r="206" s="2" customFormat="1">
      <c r="A206" s="42"/>
      <c r="B206" s="43"/>
      <c r="C206" s="44"/>
      <c r="D206" s="238" t="s">
        <v>278</v>
      </c>
      <c r="E206" s="44"/>
      <c r="F206" s="270" t="s">
        <v>730</v>
      </c>
      <c r="G206" s="44"/>
      <c r="H206" s="271">
        <v>0</v>
      </c>
      <c r="I206" s="44"/>
      <c r="J206" s="44"/>
      <c r="K206" s="44"/>
      <c r="L206" s="48"/>
      <c r="M206" s="234"/>
      <c r="N206" s="23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U206" s="20" t="s">
        <v>93</v>
      </c>
    </row>
    <row r="207" s="2" customFormat="1">
      <c r="A207" s="42"/>
      <c r="B207" s="43"/>
      <c r="C207" s="44"/>
      <c r="D207" s="238" t="s">
        <v>278</v>
      </c>
      <c r="E207" s="44"/>
      <c r="F207" s="270" t="s">
        <v>2290</v>
      </c>
      <c r="G207" s="44"/>
      <c r="H207" s="271">
        <v>13.789</v>
      </c>
      <c r="I207" s="44"/>
      <c r="J207" s="44"/>
      <c r="K207" s="44"/>
      <c r="L207" s="48"/>
      <c r="M207" s="234"/>
      <c r="N207" s="23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U207" s="20" t="s">
        <v>93</v>
      </c>
    </row>
    <row r="208" s="2" customFormat="1">
      <c r="A208" s="42"/>
      <c r="B208" s="43"/>
      <c r="C208" s="44"/>
      <c r="D208" s="238" t="s">
        <v>278</v>
      </c>
      <c r="E208" s="44"/>
      <c r="F208" s="269" t="s">
        <v>816</v>
      </c>
      <c r="G208" s="44"/>
      <c r="H208" s="44"/>
      <c r="I208" s="44"/>
      <c r="J208" s="44"/>
      <c r="K208" s="44"/>
      <c r="L208" s="48"/>
      <c r="M208" s="234"/>
      <c r="N208" s="23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U208" s="20" t="s">
        <v>93</v>
      </c>
    </row>
    <row r="209" s="2" customFormat="1">
      <c r="A209" s="42"/>
      <c r="B209" s="43"/>
      <c r="C209" s="44"/>
      <c r="D209" s="238" t="s">
        <v>278</v>
      </c>
      <c r="E209" s="44"/>
      <c r="F209" s="270" t="s">
        <v>729</v>
      </c>
      <c r="G209" s="44"/>
      <c r="H209" s="271">
        <v>0</v>
      </c>
      <c r="I209" s="44"/>
      <c r="J209" s="44"/>
      <c r="K209" s="44"/>
      <c r="L209" s="48"/>
      <c r="M209" s="234"/>
      <c r="N209" s="23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U209" s="20" t="s">
        <v>93</v>
      </c>
    </row>
    <row r="210" s="2" customFormat="1">
      <c r="A210" s="42"/>
      <c r="B210" s="43"/>
      <c r="C210" s="44"/>
      <c r="D210" s="238" t="s">
        <v>278</v>
      </c>
      <c r="E210" s="44"/>
      <c r="F210" s="270" t="s">
        <v>730</v>
      </c>
      <c r="G210" s="44"/>
      <c r="H210" s="271">
        <v>0</v>
      </c>
      <c r="I210" s="44"/>
      <c r="J210" s="44"/>
      <c r="K210" s="44"/>
      <c r="L210" s="48"/>
      <c r="M210" s="234"/>
      <c r="N210" s="23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U210" s="20" t="s">
        <v>93</v>
      </c>
    </row>
    <row r="211" s="2" customFormat="1">
      <c r="A211" s="42"/>
      <c r="B211" s="43"/>
      <c r="C211" s="44"/>
      <c r="D211" s="238" t="s">
        <v>278</v>
      </c>
      <c r="E211" s="44"/>
      <c r="F211" s="270" t="s">
        <v>2267</v>
      </c>
      <c r="G211" s="44"/>
      <c r="H211" s="271">
        <v>0.76600000000000001</v>
      </c>
      <c r="I211" s="44"/>
      <c r="J211" s="44"/>
      <c r="K211" s="44"/>
      <c r="L211" s="48"/>
      <c r="M211" s="234"/>
      <c r="N211" s="23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U211" s="20" t="s">
        <v>93</v>
      </c>
    </row>
    <row r="212" s="2" customFormat="1">
      <c r="A212" s="42"/>
      <c r="B212" s="43"/>
      <c r="C212" s="44"/>
      <c r="D212" s="238" t="s">
        <v>278</v>
      </c>
      <c r="E212" s="44"/>
      <c r="F212" s="269" t="s">
        <v>817</v>
      </c>
      <c r="G212" s="44"/>
      <c r="H212" s="44"/>
      <c r="I212" s="44"/>
      <c r="J212" s="44"/>
      <c r="K212" s="44"/>
      <c r="L212" s="48"/>
      <c r="M212" s="234"/>
      <c r="N212" s="23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U212" s="20" t="s">
        <v>93</v>
      </c>
    </row>
    <row r="213" s="2" customFormat="1">
      <c r="A213" s="42"/>
      <c r="B213" s="43"/>
      <c r="C213" s="44"/>
      <c r="D213" s="238" t="s">
        <v>278</v>
      </c>
      <c r="E213" s="44"/>
      <c r="F213" s="270" t="s">
        <v>729</v>
      </c>
      <c r="G213" s="44"/>
      <c r="H213" s="271">
        <v>0</v>
      </c>
      <c r="I213" s="44"/>
      <c r="J213" s="44"/>
      <c r="K213" s="44"/>
      <c r="L213" s="48"/>
      <c r="M213" s="234"/>
      <c r="N213" s="23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U213" s="20" t="s">
        <v>93</v>
      </c>
    </row>
    <row r="214" s="2" customFormat="1">
      <c r="A214" s="42"/>
      <c r="B214" s="43"/>
      <c r="C214" s="44"/>
      <c r="D214" s="238" t="s">
        <v>278</v>
      </c>
      <c r="E214" s="44"/>
      <c r="F214" s="270" t="s">
        <v>730</v>
      </c>
      <c r="G214" s="44"/>
      <c r="H214" s="271">
        <v>0</v>
      </c>
      <c r="I214" s="44"/>
      <c r="J214" s="44"/>
      <c r="K214" s="44"/>
      <c r="L214" s="48"/>
      <c r="M214" s="234"/>
      <c r="N214" s="23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U214" s="20" t="s">
        <v>93</v>
      </c>
    </row>
    <row r="215" s="2" customFormat="1">
      <c r="A215" s="42"/>
      <c r="B215" s="43"/>
      <c r="C215" s="44"/>
      <c r="D215" s="238" t="s">
        <v>278</v>
      </c>
      <c r="E215" s="44"/>
      <c r="F215" s="270" t="s">
        <v>2288</v>
      </c>
      <c r="G215" s="44"/>
      <c r="H215" s="271">
        <v>1.532</v>
      </c>
      <c r="I215" s="44"/>
      <c r="J215" s="44"/>
      <c r="K215" s="44"/>
      <c r="L215" s="48"/>
      <c r="M215" s="234"/>
      <c r="N215" s="23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U215" s="20" t="s">
        <v>93</v>
      </c>
    </row>
    <row r="216" s="2" customFormat="1" ht="37.8" customHeight="1">
      <c r="A216" s="42"/>
      <c r="B216" s="43"/>
      <c r="C216" s="218" t="s">
        <v>354</v>
      </c>
      <c r="D216" s="218" t="s">
        <v>256</v>
      </c>
      <c r="E216" s="219" t="s">
        <v>818</v>
      </c>
      <c r="F216" s="220" t="s">
        <v>819</v>
      </c>
      <c r="G216" s="221" t="s">
        <v>314</v>
      </c>
      <c r="H216" s="222">
        <v>12.949999999999999</v>
      </c>
      <c r="I216" s="223"/>
      <c r="J216" s="224">
        <f>ROUND(I216*H216,2)</f>
        <v>0</v>
      </c>
      <c r="K216" s="220" t="s">
        <v>260</v>
      </c>
      <c r="L216" s="48"/>
      <c r="M216" s="225" t="s">
        <v>48</v>
      </c>
      <c r="N216" s="226" t="s">
        <v>56</v>
      </c>
      <c r="O216" s="88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9" t="s">
        <v>261</v>
      </c>
      <c r="AT216" s="229" t="s">
        <v>256</v>
      </c>
      <c r="AU216" s="229" t="s">
        <v>93</v>
      </c>
      <c r="AY216" s="20" t="s">
        <v>254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20" t="s">
        <v>23</v>
      </c>
      <c r="BK216" s="230">
        <f>ROUND(I216*H216,2)</f>
        <v>0</v>
      </c>
      <c r="BL216" s="20" t="s">
        <v>261</v>
      </c>
      <c r="BM216" s="229" t="s">
        <v>2316</v>
      </c>
    </row>
    <row r="217" s="2" customFormat="1">
      <c r="A217" s="42"/>
      <c r="B217" s="43"/>
      <c r="C217" s="44"/>
      <c r="D217" s="231" t="s">
        <v>263</v>
      </c>
      <c r="E217" s="44"/>
      <c r="F217" s="232" t="s">
        <v>821</v>
      </c>
      <c r="G217" s="44"/>
      <c r="H217" s="44"/>
      <c r="I217" s="233"/>
      <c r="J217" s="44"/>
      <c r="K217" s="44"/>
      <c r="L217" s="48"/>
      <c r="M217" s="234"/>
      <c r="N217" s="23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263</v>
      </c>
      <c r="AU217" s="20" t="s">
        <v>93</v>
      </c>
    </row>
    <row r="218" s="15" customFormat="1">
      <c r="A218" s="15"/>
      <c r="B218" s="259"/>
      <c r="C218" s="260"/>
      <c r="D218" s="238" t="s">
        <v>265</v>
      </c>
      <c r="E218" s="261" t="s">
        <v>48</v>
      </c>
      <c r="F218" s="262" t="s">
        <v>810</v>
      </c>
      <c r="G218" s="260"/>
      <c r="H218" s="261" t="s">
        <v>48</v>
      </c>
      <c r="I218" s="263"/>
      <c r="J218" s="260"/>
      <c r="K218" s="260"/>
      <c r="L218" s="264"/>
      <c r="M218" s="265"/>
      <c r="N218" s="266"/>
      <c r="O218" s="266"/>
      <c r="P218" s="266"/>
      <c r="Q218" s="266"/>
      <c r="R218" s="266"/>
      <c r="S218" s="266"/>
      <c r="T218" s="26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8" t="s">
        <v>265</v>
      </c>
      <c r="AU218" s="268" t="s">
        <v>93</v>
      </c>
      <c r="AV218" s="15" t="s">
        <v>23</v>
      </c>
      <c r="AW218" s="15" t="s">
        <v>46</v>
      </c>
      <c r="AX218" s="15" t="s">
        <v>85</v>
      </c>
      <c r="AY218" s="268" t="s">
        <v>254</v>
      </c>
    </row>
    <row r="219" s="15" customFormat="1">
      <c r="A219" s="15"/>
      <c r="B219" s="259"/>
      <c r="C219" s="260"/>
      <c r="D219" s="238" t="s">
        <v>265</v>
      </c>
      <c r="E219" s="261" t="s">
        <v>48</v>
      </c>
      <c r="F219" s="262" t="s">
        <v>811</v>
      </c>
      <c r="G219" s="260"/>
      <c r="H219" s="261" t="s">
        <v>48</v>
      </c>
      <c r="I219" s="263"/>
      <c r="J219" s="260"/>
      <c r="K219" s="260"/>
      <c r="L219" s="264"/>
      <c r="M219" s="265"/>
      <c r="N219" s="266"/>
      <c r="O219" s="266"/>
      <c r="P219" s="266"/>
      <c r="Q219" s="266"/>
      <c r="R219" s="266"/>
      <c r="S219" s="266"/>
      <c r="T219" s="26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8" t="s">
        <v>265</v>
      </c>
      <c r="AU219" s="268" t="s">
        <v>93</v>
      </c>
      <c r="AV219" s="15" t="s">
        <v>23</v>
      </c>
      <c r="AW219" s="15" t="s">
        <v>46</v>
      </c>
      <c r="AX219" s="15" t="s">
        <v>85</v>
      </c>
      <c r="AY219" s="268" t="s">
        <v>254</v>
      </c>
    </row>
    <row r="220" s="13" customFormat="1">
      <c r="A220" s="13"/>
      <c r="B220" s="236"/>
      <c r="C220" s="237"/>
      <c r="D220" s="238" t="s">
        <v>265</v>
      </c>
      <c r="E220" s="239" t="s">
        <v>48</v>
      </c>
      <c r="F220" s="240" t="s">
        <v>822</v>
      </c>
      <c r="G220" s="237"/>
      <c r="H220" s="241">
        <v>11.340999999999999</v>
      </c>
      <c r="I220" s="242"/>
      <c r="J220" s="237"/>
      <c r="K220" s="237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265</v>
      </c>
      <c r="AU220" s="247" t="s">
        <v>93</v>
      </c>
      <c r="AV220" s="13" t="s">
        <v>93</v>
      </c>
      <c r="AW220" s="13" t="s">
        <v>46</v>
      </c>
      <c r="AX220" s="13" t="s">
        <v>85</v>
      </c>
      <c r="AY220" s="247" t="s">
        <v>254</v>
      </c>
    </row>
    <row r="221" s="13" customFormat="1">
      <c r="A221" s="13"/>
      <c r="B221" s="236"/>
      <c r="C221" s="237"/>
      <c r="D221" s="238" t="s">
        <v>265</v>
      </c>
      <c r="E221" s="239" t="s">
        <v>48</v>
      </c>
      <c r="F221" s="240" t="s">
        <v>823</v>
      </c>
      <c r="G221" s="237"/>
      <c r="H221" s="241">
        <v>1.609</v>
      </c>
      <c r="I221" s="242"/>
      <c r="J221" s="237"/>
      <c r="K221" s="237"/>
      <c r="L221" s="243"/>
      <c r="M221" s="244"/>
      <c r="N221" s="245"/>
      <c r="O221" s="245"/>
      <c r="P221" s="245"/>
      <c r="Q221" s="245"/>
      <c r="R221" s="245"/>
      <c r="S221" s="245"/>
      <c r="T221" s="24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7" t="s">
        <v>265</v>
      </c>
      <c r="AU221" s="247" t="s">
        <v>93</v>
      </c>
      <c r="AV221" s="13" t="s">
        <v>93</v>
      </c>
      <c r="AW221" s="13" t="s">
        <v>46</v>
      </c>
      <c r="AX221" s="13" t="s">
        <v>85</v>
      </c>
      <c r="AY221" s="247" t="s">
        <v>254</v>
      </c>
    </row>
    <row r="222" s="14" customFormat="1">
      <c r="A222" s="14"/>
      <c r="B222" s="248"/>
      <c r="C222" s="249"/>
      <c r="D222" s="238" t="s">
        <v>265</v>
      </c>
      <c r="E222" s="250" t="s">
        <v>48</v>
      </c>
      <c r="F222" s="251" t="s">
        <v>268</v>
      </c>
      <c r="G222" s="249"/>
      <c r="H222" s="252">
        <v>12.949999999999999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8" t="s">
        <v>265</v>
      </c>
      <c r="AU222" s="258" t="s">
        <v>93</v>
      </c>
      <c r="AV222" s="14" t="s">
        <v>261</v>
      </c>
      <c r="AW222" s="14" t="s">
        <v>46</v>
      </c>
      <c r="AX222" s="14" t="s">
        <v>23</v>
      </c>
      <c r="AY222" s="258" t="s">
        <v>254</v>
      </c>
    </row>
    <row r="223" s="2" customFormat="1">
      <c r="A223" s="42"/>
      <c r="B223" s="43"/>
      <c r="C223" s="44"/>
      <c r="D223" s="238" t="s">
        <v>278</v>
      </c>
      <c r="E223" s="44"/>
      <c r="F223" s="269" t="s">
        <v>824</v>
      </c>
      <c r="G223" s="44"/>
      <c r="H223" s="44"/>
      <c r="I223" s="44"/>
      <c r="J223" s="44"/>
      <c r="K223" s="44"/>
      <c r="L223" s="48"/>
      <c r="M223" s="234"/>
      <c r="N223" s="23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U223" s="20" t="s">
        <v>93</v>
      </c>
    </row>
    <row r="224" s="2" customFormat="1">
      <c r="A224" s="42"/>
      <c r="B224" s="43"/>
      <c r="C224" s="44"/>
      <c r="D224" s="238" t="s">
        <v>278</v>
      </c>
      <c r="E224" s="44"/>
      <c r="F224" s="270" t="s">
        <v>729</v>
      </c>
      <c r="G224" s="44"/>
      <c r="H224" s="271">
        <v>0</v>
      </c>
      <c r="I224" s="44"/>
      <c r="J224" s="44"/>
      <c r="K224" s="44"/>
      <c r="L224" s="48"/>
      <c r="M224" s="234"/>
      <c r="N224" s="23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U224" s="20" t="s">
        <v>93</v>
      </c>
    </row>
    <row r="225" s="2" customFormat="1">
      <c r="A225" s="42"/>
      <c r="B225" s="43"/>
      <c r="C225" s="44"/>
      <c r="D225" s="238" t="s">
        <v>278</v>
      </c>
      <c r="E225" s="44"/>
      <c r="F225" s="270" t="s">
        <v>730</v>
      </c>
      <c r="G225" s="44"/>
      <c r="H225" s="271">
        <v>0</v>
      </c>
      <c r="I225" s="44"/>
      <c r="J225" s="44"/>
      <c r="K225" s="44"/>
      <c r="L225" s="48"/>
      <c r="M225" s="234"/>
      <c r="N225" s="23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U225" s="20" t="s">
        <v>93</v>
      </c>
    </row>
    <row r="226" s="2" customFormat="1">
      <c r="A226" s="42"/>
      <c r="B226" s="43"/>
      <c r="C226" s="44"/>
      <c r="D226" s="238" t="s">
        <v>278</v>
      </c>
      <c r="E226" s="44"/>
      <c r="F226" s="270" t="s">
        <v>2294</v>
      </c>
      <c r="G226" s="44"/>
      <c r="H226" s="271">
        <v>48.261000000000003</v>
      </c>
      <c r="I226" s="44"/>
      <c r="J226" s="44"/>
      <c r="K226" s="44"/>
      <c r="L226" s="48"/>
      <c r="M226" s="234"/>
      <c r="N226" s="23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U226" s="20" t="s">
        <v>93</v>
      </c>
    </row>
    <row r="227" s="2" customFormat="1">
      <c r="A227" s="42"/>
      <c r="B227" s="43"/>
      <c r="C227" s="44"/>
      <c r="D227" s="238" t="s">
        <v>278</v>
      </c>
      <c r="E227" s="44"/>
      <c r="F227" s="269" t="s">
        <v>825</v>
      </c>
      <c r="G227" s="44"/>
      <c r="H227" s="44"/>
      <c r="I227" s="44"/>
      <c r="J227" s="44"/>
      <c r="K227" s="44"/>
      <c r="L227" s="48"/>
      <c r="M227" s="234"/>
      <c r="N227" s="23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U227" s="20" t="s">
        <v>93</v>
      </c>
    </row>
    <row r="228" s="2" customFormat="1">
      <c r="A228" s="42"/>
      <c r="B228" s="43"/>
      <c r="C228" s="44"/>
      <c r="D228" s="238" t="s">
        <v>278</v>
      </c>
      <c r="E228" s="44"/>
      <c r="F228" s="270" t="s">
        <v>729</v>
      </c>
      <c r="G228" s="44"/>
      <c r="H228" s="271">
        <v>0</v>
      </c>
      <c r="I228" s="44"/>
      <c r="J228" s="44"/>
      <c r="K228" s="44"/>
      <c r="L228" s="48"/>
      <c r="M228" s="234"/>
      <c r="N228" s="23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U228" s="20" t="s">
        <v>93</v>
      </c>
    </row>
    <row r="229" s="2" customFormat="1">
      <c r="A229" s="42"/>
      <c r="B229" s="43"/>
      <c r="C229" s="44"/>
      <c r="D229" s="238" t="s">
        <v>278</v>
      </c>
      <c r="E229" s="44"/>
      <c r="F229" s="270" t="s">
        <v>730</v>
      </c>
      <c r="G229" s="44"/>
      <c r="H229" s="271">
        <v>0</v>
      </c>
      <c r="I229" s="44"/>
      <c r="J229" s="44"/>
      <c r="K229" s="44"/>
      <c r="L229" s="48"/>
      <c r="M229" s="234"/>
      <c r="N229" s="23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U229" s="20" t="s">
        <v>93</v>
      </c>
    </row>
    <row r="230" s="2" customFormat="1">
      <c r="A230" s="42"/>
      <c r="B230" s="43"/>
      <c r="C230" s="44"/>
      <c r="D230" s="238" t="s">
        <v>278</v>
      </c>
      <c r="E230" s="44"/>
      <c r="F230" s="270" t="s">
        <v>2292</v>
      </c>
      <c r="G230" s="44"/>
      <c r="H230" s="271">
        <v>5.3620000000000001</v>
      </c>
      <c r="I230" s="44"/>
      <c r="J230" s="44"/>
      <c r="K230" s="44"/>
      <c r="L230" s="48"/>
      <c r="M230" s="234"/>
      <c r="N230" s="23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U230" s="20" t="s">
        <v>93</v>
      </c>
    </row>
    <row r="231" s="2" customFormat="1" ht="37.8" customHeight="1">
      <c r="A231" s="42"/>
      <c r="B231" s="43"/>
      <c r="C231" s="218" t="s">
        <v>359</v>
      </c>
      <c r="D231" s="218" t="s">
        <v>256</v>
      </c>
      <c r="E231" s="219" t="s">
        <v>318</v>
      </c>
      <c r="F231" s="220" t="s">
        <v>319</v>
      </c>
      <c r="G231" s="221" t="s">
        <v>314</v>
      </c>
      <c r="H231" s="222">
        <v>61.890000000000001</v>
      </c>
      <c r="I231" s="223"/>
      <c r="J231" s="224">
        <f>ROUND(I231*H231,2)</f>
        <v>0</v>
      </c>
      <c r="K231" s="220" t="s">
        <v>260</v>
      </c>
      <c r="L231" s="48"/>
      <c r="M231" s="225" t="s">
        <v>48</v>
      </c>
      <c r="N231" s="226" t="s">
        <v>56</v>
      </c>
      <c r="O231" s="88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29" t="s">
        <v>261</v>
      </c>
      <c r="AT231" s="229" t="s">
        <v>256</v>
      </c>
      <c r="AU231" s="229" t="s">
        <v>93</v>
      </c>
      <c r="AY231" s="20" t="s">
        <v>254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20" t="s">
        <v>23</v>
      </c>
      <c r="BK231" s="230">
        <f>ROUND(I231*H231,2)</f>
        <v>0</v>
      </c>
      <c r="BL231" s="20" t="s">
        <v>261</v>
      </c>
      <c r="BM231" s="229" t="s">
        <v>2317</v>
      </c>
    </row>
    <row r="232" s="2" customFormat="1">
      <c r="A232" s="42"/>
      <c r="B232" s="43"/>
      <c r="C232" s="44"/>
      <c r="D232" s="231" t="s">
        <v>263</v>
      </c>
      <c r="E232" s="44"/>
      <c r="F232" s="232" t="s">
        <v>321</v>
      </c>
      <c r="G232" s="44"/>
      <c r="H232" s="44"/>
      <c r="I232" s="233"/>
      <c r="J232" s="44"/>
      <c r="K232" s="44"/>
      <c r="L232" s="48"/>
      <c r="M232" s="234"/>
      <c r="N232" s="23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263</v>
      </c>
      <c r="AU232" s="20" t="s">
        <v>93</v>
      </c>
    </row>
    <row r="233" s="13" customFormat="1">
      <c r="A233" s="13"/>
      <c r="B233" s="236"/>
      <c r="C233" s="237"/>
      <c r="D233" s="238" t="s">
        <v>265</v>
      </c>
      <c r="E233" s="239" t="s">
        <v>48</v>
      </c>
      <c r="F233" s="240" t="s">
        <v>1554</v>
      </c>
      <c r="G233" s="237"/>
      <c r="H233" s="241">
        <v>4.9379999999999997</v>
      </c>
      <c r="I233" s="242"/>
      <c r="J233" s="237"/>
      <c r="K233" s="237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265</v>
      </c>
      <c r="AU233" s="247" t="s">
        <v>93</v>
      </c>
      <c r="AV233" s="13" t="s">
        <v>93</v>
      </c>
      <c r="AW233" s="13" t="s">
        <v>46</v>
      </c>
      <c r="AX233" s="13" t="s">
        <v>85</v>
      </c>
      <c r="AY233" s="247" t="s">
        <v>254</v>
      </c>
    </row>
    <row r="234" s="13" customFormat="1">
      <c r="A234" s="13"/>
      <c r="B234" s="236"/>
      <c r="C234" s="237"/>
      <c r="D234" s="238" t="s">
        <v>265</v>
      </c>
      <c r="E234" s="239" t="s">
        <v>48</v>
      </c>
      <c r="F234" s="240" t="s">
        <v>2261</v>
      </c>
      <c r="G234" s="237"/>
      <c r="H234" s="241">
        <v>48.848999999999997</v>
      </c>
      <c r="I234" s="242"/>
      <c r="J234" s="237"/>
      <c r="K234" s="237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265</v>
      </c>
      <c r="AU234" s="247" t="s">
        <v>93</v>
      </c>
      <c r="AV234" s="13" t="s">
        <v>93</v>
      </c>
      <c r="AW234" s="13" t="s">
        <v>46</v>
      </c>
      <c r="AX234" s="13" t="s">
        <v>85</v>
      </c>
      <c r="AY234" s="247" t="s">
        <v>254</v>
      </c>
    </row>
    <row r="235" s="13" customFormat="1">
      <c r="A235" s="13"/>
      <c r="B235" s="236"/>
      <c r="C235" s="237"/>
      <c r="D235" s="238" t="s">
        <v>265</v>
      </c>
      <c r="E235" s="239" t="s">
        <v>48</v>
      </c>
      <c r="F235" s="240" t="s">
        <v>651</v>
      </c>
      <c r="G235" s="237"/>
      <c r="H235" s="241">
        <v>8.1029999999999998</v>
      </c>
      <c r="I235" s="242"/>
      <c r="J235" s="237"/>
      <c r="K235" s="237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265</v>
      </c>
      <c r="AU235" s="247" t="s">
        <v>93</v>
      </c>
      <c r="AV235" s="13" t="s">
        <v>93</v>
      </c>
      <c r="AW235" s="13" t="s">
        <v>46</v>
      </c>
      <c r="AX235" s="13" t="s">
        <v>85</v>
      </c>
      <c r="AY235" s="247" t="s">
        <v>254</v>
      </c>
    </row>
    <row r="236" s="14" customFormat="1">
      <c r="A236" s="14"/>
      <c r="B236" s="248"/>
      <c r="C236" s="249"/>
      <c r="D236" s="238" t="s">
        <v>265</v>
      </c>
      <c r="E236" s="250" t="s">
        <v>647</v>
      </c>
      <c r="F236" s="251" t="s">
        <v>268</v>
      </c>
      <c r="G236" s="249"/>
      <c r="H236" s="252">
        <v>61.890000000000001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8" t="s">
        <v>265</v>
      </c>
      <c r="AU236" s="258" t="s">
        <v>93</v>
      </c>
      <c r="AV236" s="14" t="s">
        <v>261</v>
      </c>
      <c r="AW236" s="14" t="s">
        <v>46</v>
      </c>
      <c r="AX236" s="14" t="s">
        <v>23</v>
      </c>
      <c r="AY236" s="258" t="s">
        <v>254</v>
      </c>
    </row>
    <row r="237" s="2" customFormat="1">
      <c r="A237" s="42"/>
      <c r="B237" s="43"/>
      <c r="C237" s="44"/>
      <c r="D237" s="238" t="s">
        <v>278</v>
      </c>
      <c r="E237" s="44"/>
      <c r="F237" s="269" t="s">
        <v>1625</v>
      </c>
      <c r="G237" s="44"/>
      <c r="H237" s="44"/>
      <c r="I237" s="44"/>
      <c r="J237" s="44"/>
      <c r="K237" s="44"/>
      <c r="L237" s="48"/>
      <c r="M237" s="234"/>
      <c r="N237" s="23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U237" s="20" t="s">
        <v>93</v>
      </c>
    </row>
    <row r="238" s="2" customFormat="1">
      <c r="A238" s="42"/>
      <c r="B238" s="43"/>
      <c r="C238" s="44"/>
      <c r="D238" s="238" t="s">
        <v>278</v>
      </c>
      <c r="E238" s="44"/>
      <c r="F238" s="270" t="s">
        <v>834</v>
      </c>
      <c r="G238" s="44"/>
      <c r="H238" s="271">
        <v>0</v>
      </c>
      <c r="I238" s="44"/>
      <c r="J238" s="44"/>
      <c r="K238" s="44"/>
      <c r="L238" s="48"/>
      <c r="M238" s="234"/>
      <c r="N238" s="23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U238" s="20" t="s">
        <v>93</v>
      </c>
    </row>
    <row r="239" s="2" customFormat="1">
      <c r="A239" s="42"/>
      <c r="B239" s="43"/>
      <c r="C239" s="44"/>
      <c r="D239" s="238" t="s">
        <v>278</v>
      </c>
      <c r="E239" s="44"/>
      <c r="F239" s="270" t="s">
        <v>2318</v>
      </c>
      <c r="G239" s="44"/>
      <c r="H239" s="271">
        <v>2.5379999999999998</v>
      </c>
      <c r="I239" s="44"/>
      <c r="J239" s="44"/>
      <c r="K239" s="44"/>
      <c r="L239" s="48"/>
      <c r="M239" s="234"/>
      <c r="N239" s="23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U239" s="20" t="s">
        <v>93</v>
      </c>
    </row>
    <row r="240" s="2" customFormat="1">
      <c r="A240" s="42"/>
      <c r="B240" s="43"/>
      <c r="C240" s="44"/>
      <c r="D240" s="238" t="s">
        <v>278</v>
      </c>
      <c r="E240" s="44"/>
      <c r="F240" s="270" t="s">
        <v>2319</v>
      </c>
      <c r="G240" s="44"/>
      <c r="H240" s="271">
        <v>2.3999999999999999</v>
      </c>
      <c r="I240" s="44"/>
      <c r="J240" s="44"/>
      <c r="K240" s="44"/>
      <c r="L240" s="48"/>
      <c r="M240" s="234"/>
      <c r="N240" s="23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U240" s="20" t="s">
        <v>93</v>
      </c>
    </row>
    <row r="241" s="2" customFormat="1">
      <c r="A241" s="42"/>
      <c r="B241" s="43"/>
      <c r="C241" s="44"/>
      <c r="D241" s="238" t="s">
        <v>278</v>
      </c>
      <c r="E241" s="44"/>
      <c r="F241" s="270" t="s">
        <v>268</v>
      </c>
      <c r="G241" s="44"/>
      <c r="H241" s="271">
        <v>4.9379999999999997</v>
      </c>
      <c r="I241" s="44"/>
      <c r="J241" s="44"/>
      <c r="K241" s="44"/>
      <c r="L241" s="48"/>
      <c r="M241" s="234"/>
      <c r="N241" s="23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U241" s="20" t="s">
        <v>93</v>
      </c>
    </row>
    <row r="242" s="2" customFormat="1">
      <c r="A242" s="42"/>
      <c r="B242" s="43"/>
      <c r="C242" s="44"/>
      <c r="D242" s="238" t="s">
        <v>278</v>
      </c>
      <c r="E242" s="44"/>
      <c r="F242" s="269" t="s">
        <v>2320</v>
      </c>
      <c r="G242" s="44"/>
      <c r="H242" s="44"/>
      <c r="I242" s="44"/>
      <c r="J242" s="44"/>
      <c r="K242" s="44"/>
      <c r="L242" s="48"/>
      <c r="M242" s="234"/>
      <c r="N242" s="23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U242" s="20" t="s">
        <v>93</v>
      </c>
    </row>
    <row r="243" s="2" customFormat="1">
      <c r="A243" s="42"/>
      <c r="B243" s="43"/>
      <c r="C243" s="44"/>
      <c r="D243" s="238" t="s">
        <v>278</v>
      </c>
      <c r="E243" s="44"/>
      <c r="F243" s="270" t="s">
        <v>851</v>
      </c>
      <c r="G243" s="44"/>
      <c r="H243" s="271">
        <v>0</v>
      </c>
      <c r="I243" s="44"/>
      <c r="J243" s="44"/>
      <c r="K243" s="44"/>
      <c r="L243" s="48"/>
      <c r="M243" s="234"/>
      <c r="N243" s="23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U243" s="20" t="s">
        <v>93</v>
      </c>
    </row>
    <row r="244" s="2" customFormat="1">
      <c r="A244" s="42"/>
      <c r="B244" s="43"/>
      <c r="C244" s="44"/>
      <c r="D244" s="238" t="s">
        <v>278</v>
      </c>
      <c r="E244" s="44"/>
      <c r="F244" s="270" t="s">
        <v>2260</v>
      </c>
      <c r="G244" s="44"/>
      <c r="H244" s="271">
        <v>76.603999999999999</v>
      </c>
      <c r="I244" s="44"/>
      <c r="J244" s="44"/>
      <c r="K244" s="44"/>
      <c r="L244" s="48"/>
      <c r="M244" s="234"/>
      <c r="N244" s="23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U244" s="20" t="s">
        <v>93</v>
      </c>
    </row>
    <row r="245" s="2" customFormat="1">
      <c r="A245" s="42"/>
      <c r="B245" s="43"/>
      <c r="C245" s="44"/>
      <c r="D245" s="238" t="s">
        <v>278</v>
      </c>
      <c r="E245" s="44"/>
      <c r="F245" s="270" t="s">
        <v>2252</v>
      </c>
      <c r="G245" s="44"/>
      <c r="H245" s="271">
        <v>0</v>
      </c>
      <c r="I245" s="44"/>
      <c r="J245" s="44"/>
      <c r="K245" s="44"/>
      <c r="L245" s="48"/>
      <c r="M245" s="234"/>
      <c r="N245" s="23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U245" s="20" t="s">
        <v>93</v>
      </c>
    </row>
    <row r="246" s="2" customFormat="1">
      <c r="A246" s="42"/>
      <c r="B246" s="43"/>
      <c r="C246" s="44"/>
      <c r="D246" s="238" t="s">
        <v>278</v>
      </c>
      <c r="E246" s="44"/>
      <c r="F246" s="270" t="s">
        <v>1631</v>
      </c>
      <c r="G246" s="44"/>
      <c r="H246" s="271">
        <v>-4.9379999999999997</v>
      </c>
      <c r="I246" s="44"/>
      <c r="J246" s="44"/>
      <c r="K246" s="44"/>
      <c r="L246" s="48"/>
      <c r="M246" s="234"/>
      <c r="N246" s="23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U246" s="20" t="s">
        <v>93</v>
      </c>
    </row>
    <row r="247" s="2" customFormat="1">
      <c r="A247" s="42"/>
      <c r="B247" s="43"/>
      <c r="C247" s="44"/>
      <c r="D247" s="238" t="s">
        <v>278</v>
      </c>
      <c r="E247" s="44"/>
      <c r="F247" s="270" t="s">
        <v>2321</v>
      </c>
      <c r="G247" s="44"/>
      <c r="H247" s="271">
        <v>-3.2919999999999998</v>
      </c>
      <c r="I247" s="44"/>
      <c r="J247" s="44"/>
      <c r="K247" s="44"/>
      <c r="L247" s="48"/>
      <c r="M247" s="234"/>
      <c r="N247" s="23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U247" s="20" t="s">
        <v>93</v>
      </c>
    </row>
    <row r="248" s="2" customFormat="1">
      <c r="A248" s="42"/>
      <c r="B248" s="43"/>
      <c r="C248" s="44"/>
      <c r="D248" s="238" t="s">
        <v>278</v>
      </c>
      <c r="E248" s="44"/>
      <c r="F248" s="270" t="s">
        <v>2322</v>
      </c>
      <c r="G248" s="44"/>
      <c r="H248" s="271">
        <v>-4.0510000000000002</v>
      </c>
      <c r="I248" s="44"/>
      <c r="J248" s="44"/>
      <c r="K248" s="44"/>
      <c r="L248" s="48"/>
      <c r="M248" s="234"/>
      <c r="N248" s="23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U248" s="20" t="s">
        <v>93</v>
      </c>
    </row>
    <row r="249" s="2" customFormat="1">
      <c r="A249" s="42"/>
      <c r="B249" s="43"/>
      <c r="C249" s="44"/>
      <c r="D249" s="238" t="s">
        <v>278</v>
      </c>
      <c r="E249" s="44"/>
      <c r="F249" s="270" t="s">
        <v>865</v>
      </c>
      <c r="G249" s="44"/>
      <c r="H249" s="271">
        <v>-8.1029999999999998</v>
      </c>
      <c r="I249" s="44"/>
      <c r="J249" s="44"/>
      <c r="K249" s="44"/>
      <c r="L249" s="48"/>
      <c r="M249" s="234"/>
      <c r="N249" s="23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U249" s="20" t="s">
        <v>93</v>
      </c>
    </row>
    <row r="250" s="2" customFormat="1">
      <c r="A250" s="42"/>
      <c r="B250" s="43"/>
      <c r="C250" s="44"/>
      <c r="D250" s="238" t="s">
        <v>278</v>
      </c>
      <c r="E250" s="44"/>
      <c r="F250" s="270" t="s">
        <v>2323</v>
      </c>
      <c r="G250" s="44"/>
      <c r="H250" s="271">
        <v>-4.7999999999999998</v>
      </c>
      <c r="I250" s="44"/>
      <c r="J250" s="44"/>
      <c r="K250" s="44"/>
      <c r="L250" s="48"/>
      <c r="M250" s="234"/>
      <c r="N250" s="23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U250" s="20" t="s">
        <v>93</v>
      </c>
    </row>
    <row r="251" s="2" customFormat="1">
      <c r="A251" s="42"/>
      <c r="B251" s="43"/>
      <c r="C251" s="44"/>
      <c r="D251" s="238" t="s">
        <v>278</v>
      </c>
      <c r="E251" s="44"/>
      <c r="F251" s="270" t="s">
        <v>2324</v>
      </c>
      <c r="G251" s="44"/>
      <c r="H251" s="271">
        <v>-0.53600000000000003</v>
      </c>
      <c r="I251" s="44"/>
      <c r="J251" s="44"/>
      <c r="K251" s="44"/>
      <c r="L251" s="48"/>
      <c r="M251" s="234"/>
      <c r="N251" s="23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U251" s="20" t="s">
        <v>93</v>
      </c>
    </row>
    <row r="252" s="2" customFormat="1">
      <c r="A252" s="42"/>
      <c r="B252" s="43"/>
      <c r="C252" s="44"/>
      <c r="D252" s="238" t="s">
        <v>278</v>
      </c>
      <c r="E252" s="44"/>
      <c r="F252" s="270" t="s">
        <v>2325</v>
      </c>
      <c r="G252" s="44"/>
      <c r="H252" s="271">
        <v>-2.0350000000000001</v>
      </c>
      <c r="I252" s="44"/>
      <c r="J252" s="44"/>
      <c r="K252" s="44"/>
      <c r="L252" s="48"/>
      <c r="M252" s="234"/>
      <c r="N252" s="23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U252" s="20" t="s">
        <v>93</v>
      </c>
    </row>
    <row r="253" s="2" customFormat="1">
      <c r="A253" s="42"/>
      <c r="B253" s="43"/>
      <c r="C253" s="44"/>
      <c r="D253" s="238" t="s">
        <v>278</v>
      </c>
      <c r="E253" s="44"/>
      <c r="F253" s="270" t="s">
        <v>268</v>
      </c>
      <c r="G253" s="44"/>
      <c r="H253" s="271">
        <v>48.848999999999997</v>
      </c>
      <c r="I253" s="44"/>
      <c r="J253" s="44"/>
      <c r="K253" s="44"/>
      <c r="L253" s="48"/>
      <c r="M253" s="234"/>
      <c r="N253" s="23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U253" s="20" t="s">
        <v>93</v>
      </c>
    </row>
    <row r="254" s="2" customFormat="1">
      <c r="A254" s="42"/>
      <c r="B254" s="43"/>
      <c r="C254" s="44"/>
      <c r="D254" s="238" t="s">
        <v>278</v>
      </c>
      <c r="E254" s="44"/>
      <c r="F254" s="283" t="s">
        <v>2286</v>
      </c>
      <c r="G254" s="44"/>
      <c r="H254" s="44"/>
      <c r="I254" s="44"/>
      <c r="J254" s="44"/>
      <c r="K254" s="44"/>
      <c r="L254" s="48"/>
      <c r="M254" s="234"/>
      <c r="N254" s="23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U254" s="20" t="s">
        <v>93</v>
      </c>
    </row>
    <row r="255" s="2" customFormat="1">
      <c r="A255" s="42"/>
      <c r="B255" s="43"/>
      <c r="C255" s="44"/>
      <c r="D255" s="238" t="s">
        <v>278</v>
      </c>
      <c r="E255" s="44"/>
      <c r="F255" s="284" t="s">
        <v>2278</v>
      </c>
      <c r="G255" s="44"/>
      <c r="H255" s="271">
        <v>0</v>
      </c>
      <c r="I255" s="44"/>
      <c r="J255" s="44"/>
      <c r="K255" s="44"/>
      <c r="L255" s="48"/>
      <c r="M255" s="234"/>
      <c r="N255" s="23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U255" s="20" t="s">
        <v>93</v>
      </c>
    </row>
    <row r="256" s="2" customFormat="1">
      <c r="A256" s="42"/>
      <c r="B256" s="43"/>
      <c r="C256" s="44"/>
      <c r="D256" s="238" t="s">
        <v>278</v>
      </c>
      <c r="E256" s="44"/>
      <c r="F256" s="284" t="s">
        <v>2279</v>
      </c>
      <c r="G256" s="44"/>
      <c r="H256" s="271">
        <v>0</v>
      </c>
      <c r="I256" s="44"/>
      <c r="J256" s="44"/>
      <c r="K256" s="44"/>
      <c r="L256" s="48"/>
      <c r="M256" s="234"/>
      <c r="N256" s="23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U256" s="20" t="s">
        <v>93</v>
      </c>
    </row>
    <row r="257" s="2" customFormat="1">
      <c r="A257" s="42"/>
      <c r="B257" s="43"/>
      <c r="C257" s="44"/>
      <c r="D257" s="238" t="s">
        <v>278</v>
      </c>
      <c r="E257" s="44"/>
      <c r="F257" s="284" t="s">
        <v>310</v>
      </c>
      <c r="G257" s="44"/>
      <c r="H257" s="271">
        <v>0</v>
      </c>
      <c r="I257" s="44"/>
      <c r="J257" s="44"/>
      <c r="K257" s="44"/>
      <c r="L257" s="48"/>
      <c r="M257" s="234"/>
      <c r="N257" s="23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U257" s="20" t="s">
        <v>93</v>
      </c>
    </row>
    <row r="258" s="2" customFormat="1">
      <c r="A258" s="42"/>
      <c r="B258" s="43"/>
      <c r="C258" s="44"/>
      <c r="D258" s="238" t="s">
        <v>278</v>
      </c>
      <c r="E258" s="44"/>
      <c r="F258" s="283" t="s">
        <v>879</v>
      </c>
      <c r="G258" s="44"/>
      <c r="H258" s="44"/>
      <c r="I258" s="44"/>
      <c r="J258" s="44"/>
      <c r="K258" s="44"/>
      <c r="L258" s="48"/>
      <c r="M258" s="234"/>
      <c r="N258" s="23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U258" s="20" t="s">
        <v>93</v>
      </c>
    </row>
    <row r="259" s="2" customFormat="1">
      <c r="A259" s="42"/>
      <c r="B259" s="43"/>
      <c r="C259" s="44"/>
      <c r="D259" s="238" t="s">
        <v>278</v>
      </c>
      <c r="E259" s="44"/>
      <c r="F259" s="284" t="s">
        <v>2326</v>
      </c>
      <c r="G259" s="44"/>
      <c r="H259" s="271">
        <v>8.4600000000000009</v>
      </c>
      <c r="I259" s="44"/>
      <c r="J259" s="44"/>
      <c r="K259" s="44"/>
      <c r="L259" s="48"/>
      <c r="M259" s="234"/>
      <c r="N259" s="23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U259" s="20" t="s">
        <v>93</v>
      </c>
    </row>
    <row r="260" s="2" customFormat="1">
      <c r="A260" s="42"/>
      <c r="B260" s="43"/>
      <c r="C260" s="44"/>
      <c r="D260" s="238" t="s">
        <v>278</v>
      </c>
      <c r="E260" s="44"/>
      <c r="F260" s="284" t="s">
        <v>2327</v>
      </c>
      <c r="G260" s="44"/>
      <c r="H260" s="271">
        <v>-0.35699999999999998</v>
      </c>
      <c r="I260" s="44"/>
      <c r="J260" s="44"/>
      <c r="K260" s="44"/>
      <c r="L260" s="48"/>
      <c r="M260" s="234"/>
      <c r="N260" s="23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U260" s="20" t="s">
        <v>93</v>
      </c>
    </row>
    <row r="261" s="2" customFormat="1">
      <c r="A261" s="42"/>
      <c r="B261" s="43"/>
      <c r="C261" s="44"/>
      <c r="D261" s="238" t="s">
        <v>278</v>
      </c>
      <c r="E261" s="44"/>
      <c r="F261" s="284" t="s">
        <v>310</v>
      </c>
      <c r="G261" s="44"/>
      <c r="H261" s="271">
        <v>8.1029999999999998</v>
      </c>
      <c r="I261" s="44"/>
      <c r="J261" s="44"/>
      <c r="K261" s="44"/>
      <c r="L261" s="48"/>
      <c r="M261" s="234"/>
      <c r="N261" s="23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U261" s="20" t="s">
        <v>93</v>
      </c>
    </row>
    <row r="262" s="2" customFormat="1" ht="37.8" customHeight="1">
      <c r="A262" s="42"/>
      <c r="B262" s="43"/>
      <c r="C262" s="218" t="s">
        <v>364</v>
      </c>
      <c r="D262" s="218" t="s">
        <v>256</v>
      </c>
      <c r="E262" s="219" t="s">
        <v>339</v>
      </c>
      <c r="F262" s="220" t="s">
        <v>340</v>
      </c>
      <c r="G262" s="221" t="s">
        <v>314</v>
      </c>
      <c r="H262" s="222">
        <v>22.981000000000002</v>
      </c>
      <c r="I262" s="223"/>
      <c r="J262" s="224">
        <f>ROUND(I262*H262,2)</f>
        <v>0</v>
      </c>
      <c r="K262" s="220" t="s">
        <v>260</v>
      </c>
      <c r="L262" s="48"/>
      <c r="M262" s="225" t="s">
        <v>48</v>
      </c>
      <c r="N262" s="226" t="s">
        <v>56</v>
      </c>
      <c r="O262" s="88"/>
      <c r="P262" s="227">
        <f>O262*H262</f>
        <v>0</v>
      </c>
      <c r="Q262" s="227">
        <v>0</v>
      </c>
      <c r="R262" s="227">
        <f>Q262*H262</f>
        <v>0</v>
      </c>
      <c r="S262" s="227">
        <v>0</v>
      </c>
      <c r="T262" s="22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29" t="s">
        <v>261</v>
      </c>
      <c r="AT262" s="229" t="s">
        <v>256</v>
      </c>
      <c r="AU262" s="229" t="s">
        <v>93</v>
      </c>
      <c r="AY262" s="20" t="s">
        <v>254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20" t="s">
        <v>23</v>
      </c>
      <c r="BK262" s="230">
        <f>ROUND(I262*H262,2)</f>
        <v>0</v>
      </c>
      <c r="BL262" s="20" t="s">
        <v>261</v>
      </c>
      <c r="BM262" s="229" t="s">
        <v>2328</v>
      </c>
    </row>
    <row r="263" s="2" customFormat="1">
      <c r="A263" s="42"/>
      <c r="B263" s="43"/>
      <c r="C263" s="44"/>
      <c r="D263" s="231" t="s">
        <v>263</v>
      </c>
      <c r="E263" s="44"/>
      <c r="F263" s="232" t="s">
        <v>342</v>
      </c>
      <c r="G263" s="44"/>
      <c r="H263" s="44"/>
      <c r="I263" s="233"/>
      <c r="J263" s="44"/>
      <c r="K263" s="44"/>
      <c r="L263" s="48"/>
      <c r="M263" s="234"/>
      <c r="N263" s="23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263</v>
      </c>
      <c r="AU263" s="20" t="s">
        <v>93</v>
      </c>
    </row>
    <row r="264" s="15" customFormat="1">
      <c r="A264" s="15"/>
      <c r="B264" s="259"/>
      <c r="C264" s="260"/>
      <c r="D264" s="238" t="s">
        <v>265</v>
      </c>
      <c r="E264" s="261" t="s">
        <v>48</v>
      </c>
      <c r="F264" s="262" t="s">
        <v>729</v>
      </c>
      <c r="G264" s="260"/>
      <c r="H264" s="261" t="s">
        <v>48</v>
      </c>
      <c r="I264" s="263"/>
      <c r="J264" s="260"/>
      <c r="K264" s="260"/>
      <c r="L264" s="264"/>
      <c r="M264" s="265"/>
      <c r="N264" s="266"/>
      <c r="O264" s="266"/>
      <c r="P264" s="266"/>
      <c r="Q264" s="266"/>
      <c r="R264" s="266"/>
      <c r="S264" s="266"/>
      <c r="T264" s="26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8" t="s">
        <v>265</v>
      </c>
      <c r="AU264" s="268" t="s">
        <v>93</v>
      </c>
      <c r="AV264" s="15" t="s">
        <v>23</v>
      </c>
      <c r="AW264" s="15" t="s">
        <v>46</v>
      </c>
      <c r="AX264" s="15" t="s">
        <v>85</v>
      </c>
      <c r="AY264" s="268" t="s">
        <v>254</v>
      </c>
    </row>
    <row r="265" s="13" customFormat="1">
      <c r="A265" s="13"/>
      <c r="B265" s="236"/>
      <c r="C265" s="237"/>
      <c r="D265" s="238" t="s">
        <v>265</v>
      </c>
      <c r="E265" s="239" t="s">
        <v>48</v>
      </c>
      <c r="F265" s="240" t="s">
        <v>2329</v>
      </c>
      <c r="G265" s="237"/>
      <c r="H265" s="241">
        <v>22.981000000000002</v>
      </c>
      <c r="I265" s="242"/>
      <c r="J265" s="237"/>
      <c r="K265" s="237"/>
      <c r="L265" s="243"/>
      <c r="M265" s="244"/>
      <c r="N265" s="245"/>
      <c r="O265" s="245"/>
      <c r="P265" s="245"/>
      <c r="Q265" s="245"/>
      <c r="R265" s="245"/>
      <c r="S265" s="245"/>
      <c r="T265" s="24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7" t="s">
        <v>265</v>
      </c>
      <c r="AU265" s="247" t="s">
        <v>93</v>
      </c>
      <c r="AV265" s="13" t="s">
        <v>93</v>
      </c>
      <c r="AW265" s="13" t="s">
        <v>46</v>
      </c>
      <c r="AX265" s="13" t="s">
        <v>85</v>
      </c>
      <c r="AY265" s="247" t="s">
        <v>254</v>
      </c>
    </row>
    <row r="266" s="14" customFormat="1">
      <c r="A266" s="14"/>
      <c r="B266" s="248"/>
      <c r="C266" s="249"/>
      <c r="D266" s="238" t="s">
        <v>265</v>
      </c>
      <c r="E266" s="250" t="s">
        <v>48</v>
      </c>
      <c r="F266" s="251" t="s">
        <v>268</v>
      </c>
      <c r="G266" s="249"/>
      <c r="H266" s="252">
        <v>22.981000000000002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8" t="s">
        <v>265</v>
      </c>
      <c r="AU266" s="258" t="s">
        <v>93</v>
      </c>
      <c r="AV266" s="14" t="s">
        <v>261</v>
      </c>
      <c r="AW266" s="14" t="s">
        <v>46</v>
      </c>
      <c r="AX266" s="14" t="s">
        <v>23</v>
      </c>
      <c r="AY266" s="258" t="s">
        <v>254</v>
      </c>
    </row>
    <row r="267" s="2" customFormat="1" ht="37.8" customHeight="1">
      <c r="A267" s="42"/>
      <c r="B267" s="43"/>
      <c r="C267" s="218" t="s">
        <v>370</v>
      </c>
      <c r="D267" s="218" t="s">
        <v>256</v>
      </c>
      <c r="E267" s="219" t="s">
        <v>885</v>
      </c>
      <c r="F267" s="220" t="s">
        <v>886</v>
      </c>
      <c r="G267" s="221" t="s">
        <v>314</v>
      </c>
      <c r="H267" s="222">
        <v>53.622999999999998</v>
      </c>
      <c r="I267" s="223"/>
      <c r="J267" s="224">
        <f>ROUND(I267*H267,2)</f>
        <v>0</v>
      </c>
      <c r="K267" s="220" t="s">
        <v>260</v>
      </c>
      <c r="L267" s="48"/>
      <c r="M267" s="225" t="s">
        <v>48</v>
      </c>
      <c r="N267" s="226" t="s">
        <v>56</v>
      </c>
      <c r="O267" s="88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9" t="s">
        <v>261</v>
      </c>
      <c r="AT267" s="229" t="s">
        <v>256</v>
      </c>
      <c r="AU267" s="229" t="s">
        <v>93</v>
      </c>
      <c r="AY267" s="20" t="s">
        <v>254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20" t="s">
        <v>23</v>
      </c>
      <c r="BK267" s="230">
        <f>ROUND(I267*H267,2)</f>
        <v>0</v>
      </c>
      <c r="BL267" s="20" t="s">
        <v>261</v>
      </c>
      <c r="BM267" s="229" t="s">
        <v>2330</v>
      </c>
    </row>
    <row r="268" s="2" customFormat="1">
      <c r="A268" s="42"/>
      <c r="B268" s="43"/>
      <c r="C268" s="44"/>
      <c r="D268" s="231" t="s">
        <v>263</v>
      </c>
      <c r="E268" s="44"/>
      <c r="F268" s="232" t="s">
        <v>888</v>
      </c>
      <c r="G268" s="44"/>
      <c r="H268" s="44"/>
      <c r="I268" s="233"/>
      <c r="J268" s="44"/>
      <c r="K268" s="44"/>
      <c r="L268" s="48"/>
      <c r="M268" s="234"/>
      <c r="N268" s="23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263</v>
      </c>
      <c r="AU268" s="20" t="s">
        <v>93</v>
      </c>
    </row>
    <row r="269" s="15" customFormat="1">
      <c r="A269" s="15"/>
      <c r="B269" s="259"/>
      <c r="C269" s="260"/>
      <c r="D269" s="238" t="s">
        <v>265</v>
      </c>
      <c r="E269" s="261" t="s">
        <v>48</v>
      </c>
      <c r="F269" s="262" t="s">
        <v>729</v>
      </c>
      <c r="G269" s="260"/>
      <c r="H269" s="261" t="s">
        <v>48</v>
      </c>
      <c r="I269" s="263"/>
      <c r="J269" s="260"/>
      <c r="K269" s="260"/>
      <c r="L269" s="264"/>
      <c r="M269" s="265"/>
      <c r="N269" s="266"/>
      <c r="O269" s="266"/>
      <c r="P269" s="266"/>
      <c r="Q269" s="266"/>
      <c r="R269" s="266"/>
      <c r="S269" s="266"/>
      <c r="T269" s="26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8" t="s">
        <v>265</v>
      </c>
      <c r="AU269" s="268" t="s">
        <v>93</v>
      </c>
      <c r="AV269" s="15" t="s">
        <v>23</v>
      </c>
      <c r="AW269" s="15" t="s">
        <v>46</v>
      </c>
      <c r="AX269" s="15" t="s">
        <v>85</v>
      </c>
      <c r="AY269" s="268" t="s">
        <v>254</v>
      </c>
    </row>
    <row r="270" s="13" customFormat="1">
      <c r="A270" s="13"/>
      <c r="B270" s="236"/>
      <c r="C270" s="237"/>
      <c r="D270" s="238" t="s">
        <v>265</v>
      </c>
      <c r="E270" s="239" t="s">
        <v>48</v>
      </c>
      <c r="F270" s="240" t="s">
        <v>2331</v>
      </c>
      <c r="G270" s="237"/>
      <c r="H270" s="241">
        <v>53.622999999999998</v>
      </c>
      <c r="I270" s="242"/>
      <c r="J270" s="237"/>
      <c r="K270" s="237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265</v>
      </c>
      <c r="AU270" s="247" t="s">
        <v>93</v>
      </c>
      <c r="AV270" s="13" t="s">
        <v>93</v>
      </c>
      <c r="AW270" s="13" t="s">
        <v>46</v>
      </c>
      <c r="AX270" s="13" t="s">
        <v>85</v>
      </c>
      <c r="AY270" s="247" t="s">
        <v>254</v>
      </c>
    </row>
    <row r="271" s="14" customFormat="1">
      <c r="A271" s="14"/>
      <c r="B271" s="248"/>
      <c r="C271" s="249"/>
      <c r="D271" s="238" t="s">
        <v>265</v>
      </c>
      <c r="E271" s="250" t="s">
        <v>48</v>
      </c>
      <c r="F271" s="251" t="s">
        <v>268</v>
      </c>
      <c r="G271" s="249"/>
      <c r="H271" s="252">
        <v>53.622999999999998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8" t="s">
        <v>265</v>
      </c>
      <c r="AU271" s="258" t="s">
        <v>93</v>
      </c>
      <c r="AV271" s="14" t="s">
        <v>261</v>
      </c>
      <c r="AW271" s="14" t="s">
        <v>46</v>
      </c>
      <c r="AX271" s="14" t="s">
        <v>23</v>
      </c>
      <c r="AY271" s="258" t="s">
        <v>254</v>
      </c>
    </row>
    <row r="272" s="2" customFormat="1" ht="24.15" customHeight="1">
      <c r="A272" s="42"/>
      <c r="B272" s="43"/>
      <c r="C272" s="218" t="s">
        <v>375</v>
      </c>
      <c r="D272" s="218" t="s">
        <v>256</v>
      </c>
      <c r="E272" s="219" t="s">
        <v>344</v>
      </c>
      <c r="F272" s="220" t="s">
        <v>345</v>
      </c>
      <c r="G272" s="221" t="s">
        <v>314</v>
      </c>
      <c r="H272" s="222">
        <v>61.890000000000001</v>
      </c>
      <c r="I272" s="223"/>
      <c r="J272" s="224">
        <f>ROUND(I272*H272,2)</f>
        <v>0</v>
      </c>
      <c r="K272" s="220" t="s">
        <v>260</v>
      </c>
      <c r="L272" s="48"/>
      <c r="M272" s="225" t="s">
        <v>48</v>
      </c>
      <c r="N272" s="226" t="s">
        <v>56</v>
      </c>
      <c r="O272" s="88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9" t="s">
        <v>261</v>
      </c>
      <c r="AT272" s="229" t="s">
        <v>256</v>
      </c>
      <c r="AU272" s="229" t="s">
        <v>93</v>
      </c>
      <c r="AY272" s="20" t="s">
        <v>254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20" t="s">
        <v>23</v>
      </c>
      <c r="BK272" s="230">
        <f>ROUND(I272*H272,2)</f>
        <v>0</v>
      </c>
      <c r="BL272" s="20" t="s">
        <v>261</v>
      </c>
      <c r="BM272" s="229" t="s">
        <v>2332</v>
      </c>
    </row>
    <row r="273" s="2" customFormat="1">
      <c r="A273" s="42"/>
      <c r="B273" s="43"/>
      <c r="C273" s="44"/>
      <c r="D273" s="231" t="s">
        <v>263</v>
      </c>
      <c r="E273" s="44"/>
      <c r="F273" s="232" t="s">
        <v>347</v>
      </c>
      <c r="G273" s="44"/>
      <c r="H273" s="44"/>
      <c r="I273" s="233"/>
      <c r="J273" s="44"/>
      <c r="K273" s="44"/>
      <c r="L273" s="48"/>
      <c r="M273" s="234"/>
      <c r="N273" s="23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263</v>
      </c>
      <c r="AU273" s="20" t="s">
        <v>93</v>
      </c>
    </row>
    <row r="274" s="13" customFormat="1">
      <c r="A274" s="13"/>
      <c r="B274" s="236"/>
      <c r="C274" s="237"/>
      <c r="D274" s="238" t="s">
        <v>265</v>
      </c>
      <c r="E274" s="239" t="s">
        <v>48</v>
      </c>
      <c r="F274" s="240" t="s">
        <v>647</v>
      </c>
      <c r="G274" s="237"/>
      <c r="H274" s="241">
        <v>61.890000000000001</v>
      </c>
      <c r="I274" s="242"/>
      <c r="J274" s="237"/>
      <c r="K274" s="237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265</v>
      </c>
      <c r="AU274" s="247" t="s">
        <v>93</v>
      </c>
      <c r="AV274" s="13" t="s">
        <v>93</v>
      </c>
      <c r="AW274" s="13" t="s">
        <v>46</v>
      </c>
      <c r="AX274" s="13" t="s">
        <v>23</v>
      </c>
      <c r="AY274" s="247" t="s">
        <v>254</v>
      </c>
    </row>
    <row r="275" s="2" customFormat="1">
      <c r="A275" s="42"/>
      <c r="B275" s="43"/>
      <c r="C275" s="44"/>
      <c r="D275" s="238" t="s">
        <v>278</v>
      </c>
      <c r="E275" s="44"/>
      <c r="F275" s="269" t="s">
        <v>895</v>
      </c>
      <c r="G275" s="44"/>
      <c r="H275" s="44"/>
      <c r="I275" s="44"/>
      <c r="J275" s="44"/>
      <c r="K275" s="44"/>
      <c r="L275" s="48"/>
      <c r="M275" s="234"/>
      <c r="N275" s="23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U275" s="20" t="s">
        <v>93</v>
      </c>
    </row>
    <row r="276" s="2" customFormat="1">
      <c r="A276" s="42"/>
      <c r="B276" s="43"/>
      <c r="C276" s="44"/>
      <c r="D276" s="238" t="s">
        <v>278</v>
      </c>
      <c r="E276" s="44"/>
      <c r="F276" s="270" t="s">
        <v>1554</v>
      </c>
      <c r="G276" s="44"/>
      <c r="H276" s="271">
        <v>4.9379999999999997</v>
      </c>
      <c r="I276" s="44"/>
      <c r="J276" s="44"/>
      <c r="K276" s="44"/>
      <c r="L276" s="48"/>
      <c r="M276" s="234"/>
      <c r="N276" s="23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U276" s="20" t="s">
        <v>93</v>
      </c>
    </row>
    <row r="277" s="2" customFormat="1">
      <c r="A277" s="42"/>
      <c r="B277" s="43"/>
      <c r="C277" s="44"/>
      <c r="D277" s="238" t="s">
        <v>278</v>
      </c>
      <c r="E277" s="44"/>
      <c r="F277" s="270" t="s">
        <v>2261</v>
      </c>
      <c r="G277" s="44"/>
      <c r="H277" s="271">
        <v>48.848999999999997</v>
      </c>
      <c r="I277" s="44"/>
      <c r="J277" s="44"/>
      <c r="K277" s="44"/>
      <c r="L277" s="48"/>
      <c r="M277" s="234"/>
      <c r="N277" s="23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U277" s="20" t="s">
        <v>93</v>
      </c>
    </row>
    <row r="278" s="2" customFormat="1">
      <c r="A278" s="42"/>
      <c r="B278" s="43"/>
      <c r="C278" s="44"/>
      <c r="D278" s="238" t="s">
        <v>278</v>
      </c>
      <c r="E278" s="44"/>
      <c r="F278" s="270" t="s">
        <v>651</v>
      </c>
      <c r="G278" s="44"/>
      <c r="H278" s="271">
        <v>8.1029999999999998</v>
      </c>
      <c r="I278" s="44"/>
      <c r="J278" s="44"/>
      <c r="K278" s="44"/>
      <c r="L278" s="48"/>
      <c r="M278" s="234"/>
      <c r="N278" s="235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U278" s="20" t="s">
        <v>93</v>
      </c>
    </row>
    <row r="279" s="2" customFormat="1">
      <c r="A279" s="42"/>
      <c r="B279" s="43"/>
      <c r="C279" s="44"/>
      <c r="D279" s="238" t="s">
        <v>278</v>
      </c>
      <c r="E279" s="44"/>
      <c r="F279" s="270" t="s">
        <v>268</v>
      </c>
      <c r="G279" s="44"/>
      <c r="H279" s="271">
        <v>61.890000000000001</v>
      </c>
      <c r="I279" s="44"/>
      <c r="J279" s="44"/>
      <c r="K279" s="44"/>
      <c r="L279" s="48"/>
      <c r="M279" s="234"/>
      <c r="N279" s="23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U279" s="20" t="s">
        <v>93</v>
      </c>
    </row>
    <row r="280" s="2" customFormat="1">
      <c r="A280" s="42"/>
      <c r="B280" s="43"/>
      <c r="C280" s="44"/>
      <c r="D280" s="238" t="s">
        <v>278</v>
      </c>
      <c r="E280" s="44"/>
      <c r="F280" s="283" t="s">
        <v>1625</v>
      </c>
      <c r="G280" s="44"/>
      <c r="H280" s="44"/>
      <c r="I280" s="44"/>
      <c r="J280" s="44"/>
      <c r="K280" s="44"/>
      <c r="L280" s="48"/>
      <c r="M280" s="234"/>
      <c r="N280" s="23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U280" s="20" t="s">
        <v>93</v>
      </c>
    </row>
    <row r="281" s="2" customFormat="1">
      <c r="A281" s="42"/>
      <c r="B281" s="43"/>
      <c r="C281" s="44"/>
      <c r="D281" s="238" t="s">
        <v>278</v>
      </c>
      <c r="E281" s="44"/>
      <c r="F281" s="284" t="s">
        <v>834</v>
      </c>
      <c r="G281" s="44"/>
      <c r="H281" s="271">
        <v>0</v>
      </c>
      <c r="I281" s="44"/>
      <c r="J281" s="44"/>
      <c r="K281" s="44"/>
      <c r="L281" s="48"/>
      <c r="M281" s="234"/>
      <c r="N281" s="23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U281" s="20" t="s">
        <v>93</v>
      </c>
    </row>
    <row r="282" s="2" customFormat="1">
      <c r="A282" s="42"/>
      <c r="B282" s="43"/>
      <c r="C282" s="44"/>
      <c r="D282" s="238" t="s">
        <v>278</v>
      </c>
      <c r="E282" s="44"/>
      <c r="F282" s="284" t="s">
        <v>2318</v>
      </c>
      <c r="G282" s="44"/>
      <c r="H282" s="271">
        <v>2.5379999999999998</v>
      </c>
      <c r="I282" s="44"/>
      <c r="J282" s="44"/>
      <c r="K282" s="44"/>
      <c r="L282" s="48"/>
      <c r="M282" s="234"/>
      <c r="N282" s="23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U282" s="20" t="s">
        <v>93</v>
      </c>
    </row>
    <row r="283" s="2" customFormat="1">
      <c r="A283" s="42"/>
      <c r="B283" s="43"/>
      <c r="C283" s="44"/>
      <c r="D283" s="238" t="s">
        <v>278</v>
      </c>
      <c r="E283" s="44"/>
      <c r="F283" s="284" t="s">
        <v>2319</v>
      </c>
      <c r="G283" s="44"/>
      <c r="H283" s="271">
        <v>2.3999999999999999</v>
      </c>
      <c r="I283" s="44"/>
      <c r="J283" s="44"/>
      <c r="K283" s="44"/>
      <c r="L283" s="48"/>
      <c r="M283" s="234"/>
      <c r="N283" s="23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U283" s="20" t="s">
        <v>93</v>
      </c>
    </row>
    <row r="284" s="2" customFormat="1">
      <c r="A284" s="42"/>
      <c r="B284" s="43"/>
      <c r="C284" s="44"/>
      <c r="D284" s="238" t="s">
        <v>278</v>
      </c>
      <c r="E284" s="44"/>
      <c r="F284" s="284" t="s">
        <v>268</v>
      </c>
      <c r="G284" s="44"/>
      <c r="H284" s="271">
        <v>4.9379999999999997</v>
      </c>
      <c r="I284" s="44"/>
      <c r="J284" s="44"/>
      <c r="K284" s="44"/>
      <c r="L284" s="48"/>
      <c r="M284" s="234"/>
      <c r="N284" s="23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U284" s="20" t="s">
        <v>93</v>
      </c>
    </row>
    <row r="285" s="2" customFormat="1">
      <c r="A285" s="42"/>
      <c r="B285" s="43"/>
      <c r="C285" s="44"/>
      <c r="D285" s="238" t="s">
        <v>278</v>
      </c>
      <c r="E285" s="44"/>
      <c r="F285" s="283" t="s">
        <v>2320</v>
      </c>
      <c r="G285" s="44"/>
      <c r="H285" s="44"/>
      <c r="I285" s="44"/>
      <c r="J285" s="44"/>
      <c r="K285" s="44"/>
      <c r="L285" s="48"/>
      <c r="M285" s="234"/>
      <c r="N285" s="23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U285" s="20" t="s">
        <v>93</v>
      </c>
    </row>
    <row r="286" s="2" customFormat="1">
      <c r="A286" s="42"/>
      <c r="B286" s="43"/>
      <c r="C286" s="44"/>
      <c r="D286" s="238" t="s">
        <v>278</v>
      </c>
      <c r="E286" s="44"/>
      <c r="F286" s="284" t="s">
        <v>851</v>
      </c>
      <c r="G286" s="44"/>
      <c r="H286" s="271">
        <v>0</v>
      </c>
      <c r="I286" s="44"/>
      <c r="J286" s="44"/>
      <c r="K286" s="44"/>
      <c r="L286" s="48"/>
      <c r="M286" s="234"/>
      <c r="N286" s="23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U286" s="20" t="s">
        <v>93</v>
      </c>
    </row>
    <row r="287" s="2" customFormat="1">
      <c r="A287" s="42"/>
      <c r="B287" s="43"/>
      <c r="C287" s="44"/>
      <c r="D287" s="238" t="s">
        <v>278</v>
      </c>
      <c r="E287" s="44"/>
      <c r="F287" s="284" t="s">
        <v>2260</v>
      </c>
      <c r="G287" s="44"/>
      <c r="H287" s="271">
        <v>76.603999999999999</v>
      </c>
      <c r="I287" s="44"/>
      <c r="J287" s="44"/>
      <c r="K287" s="44"/>
      <c r="L287" s="48"/>
      <c r="M287" s="234"/>
      <c r="N287" s="23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U287" s="20" t="s">
        <v>93</v>
      </c>
    </row>
    <row r="288" s="2" customFormat="1">
      <c r="A288" s="42"/>
      <c r="B288" s="43"/>
      <c r="C288" s="44"/>
      <c r="D288" s="238" t="s">
        <v>278</v>
      </c>
      <c r="E288" s="44"/>
      <c r="F288" s="284" t="s">
        <v>2252</v>
      </c>
      <c r="G288" s="44"/>
      <c r="H288" s="271">
        <v>0</v>
      </c>
      <c r="I288" s="44"/>
      <c r="J288" s="44"/>
      <c r="K288" s="44"/>
      <c r="L288" s="48"/>
      <c r="M288" s="234"/>
      <c r="N288" s="23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U288" s="20" t="s">
        <v>93</v>
      </c>
    </row>
    <row r="289" s="2" customFormat="1">
      <c r="A289" s="42"/>
      <c r="B289" s="43"/>
      <c r="C289" s="44"/>
      <c r="D289" s="238" t="s">
        <v>278</v>
      </c>
      <c r="E289" s="44"/>
      <c r="F289" s="284" t="s">
        <v>1631</v>
      </c>
      <c r="G289" s="44"/>
      <c r="H289" s="271">
        <v>-4.9379999999999997</v>
      </c>
      <c r="I289" s="44"/>
      <c r="J289" s="44"/>
      <c r="K289" s="44"/>
      <c r="L289" s="48"/>
      <c r="M289" s="234"/>
      <c r="N289" s="23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U289" s="20" t="s">
        <v>93</v>
      </c>
    </row>
    <row r="290" s="2" customFormat="1">
      <c r="A290" s="42"/>
      <c r="B290" s="43"/>
      <c r="C290" s="44"/>
      <c r="D290" s="238" t="s">
        <v>278</v>
      </c>
      <c r="E290" s="44"/>
      <c r="F290" s="284" t="s">
        <v>2321</v>
      </c>
      <c r="G290" s="44"/>
      <c r="H290" s="271">
        <v>-3.2919999999999998</v>
      </c>
      <c r="I290" s="44"/>
      <c r="J290" s="44"/>
      <c r="K290" s="44"/>
      <c r="L290" s="48"/>
      <c r="M290" s="234"/>
      <c r="N290" s="23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U290" s="20" t="s">
        <v>93</v>
      </c>
    </row>
    <row r="291" s="2" customFormat="1">
      <c r="A291" s="42"/>
      <c r="B291" s="43"/>
      <c r="C291" s="44"/>
      <c r="D291" s="238" t="s">
        <v>278</v>
      </c>
      <c r="E291" s="44"/>
      <c r="F291" s="284" t="s">
        <v>2322</v>
      </c>
      <c r="G291" s="44"/>
      <c r="H291" s="271">
        <v>-4.0510000000000002</v>
      </c>
      <c r="I291" s="44"/>
      <c r="J291" s="44"/>
      <c r="K291" s="44"/>
      <c r="L291" s="48"/>
      <c r="M291" s="234"/>
      <c r="N291" s="23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U291" s="20" t="s">
        <v>93</v>
      </c>
    </row>
    <row r="292" s="2" customFormat="1">
      <c r="A292" s="42"/>
      <c r="B292" s="43"/>
      <c r="C292" s="44"/>
      <c r="D292" s="238" t="s">
        <v>278</v>
      </c>
      <c r="E292" s="44"/>
      <c r="F292" s="284" t="s">
        <v>865</v>
      </c>
      <c r="G292" s="44"/>
      <c r="H292" s="271">
        <v>-8.1029999999999998</v>
      </c>
      <c r="I292" s="44"/>
      <c r="J292" s="44"/>
      <c r="K292" s="44"/>
      <c r="L292" s="48"/>
      <c r="M292" s="234"/>
      <c r="N292" s="23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U292" s="20" t="s">
        <v>93</v>
      </c>
    </row>
    <row r="293" s="2" customFormat="1">
      <c r="A293" s="42"/>
      <c r="B293" s="43"/>
      <c r="C293" s="44"/>
      <c r="D293" s="238" t="s">
        <v>278</v>
      </c>
      <c r="E293" s="44"/>
      <c r="F293" s="284" t="s">
        <v>2323</v>
      </c>
      <c r="G293" s="44"/>
      <c r="H293" s="271">
        <v>-4.7999999999999998</v>
      </c>
      <c r="I293" s="44"/>
      <c r="J293" s="44"/>
      <c r="K293" s="44"/>
      <c r="L293" s="48"/>
      <c r="M293" s="234"/>
      <c r="N293" s="23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U293" s="20" t="s">
        <v>93</v>
      </c>
    </row>
    <row r="294" s="2" customFormat="1">
      <c r="A294" s="42"/>
      <c r="B294" s="43"/>
      <c r="C294" s="44"/>
      <c r="D294" s="238" t="s">
        <v>278</v>
      </c>
      <c r="E294" s="44"/>
      <c r="F294" s="284" t="s">
        <v>2324</v>
      </c>
      <c r="G294" s="44"/>
      <c r="H294" s="271">
        <v>-0.53600000000000003</v>
      </c>
      <c r="I294" s="44"/>
      <c r="J294" s="44"/>
      <c r="K294" s="44"/>
      <c r="L294" s="48"/>
      <c r="M294" s="234"/>
      <c r="N294" s="23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U294" s="20" t="s">
        <v>93</v>
      </c>
    </row>
    <row r="295" s="2" customFormat="1">
      <c r="A295" s="42"/>
      <c r="B295" s="43"/>
      <c r="C295" s="44"/>
      <c r="D295" s="238" t="s">
        <v>278</v>
      </c>
      <c r="E295" s="44"/>
      <c r="F295" s="284" t="s">
        <v>2325</v>
      </c>
      <c r="G295" s="44"/>
      <c r="H295" s="271">
        <v>-2.0350000000000001</v>
      </c>
      <c r="I295" s="44"/>
      <c r="J295" s="44"/>
      <c r="K295" s="44"/>
      <c r="L295" s="48"/>
      <c r="M295" s="234"/>
      <c r="N295" s="23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U295" s="20" t="s">
        <v>93</v>
      </c>
    </row>
    <row r="296" s="2" customFormat="1">
      <c r="A296" s="42"/>
      <c r="B296" s="43"/>
      <c r="C296" s="44"/>
      <c r="D296" s="238" t="s">
        <v>278</v>
      </c>
      <c r="E296" s="44"/>
      <c r="F296" s="284" t="s">
        <v>268</v>
      </c>
      <c r="G296" s="44"/>
      <c r="H296" s="271">
        <v>48.848999999999997</v>
      </c>
      <c r="I296" s="44"/>
      <c r="J296" s="44"/>
      <c r="K296" s="44"/>
      <c r="L296" s="48"/>
      <c r="M296" s="234"/>
      <c r="N296" s="23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U296" s="20" t="s">
        <v>93</v>
      </c>
    </row>
    <row r="297" s="2" customFormat="1">
      <c r="A297" s="42"/>
      <c r="B297" s="43"/>
      <c r="C297" s="44"/>
      <c r="D297" s="238" t="s">
        <v>278</v>
      </c>
      <c r="E297" s="44"/>
      <c r="F297" s="301" t="s">
        <v>2286</v>
      </c>
      <c r="G297" s="44"/>
      <c r="H297" s="44"/>
      <c r="I297" s="44"/>
      <c r="J297" s="44"/>
      <c r="K297" s="44"/>
      <c r="L297" s="48"/>
      <c r="M297" s="234"/>
      <c r="N297" s="23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U297" s="20" t="s">
        <v>93</v>
      </c>
    </row>
    <row r="298" s="2" customFormat="1">
      <c r="A298" s="42"/>
      <c r="B298" s="43"/>
      <c r="C298" s="44"/>
      <c r="D298" s="238" t="s">
        <v>278</v>
      </c>
      <c r="E298" s="44"/>
      <c r="F298" s="302" t="s">
        <v>2278</v>
      </c>
      <c r="G298" s="44"/>
      <c r="H298" s="271">
        <v>0</v>
      </c>
      <c r="I298" s="44"/>
      <c r="J298" s="44"/>
      <c r="K298" s="44"/>
      <c r="L298" s="48"/>
      <c r="M298" s="234"/>
      <c r="N298" s="23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U298" s="20" t="s">
        <v>93</v>
      </c>
    </row>
    <row r="299" s="2" customFormat="1">
      <c r="A299" s="42"/>
      <c r="B299" s="43"/>
      <c r="C299" s="44"/>
      <c r="D299" s="238" t="s">
        <v>278</v>
      </c>
      <c r="E299" s="44"/>
      <c r="F299" s="302" t="s">
        <v>2279</v>
      </c>
      <c r="G299" s="44"/>
      <c r="H299" s="271">
        <v>0</v>
      </c>
      <c r="I299" s="44"/>
      <c r="J299" s="44"/>
      <c r="K299" s="44"/>
      <c r="L299" s="48"/>
      <c r="M299" s="234"/>
      <c r="N299" s="23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U299" s="20" t="s">
        <v>93</v>
      </c>
    </row>
    <row r="300" s="2" customFormat="1">
      <c r="A300" s="42"/>
      <c r="B300" s="43"/>
      <c r="C300" s="44"/>
      <c r="D300" s="238" t="s">
        <v>278</v>
      </c>
      <c r="E300" s="44"/>
      <c r="F300" s="302" t="s">
        <v>310</v>
      </c>
      <c r="G300" s="44"/>
      <c r="H300" s="271">
        <v>0</v>
      </c>
      <c r="I300" s="44"/>
      <c r="J300" s="44"/>
      <c r="K300" s="44"/>
      <c r="L300" s="48"/>
      <c r="M300" s="234"/>
      <c r="N300" s="23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U300" s="20" t="s">
        <v>93</v>
      </c>
    </row>
    <row r="301" s="2" customFormat="1">
      <c r="A301" s="42"/>
      <c r="B301" s="43"/>
      <c r="C301" s="44"/>
      <c r="D301" s="238" t="s">
        <v>278</v>
      </c>
      <c r="E301" s="44"/>
      <c r="F301" s="301" t="s">
        <v>879</v>
      </c>
      <c r="G301" s="44"/>
      <c r="H301" s="44"/>
      <c r="I301" s="44"/>
      <c r="J301" s="44"/>
      <c r="K301" s="44"/>
      <c r="L301" s="48"/>
      <c r="M301" s="234"/>
      <c r="N301" s="23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U301" s="20" t="s">
        <v>93</v>
      </c>
    </row>
    <row r="302" s="2" customFormat="1">
      <c r="A302" s="42"/>
      <c r="B302" s="43"/>
      <c r="C302" s="44"/>
      <c r="D302" s="238" t="s">
        <v>278</v>
      </c>
      <c r="E302" s="44"/>
      <c r="F302" s="302" t="s">
        <v>2326</v>
      </c>
      <c r="G302" s="44"/>
      <c r="H302" s="271">
        <v>8.4600000000000009</v>
      </c>
      <c r="I302" s="44"/>
      <c r="J302" s="44"/>
      <c r="K302" s="44"/>
      <c r="L302" s="48"/>
      <c r="M302" s="234"/>
      <c r="N302" s="23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U302" s="20" t="s">
        <v>93</v>
      </c>
    </row>
    <row r="303" s="2" customFormat="1">
      <c r="A303" s="42"/>
      <c r="B303" s="43"/>
      <c r="C303" s="44"/>
      <c r="D303" s="238" t="s">
        <v>278</v>
      </c>
      <c r="E303" s="44"/>
      <c r="F303" s="302" t="s">
        <v>2327</v>
      </c>
      <c r="G303" s="44"/>
      <c r="H303" s="271">
        <v>-0.35699999999999998</v>
      </c>
      <c r="I303" s="44"/>
      <c r="J303" s="44"/>
      <c r="K303" s="44"/>
      <c r="L303" s="48"/>
      <c r="M303" s="234"/>
      <c r="N303" s="23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U303" s="20" t="s">
        <v>93</v>
      </c>
    </row>
    <row r="304" s="2" customFormat="1">
      <c r="A304" s="42"/>
      <c r="B304" s="43"/>
      <c r="C304" s="44"/>
      <c r="D304" s="238" t="s">
        <v>278</v>
      </c>
      <c r="E304" s="44"/>
      <c r="F304" s="302" t="s">
        <v>310</v>
      </c>
      <c r="G304" s="44"/>
      <c r="H304" s="271">
        <v>8.1029999999999998</v>
      </c>
      <c r="I304" s="44"/>
      <c r="J304" s="44"/>
      <c r="K304" s="44"/>
      <c r="L304" s="48"/>
      <c r="M304" s="234"/>
      <c r="N304" s="23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U304" s="20" t="s">
        <v>93</v>
      </c>
    </row>
    <row r="305" s="2" customFormat="1" ht="24.15" customHeight="1">
      <c r="A305" s="42"/>
      <c r="B305" s="43"/>
      <c r="C305" s="218" t="s">
        <v>382</v>
      </c>
      <c r="D305" s="218" t="s">
        <v>256</v>
      </c>
      <c r="E305" s="219" t="s">
        <v>350</v>
      </c>
      <c r="F305" s="220" t="s">
        <v>351</v>
      </c>
      <c r="G305" s="221" t="s">
        <v>314</v>
      </c>
      <c r="H305" s="222">
        <v>61.890000000000001</v>
      </c>
      <c r="I305" s="223"/>
      <c r="J305" s="224">
        <f>ROUND(I305*H305,2)</f>
        <v>0</v>
      </c>
      <c r="K305" s="220" t="s">
        <v>260</v>
      </c>
      <c r="L305" s="48"/>
      <c r="M305" s="225" t="s">
        <v>48</v>
      </c>
      <c r="N305" s="226" t="s">
        <v>56</v>
      </c>
      <c r="O305" s="88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29" t="s">
        <v>261</v>
      </c>
      <c r="AT305" s="229" t="s">
        <v>256</v>
      </c>
      <c r="AU305" s="229" t="s">
        <v>93</v>
      </c>
      <c r="AY305" s="20" t="s">
        <v>254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20" t="s">
        <v>23</v>
      </c>
      <c r="BK305" s="230">
        <f>ROUND(I305*H305,2)</f>
        <v>0</v>
      </c>
      <c r="BL305" s="20" t="s">
        <v>261</v>
      </c>
      <c r="BM305" s="229" t="s">
        <v>2333</v>
      </c>
    </row>
    <row r="306" s="2" customFormat="1">
      <c r="A306" s="42"/>
      <c r="B306" s="43"/>
      <c r="C306" s="44"/>
      <c r="D306" s="231" t="s">
        <v>263</v>
      </c>
      <c r="E306" s="44"/>
      <c r="F306" s="232" t="s">
        <v>353</v>
      </c>
      <c r="G306" s="44"/>
      <c r="H306" s="44"/>
      <c r="I306" s="233"/>
      <c r="J306" s="44"/>
      <c r="K306" s="44"/>
      <c r="L306" s="48"/>
      <c r="M306" s="234"/>
      <c r="N306" s="23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263</v>
      </c>
      <c r="AU306" s="20" t="s">
        <v>93</v>
      </c>
    </row>
    <row r="307" s="13" customFormat="1">
      <c r="A307" s="13"/>
      <c r="B307" s="236"/>
      <c r="C307" s="237"/>
      <c r="D307" s="238" t="s">
        <v>265</v>
      </c>
      <c r="E307" s="239" t="s">
        <v>48</v>
      </c>
      <c r="F307" s="240" t="s">
        <v>647</v>
      </c>
      <c r="G307" s="237"/>
      <c r="H307" s="241">
        <v>61.890000000000001</v>
      </c>
      <c r="I307" s="242"/>
      <c r="J307" s="237"/>
      <c r="K307" s="237"/>
      <c r="L307" s="243"/>
      <c r="M307" s="244"/>
      <c r="N307" s="245"/>
      <c r="O307" s="245"/>
      <c r="P307" s="245"/>
      <c r="Q307" s="245"/>
      <c r="R307" s="245"/>
      <c r="S307" s="245"/>
      <c r="T307" s="24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7" t="s">
        <v>265</v>
      </c>
      <c r="AU307" s="247" t="s">
        <v>93</v>
      </c>
      <c r="AV307" s="13" t="s">
        <v>93</v>
      </c>
      <c r="AW307" s="13" t="s">
        <v>46</v>
      </c>
      <c r="AX307" s="13" t="s">
        <v>23</v>
      </c>
      <c r="AY307" s="247" t="s">
        <v>254</v>
      </c>
    </row>
    <row r="308" s="2" customFormat="1">
      <c r="A308" s="42"/>
      <c r="B308" s="43"/>
      <c r="C308" s="44"/>
      <c r="D308" s="238" t="s">
        <v>278</v>
      </c>
      <c r="E308" s="44"/>
      <c r="F308" s="269" t="s">
        <v>895</v>
      </c>
      <c r="G308" s="44"/>
      <c r="H308" s="44"/>
      <c r="I308" s="44"/>
      <c r="J308" s="44"/>
      <c r="K308" s="44"/>
      <c r="L308" s="48"/>
      <c r="M308" s="234"/>
      <c r="N308" s="23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U308" s="20" t="s">
        <v>93</v>
      </c>
    </row>
    <row r="309" s="2" customFormat="1">
      <c r="A309" s="42"/>
      <c r="B309" s="43"/>
      <c r="C309" s="44"/>
      <c r="D309" s="238" t="s">
        <v>278</v>
      </c>
      <c r="E309" s="44"/>
      <c r="F309" s="270" t="s">
        <v>1554</v>
      </c>
      <c r="G309" s="44"/>
      <c r="H309" s="271">
        <v>4.9379999999999997</v>
      </c>
      <c r="I309" s="44"/>
      <c r="J309" s="44"/>
      <c r="K309" s="44"/>
      <c r="L309" s="48"/>
      <c r="M309" s="234"/>
      <c r="N309" s="23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U309" s="20" t="s">
        <v>93</v>
      </c>
    </row>
    <row r="310" s="2" customFormat="1">
      <c r="A310" s="42"/>
      <c r="B310" s="43"/>
      <c r="C310" s="44"/>
      <c r="D310" s="238" t="s">
        <v>278</v>
      </c>
      <c r="E310" s="44"/>
      <c r="F310" s="270" t="s">
        <v>2261</v>
      </c>
      <c r="G310" s="44"/>
      <c r="H310" s="271">
        <v>48.848999999999997</v>
      </c>
      <c r="I310" s="44"/>
      <c r="J310" s="44"/>
      <c r="K310" s="44"/>
      <c r="L310" s="48"/>
      <c r="M310" s="234"/>
      <c r="N310" s="23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U310" s="20" t="s">
        <v>93</v>
      </c>
    </row>
    <row r="311" s="2" customFormat="1">
      <c r="A311" s="42"/>
      <c r="B311" s="43"/>
      <c r="C311" s="44"/>
      <c r="D311" s="238" t="s">
        <v>278</v>
      </c>
      <c r="E311" s="44"/>
      <c r="F311" s="270" t="s">
        <v>651</v>
      </c>
      <c r="G311" s="44"/>
      <c r="H311" s="271">
        <v>8.1029999999999998</v>
      </c>
      <c r="I311" s="44"/>
      <c r="J311" s="44"/>
      <c r="K311" s="44"/>
      <c r="L311" s="48"/>
      <c r="M311" s="234"/>
      <c r="N311" s="23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U311" s="20" t="s">
        <v>93</v>
      </c>
    </row>
    <row r="312" s="2" customFormat="1">
      <c r="A312" s="42"/>
      <c r="B312" s="43"/>
      <c r="C312" s="44"/>
      <c r="D312" s="238" t="s">
        <v>278</v>
      </c>
      <c r="E312" s="44"/>
      <c r="F312" s="270" t="s">
        <v>268</v>
      </c>
      <c r="G312" s="44"/>
      <c r="H312" s="271">
        <v>61.890000000000001</v>
      </c>
      <c r="I312" s="44"/>
      <c r="J312" s="44"/>
      <c r="K312" s="44"/>
      <c r="L312" s="48"/>
      <c r="M312" s="234"/>
      <c r="N312" s="23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U312" s="20" t="s">
        <v>93</v>
      </c>
    </row>
    <row r="313" s="2" customFormat="1">
      <c r="A313" s="42"/>
      <c r="B313" s="43"/>
      <c r="C313" s="44"/>
      <c r="D313" s="238" t="s">
        <v>278</v>
      </c>
      <c r="E313" s="44"/>
      <c r="F313" s="283" t="s">
        <v>1625</v>
      </c>
      <c r="G313" s="44"/>
      <c r="H313" s="44"/>
      <c r="I313" s="44"/>
      <c r="J313" s="44"/>
      <c r="K313" s="44"/>
      <c r="L313" s="48"/>
      <c r="M313" s="234"/>
      <c r="N313" s="23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U313" s="20" t="s">
        <v>93</v>
      </c>
    </row>
    <row r="314" s="2" customFormat="1">
      <c r="A314" s="42"/>
      <c r="B314" s="43"/>
      <c r="C314" s="44"/>
      <c r="D314" s="238" t="s">
        <v>278</v>
      </c>
      <c r="E314" s="44"/>
      <c r="F314" s="284" t="s">
        <v>834</v>
      </c>
      <c r="G314" s="44"/>
      <c r="H314" s="271">
        <v>0</v>
      </c>
      <c r="I314" s="44"/>
      <c r="J314" s="44"/>
      <c r="K314" s="44"/>
      <c r="L314" s="48"/>
      <c r="M314" s="234"/>
      <c r="N314" s="23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U314" s="20" t="s">
        <v>93</v>
      </c>
    </row>
    <row r="315" s="2" customFormat="1">
      <c r="A315" s="42"/>
      <c r="B315" s="43"/>
      <c r="C315" s="44"/>
      <c r="D315" s="238" t="s">
        <v>278</v>
      </c>
      <c r="E315" s="44"/>
      <c r="F315" s="284" t="s">
        <v>2318</v>
      </c>
      <c r="G315" s="44"/>
      <c r="H315" s="271">
        <v>2.5379999999999998</v>
      </c>
      <c r="I315" s="44"/>
      <c r="J315" s="44"/>
      <c r="K315" s="44"/>
      <c r="L315" s="48"/>
      <c r="M315" s="234"/>
      <c r="N315" s="23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U315" s="20" t="s">
        <v>93</v>
      </c>
    </row>
    <row r="316" s="2" customFormat="1">
      <c r="A316" s="42"/>
      <c r="B316" s="43"/>
      <c r="C316" s="44"/>
      <c r="D316" s="238" t="s">
        <v>278</v>
      </c>
      <c r="E316" s="44"/>
      <c r="F316" s="284" t="s">
        <v>2319</v>
      </c>
      <c r="G316" s="44"/>
      <c r="H316" s="271">
        <v>2.3999999999999999</v>
      </c>
      <c r="I316" s="44"/>
      <c r="J316" s="44"/>
      <c r="K316" s="44"/>
      <c r="L316" s="48"/>
      <c r="M316" s="234"/>
      <c r="N316" s="23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U316" s="20" t="s">
        <v>93</v>
      </c>
    </row>
    <row r="317" s="2" customFormat="1">
      <c r="A317" s="42"/>
      <c r="B317" s="43"/>
      <c r="C317" s="44"/>
      <c r="D317" s="238" t="s">
        <v>278</v>
      </c>
      <c r="E317" s="44"/>
      <c r="F317" s="284" t="s">
        <v>268</v>
      </c>
      <c r="G317" s="44"/>
      <c r="H317" s="271">
        <v>4.9379999999999997</v>
      </c>
      <c r="I317" s="44"/>
      <c r="J317" s="44"/>
      <c r="K317" s="44"/>
      <c r="L317" s="48"/>
      <c r="M317" s="234"/>
      <c r="N317" s="23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U317" s="20" t="s">
        <v>93</v>
      </c>
    </row>
    <row r="318" s="2" customFormat="1">
      <c r="A318" s="42"/>
      <c r="B318" s="43"/>
      <c r="C318" s="44"/>
      <c r="D318" s="238" t="s">
        <v>278</v>
      </c>
      <c r="E318" s="44"/>
      <c r="F318" s="283" t="s">
        <v>2320</v>
      </c>
      <c r="G318" s="44"/>
      <c r="H318" s="44"/>
      <c r="I318" s="44"/>
      <c r="J318" s="44"/>
      <c r="K318" s="44"/>
      <c r="L318" s="48"/>
      <c r="M318" s="234"/>
      <c r="N318" s="23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U318" s="20" t="s">
        <v>93</v>
      </c>
    </row>
    <row r="319" s="2" customFormat="1">
      <c r="A319" s="42"/>
      <c r="B319" s="43"/>
      <c r="C319" s="44"/>
      <c r="D319" s="238" t="s">
        <v>278</v>
      </c>
      <c r="E319" s="44"/>
      <c r="F319" s="284" t="s">
        <v>851</v>
      </c>
      <c r="G319" s="44"/>
      <c r="H319" s="271">
        <v>0</v>
      </c>
      <c r="I319" s="44"/>
      <c r="J319" s="44"/>
      <c r="K319" s="44"/>
      <c r="L319" s="48"/>
      <c r="M319" s="234"/>
      <c r="N319" s="23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U319" s="20" t="s">
        <v>93</v>
      </c>
    </row>
    <row r="320" s="2" customFormat="1">
      <c r="A320" s="42"/>
      <c r="B320" s="43"/>
      <c r="C320" s="44"/>
      <c r="D320" s="238" t="s">
        <v>278</v>
      </c>
      <c r="E320" s="44"/>
      <c r="F320" s="284" t="s">
        <v>2260</v>
      </c>
      <c r="G320" s="44"/>
      <c r="H320" s="271">
        <v>76.603999999999999</v>
      </c>
      <c r="I320" s="44"/>
      <c r="J320" s="44"/>
      <c r="K320" s="44"/>
      <c r="L320" s="48"/>
      <c r="M320" s="234"/>
      <c r="N320" s="23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U320" s="20" t="s">
        <v>93</v>
      </c>
    </row>
    <row r="321" s="2" customFormat="1">
      <c r="A321" s="42"/>
      <c r="B321" s="43"/>
      <c r="C321" s="44"/>
      <c r="D321" s="238" t="s">
        <v>278</v>
      </c>
      <c r="E321" s="44"/>
      <c r="F321" s="284" t="s">
        <v>2252</v>
      </c>
      <c r="G321" s="44"/>
      <c r="H321" s="271">
        <v>0</v>
      </c>
      <c r="I321" s="44"/>
      <c r="J321" s="44"/>
      <c r="K321" s="44"/>
      <c r="L321" s="48"/>
      <c r="M321" s="234"/>
      <c r="N321" s="23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U321" s="20" t="s">
        <v>93</v>
      </c>
    </row>
    <row r="322" s="2" customFormat="1">
      <c r="A322" s="42"/>
      <c r="B322" s="43"/>
      <c r="C322" s="44"/>
      <c r="D322" s="238" t="s">
        <v>278</v>
      </c>
      <c r="E322" s="44"/>
      <c r="F322" s="284" t="s">
        <v>1631</v>
      </c>
      <c r="G322" s="44"/>
      <c r="H322" s="271">
        <v>-4.9379999999999997</v>
      </c>
      <c r="I322" s="44"/>
      <c r="J322" s="44"/>
      <c r="K322" s="44"/>
      <c r="L322" s="48"/>
      <c r="M322" s="234"/>
      <c r="N322" s="23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U322" s="20" t="s">
        <v>93</v>
      </c>
    </row>
    <row r="323" s="2" customFormat="1">
      <c r="A323" s="42"/>
      <c r="B323" s="43"/>
      <c r="C323" s="44"/>
      <c r="D323" s="238" t="s">
        <v>278</v>
      </c>
      <c r="E323" s="44"/>
      <c r="F323" s="284" t="s">
        <v>2321</v>
      </c>
      <c r="G323" s="44"/>
      <c r="H323" s="271">
        <v>-3.2919999999999998</v>
      </c>
      <c r="I323" s="44"/>
      <c r="J323" s="44"/>
      <c r="K323" s="44"/>
      <c r="L323" s="48"/>
      <c r="M323" s="234"/>
      <c r="N323" s="23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U323" s="20" t="s">
        <v>93</v>
      </c>
    </row>
    <row r="324" s="2" customFormat="1">
      <c r="A324" s="42"/>
      <c r="B324" s="43"/>
      <c r="C324" s="44"/>
      <c r="D324" s="238" t="s">
        <v>278</v>
      </c>
      <c r="E324" s="44"/>
      <c r="F324" s="284" t="s">
        <v>2322</v>
      </c>
      <c r="G324" s="44"/>
      <c r="H324" s="271">
        <v>-4.0510000000000002</v>
      </c>
      <c r="I324" s="44"/>
      <c r="J324" s="44"/>
      <c r="K324" s="44"/>
      <c r="L324" s="48"/>
      <c r="M324" s="234"/>
      <c r="N324" s="23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U324" s="20" t="s">
        <v>93</v>
      </c>
    </row>
    <row r="325" s="2" customFormat="1">
      <c r="A325" s="42"/>
      <c r="B325" s="43"/>
      <c r="C325" s="44"/>
      <c r="D325" s="238" t="s">
        <v>278</v>
      </c>
      <c r="E325" s="44"/>
      <c r="F325" s="284" t="s">
        <v>865</v>
      </c>
      <c r="G325" s="44"/>
      <c r="H325" s="271">
        <v>-8.1029999999999998</v>
      </c>
      <c r="I325" s="44"/>
      <c r="J325" s="44"/>
      <c r="K325" s="44"/>
      <c r="L325" s="48"/>
      <c r="M325" s="234"/>
      <c r="N325" s="23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U325" s="20" t="s">
        <v>93</v>
      </c>
    </row>
    <row r="326" s="2" customFormat="1">
      <c r="A326" s="42"/>
      <c r="B326" s="43"/>
      <c r="C326" s="44"/>
      <c r="D326" s="238" t="s">
        <v>278</v>
      </c>
      <c r="E326" s="44"/>
      <c r="F326" s="284" t="s">
        <v>2323</v>
      </c>
      <c r="G326" s="44"/>
      <c r="H326" s="271">
        <v>-4.7999999999999998</v>
      </c>
      <c r="I326" s="44"/>
      <c r="J326" s="44"/>
      <c r="K326" s="44"/>
      <c r="L326" s="48"/>
      <c r="M326" s="234"/>
      <c r="N326" s="23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U326" s="20" t="s">
        <v>93</v>
      </c>
    </row>
    <row r="327" s="2" customFormat="1">
      <c r="A327" s="42"/>
      <c r="B327" s="43"/>
      <c r="C327" s="44"/>
      <c r="D327" s="238" t="s">
        <v>278</v>
      </c>
      <c r="E327" s="44"/>
      <c r="F327" s="284" t="s">
        <v>2324</v>
      </c>
      <c r="G327" s="44"/>
      <c r="H327" s="271">
        <v>-0.53600000000000003</v>
      </c>
      <c r="I327" s="44"/>
      <c r="J327" s="44"/>
      <c r="K327" s="44"/>
      <c r="L327" s="48"/>
      <c r="M327" s="234"/>
      <c r="N327" s="23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U327" s="20" t="s">
        <v>93</v>
      </c>
    </row>
    <row r="328" s="2" customFormat="1">
      <c r="A328" s="42"/>
      <c r="B328" s="43"/>
      <c r="C328" s="44"/>
      <c r="D328" s="238" t="s">
        <v>278</v>
      </c>
      <c r="E328" s="44"/>
      <c r="F328" s="284" t="s">
        <v>2325</v>
      </c>
      <c r="G328" s="44"/>
      <c r="H328" s="271">
        <v>-2.0350000000000001</v>
      </c>
      <c r="I328" s="44"/>
      <c r="J328" s="44"/>
      <c r="K328" s="44"/>
      <c r="L328" s="48"/>
      <c r="M328" s="234"/>
      <c r="N328" s="23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U328" s="20" t="s">
        <v>93</v>
      </c>
    </row>
    <row r="329" s="2" customFormat="1">
      <c r="A329" s="42"/>
      <c r="B329" s="43"/>
      <c r="C329" s="44"/>
      <c r="D329" s="238" t="s">
        <v>278</v>
      </c>
      <c r="E329" s="44"/>
      <c r="F329" s="284" t="s">
        <v>268</v>
      </c>
      <c r="G329" s="44"/>
      <c r="H329" s="271">
        <v>48.848999999999997</v>
      </c>
      <c r="I329" s="44"/>
      <c r="J329" s="44"/>
      <c r="K329" s="44"/>
      <c r="L329" s="48"/>
      <c r="M329" s="234"/>
      <c r="N329" s="23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U329" s="20" t="s">
        <v>93</v>
      </c>
    </row>
    <row r="330" s="2" customFormat="1">
      <c r="A330" s="42"/>
      <c r="B330" s="43"/>
      <c r="C330" s="44"/>
      <c r="D330" s="238" t="s">
        <v>278</v>
      </c>
      <c r="E330" s="44"/>
      <c r="F330" s="301" t="s">
        <v>2286</v>
      </c>
      <c r="G330" s="44"/>
      <c r="H330" s="44"/>
      <c r="I330" s="44"/>
      <c r="J330" s="44"/>
      <c r="K330" s="44"/>
      <c r="L330" s="48"/>
      <c r="M330" s="234"/>
      <c r="N330" s="23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U330" s="20" t="s">
        <v>93</v>
      </c>
    </row>
    <row r="331" s="2" customFormat="1">
      <c r="A331" s="42"/>
      <c r="B331" s="43"/>
      <c r="C331" s="44"/>
      <c r="D331" s="238" t="s">
        <v>278</v>
      </c>
      <c r="E331" s="44"/>
      <c r="F331" s="302" t="s">
        <v>2278</v>
      </c>
      <c r="G331" s="44"/>
      <c r="H331" s="271">
        <v>0</v>
      </c>
      <c r="I331" s="44"/>
      <c r="J331" s="44"/>
      <c r="K331" s="44"/>
      <c r="L331" s="48"/>
      <c r="M331" s="234"/>
      <c r="N331" s="23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U331" s="20" t="s">
        <v>93</v>
      </c>
    </row>
    <row r="332" s="2" customFormat="1">
      <c r="A332" s="42"/>
      <c r="B332" s="43"/>
      <c r="C332" s="44"/>
      <c r="D332" s="238" t="s">
        <v>278</v>
      </c>
      <c r="E332" s="44"/>
      <c r="F332" s="302" t="s">
        <v>2279</v>
      </c>
      <c r="G332" s="44"/>
      <c r="H332" s="271">
        <v>0</v>
      </c>
      <c r="I332" s="44"/>
      <c r="J332" s="44"/>
      <c r="K332" s="44"/>
      <c r="L332" s="48"/>
      <c r="M332" s="234"/>
      <c r="N332" s="23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U332" s="20" t="s">
        <v>93</v>
      </c>
    </row>
    <row r="333" s="2" customFormat="1">
      <c r="A333" s="42"/>
      <c r="B333" s="43"/>
      <c r="C333" s="44"/>
      <c r="D333" s="238" t="s">
        <v>278</v>
      </c>
      <c r="E333" s="44"/>
      <c r="F333" s="302" t="s">
        <v>310</v>
      </c>
      <c r="G333" s="44"/>
      <c r="H333" s="271">
        <v>0</v>
      </c>
      <c r="I333" s="44"/>
      <c r="J333" s="44"/>
      <c r="K333" s="44"/>
      <c r="L333" s="48"/>
      <c r="M333" s="234"/>
      <c r="N333" s="23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U333" s="20" t="s">
        <v>93</v>
      </c>
    </row>
    <row r="334" s="2" customFormat="1">
      <c r="A334" s="42"/>
      <c r="B334" s="43"/>
      <c r="C334" s="44"/>
      <c r="D334" s="238" t="s">
        <v>278</v>
      </c>
      <c r="E334" s="44"/>
      <c r="F334" s="301" t="s">
        <v>879</v>
      </c>
      <c r="G334" s="44"/>
      <c r="H334" s="44"/>
      <c r="I334" s="44"/>
      <c r="J334" s="44"/>
      <c r="K334" s="44"/>
      <c r="L334" s="48"/>
      <c r="M334" s="234"/>
      <c r="N334" s="23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U334" s="20" t="s">
        <v>93</v>
      </c>
    </row>
    <row r="335" s="2" customFormat="1">
      <c r="A335" s="42"/>
      <c r="B335" s="43"/>
      <c r="C335" s="44"/>
      <c r="D335" s="238" t="s">
        <v>278</v>
      </c>
      <c r="E335" s="44"/>
      <c r="F335" s="302" t="s">
        <v>2326</v>
      </c>
      <c r="G335" s="44"/>
      <c r="H335" s="271">
        <v>8.4600000000000009</v>
      </c>
      <c r="I335" s="44"/>
      <c r="J335" s="44"/>
      <c r="K335" s="44"/>
      <c r="L335" s="48"/>
      <c r="M335" s="234"/>
      <c r="N335" s="23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U335" s="20" t="s">
        <v>93</v>
      </c>
    </row>
    <row r="336" s="2" customFormat="1">
      <c r="A336" s="42"/>
      <c r="B336" s="43"/>
      <c r="C336" s="44"/>
      <c r="D336" s="238" t="s">
        <v>278</v>
      </c>
      <c r="E336" s="44"/>
      <c r="F336" s="302" t="s">
        <v>2327</v>
      </c>
      <c r="G336" s="44"/>
      <c r="H336" s="271">
        <v>-0.35699999999999998</v>
      </c>
      <c r="I336" s="44"/>
      <c r="J336" s="44"/>
      <c r="K336" s="44"/>
      <c r="L336" s="48"/>
      <c r="M336" s="234"/>
      <c r="N336" s="23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U336" s="20" t="s">
        <v>93</v>
      </c>
    </row>
    <row r="337" s="2" customFormat="1">
      <c r="A337" s="42"/>
      <c r="B337" s="43"/>
      <c r="C337" s="44"/>
      <c r="D337" s="238" t="s">
        <v>278</v>
      </c>
      <c r="E337" s="44"/>
      <c r="F337" s="302" t="s">
        <v>310</v>
      </c>
      <c r="G337" s="44"/>
      <c r="H337" s="271">
        <v>8.1029999999999998</v>
      </c>
      <c r="I337" s="44"/>
      <c r="J337" s="44"/>
      <c r="K337" s="44"/>
      <c r="L337" s="48"/>
      <c r="M337" s="234"/>
      <c r="N337" s="23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U337" s="20" t="s">
        <v>93</v>
      </c>
    </row>
    <row r="338" s="2" customFormat="1" ht="24.15" customHeight="1">
      <c r="A338" s="42"/>
      <c r="B338" s="43"/>
      <c r="C338" s="218" t="s">
        <v>387</v>
      </c>
      <c r="D338" s="218" t="s">
        <v>256</v>
      </c>
      <c r="E338" s="219" t="s">
        <v>906</v>
      </c>
      <c r="F338" s="220" t="s">
        <v>907</v>
      </c>
      <c r="G338" s="221" t="s">
        <v>314</v>
      </c>
      <c r="H338" s="222">
        <v>48.848999999999997</v>
      </c>
      <c r="I338" s="223"/>
      <c r="J338" s="224">
        <f>ROUND(I338*H338,2)</f>
        <v>0</v>
      </c>
      <c r="K338" s="220" t="s">
        <v>260</v>
      </c>
      <c r="L338" s="48"/>
      <c r="M338" s="225" t="s">
        <v>48</v>
      </c>
      <c r="N338" s="226" t="s">
        <v>56</v>
      </c>
      <c r="O338" s="88"/>
      <c r="P338" s="227">
        <f>O338*H338</f>
        <v>0</v>
      </c>
      <c r="Q338" s="227">
        <v>0</v>
      </c>
      <c r="R338" s="227">
        <f>Q338*H338</f>
        <v>0</v>
      </c>
      <c r="S338" s="227">
        <v>0</v>
      </c>
      <c r="T338" s="22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29" t="s">
        <v>261</v>
      </c>
      <c r="AT338" s="229" t="s">
        <v>256</v>
      </c>
      <c r="AU338" s="229" t="s">
        <v>93</v>
      </c>
      <c r="AY338" s="20" t="s">
        <v>254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20" t="s">
        <v>23</v>
      </c>
      <c r="BK338" s="230">
        <f>ROUND(I338*H338,2)</f>
        <v>0</v>
      </c>
      <c r="BL338" s="20" t="s">
        <v>261</v>
      </c>
      <c r="BM338" s="229" t="s">
        <v>2334</v>
      </c>
    </row>
    <row r="339" s="2" customFormat="1">
      <c r="A339" s="42"/>
      <c r="B339" s="43"/>
      <c r="C339" s="44"/>
      <c r="D339" s="231" t="s">
        <v>263</v>
      </c>
      <c r="E339" s="44"/>
      <c r="F339" s="232" t="s">
        <v>909</v>
      </c>
      <c r="G339" s="44"/>
      <c r="H339" s="44"/>
      <c r="I339" s="233"/>
      <c r="J339" s="44"/>
      <c r="K339" s="44"/>
      <c r="L339" s="48"/>
      <c r="M339" s="234"/>
      <c r="N339" s="23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263</v>
      </c>
      <c r="AU339" s="20" t="s">
        <v>93</v>
      </c>
    </row>
    <row r="340" s="15" customFormat="1">
      <c r="A340" s="15"/>
      <c r="B340" s="259"/>
      <c r="C340" s="260"/>
      <c r="D340" s="238" t="s">
        <v>265</v>
      </c>
      <c r="E340" s="261" t="s">
        <v>48</v>
      </c>
      <c r="F340" s="262" t="s">
        <v>851</v>
      </c>
      <c r="G340" s="260"/>
      <c r="H340" s="261" t="s">
        <v>48</v>
      </c>
      <c r="I340" s="263"/>
      <c r="J340" s="260"/>
      <c r="K340" s="260"/>
      <c r="L340" s="264"/>
      <c r="M340" s="265"/>
      <c r="N340" s="266"/>
      <c r="O340" s="266"/>
      <c r="P340" s="266"/>
      <c r="Q340" s="266"/>
      <c r="R340" s="266"/>
      <c r="S340" s="266"/>
      <c r="T340" s="26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8" t="s">
        <v>265</v>
      </c>
      <c r="AU340" s="268" t="s">
        <v>93</v>
      </c>
      <c r="AV340" s="15" t="s">
        <v>23</v>
      </c>
      <c r="AW340" s="15" t="s">
        <v>46</v>
      </c>
      <c r="AX340" s="15" t="s">
        <v>85</v>
      </c>
      <c r="AY340" s="268" t="s">
        <v>254</v>
      </c>
    </row>
    <row r="341" s="13" customFormat="1">
      <c r="A341" s="13"/>
      <c r="B341" s="236"/>
      <c r="C341" s="237"/>
      <c r="D341" s="238" t="s">
        <v>265</v>
      </c>
      <c r="E341" s="239" t="s">
        <v>48</v>
      </c>
      <c r="F341" s="240" t="s">
        <v>2260</v>
      </c>
      <c r="G341" s="237"/>
      <c r="H341" s="241">
        <v>76.603999999999999</v>
      </c>
      <c r="I341" s="242"/>
      <c r="J341" s="237"/>
      <c r="K341" s="237"/>
      <c r="L341" s="243"/>
      <c r="M341" s="244"/>
      <c r="N341" s="245"/>
      <c r="O341" s="245"/>
      <c r="P341" s="245"/>
      <c r="Q341" s="245"/>
      <c r="R341" s="245"/>
      <c r="S341" s="245"/>
      <c r="T341" s="24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7" t="s">
        <v>265</v>
      </c>
      <c r="AU341" s="247" t="s">
        <v>93</v>
      </c>
      <c r="AV341" s="13" t="s">
        <v>93</v>
      </c>
      <c r="AW341" s="13" t="s">
        <v>46</v>
      </c>
      <c r="AX341" s="13" t="s">
        <v>85</v>
      </c>
      <c r="AY341" s="247" t="s">
        <v>254</v>
      </c>
    </row>
    <row r="342" s="13" customFormat="1">
      <c r="A342" s="13"/>
      <c r="B342" s="236"/>
      <c r="C342" s="237"/>
      <c r="D342" s="238" t="s">
        <v>265</v>
      </c>
      <c r="E342" s="239" t="s">
        <v>48</v>
      </c>
      <c r="F342" s="240" t="s">
        <v>2252</v>
      </c>
      <c r="G342" s="237"/>
      <c r="H342" s="241">
        <v>0</v>
      </c>
      <c r="I342" s="242"/>
      <c r="J342" s="237"/>
      <c r="K342" s="237"/>
      <c r="L342" s="243"/>
      <c r="M342" s="244"/>
      <c r="N342" s="245"/>
      <c r="O342" s="245"/>
      <c r="P342" s="245"/>
      <c r="Q342" s="245"/>
      <c r="R342" s="245"/>
      <c r="S342" s="245"/>
      <c r="T342" s="24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7" t="s">
        <v>265</v>
      </c>
      <c r="AU342" s="247" t="s">
        <v>93</v>
      </c>
      <c r="AV342" s="13" t="s">
        <v>93</v>
      </c>
      <c r="AW342" s="13" t="s">
        <v>46</v>
      </c>
      <c r="AX342" s="13" t="s">
        <v>85</v>
      </c>
      <c r="AY342" s="247" t="s">
        <v>254</v>
      </c>
    </row>
    <row r="343" s="16" customFormat="1">
      <c r="A343" s="16"/>
      <c r="B343" s="272"/>
      <c r="C343" s="273"/>
      <c r="D343" s="238" t="s">
        <v>265</v>
      </c>
      <c r="E343" s="274" t="s">
        <v>48</v>
      </c>
      <c r="F343" s="275" t="s">
        <v>310</v>
      </c>
      <c r="G343" s="273"/>
      <c r="H343" s="276">
        <v>76.603999999999999</v>
      </c>
      <c r="I343" s="277"/>
      <c r="J343" s="273"/>
      <c r="K343" s="273"/>
      <c r="L343" s="278"/>
      <c r="M343" s="279"/>
      <c r="N343" s="280"/>
      <c r="O343" s="280"/>
      <c r="P343" s="280"/>
      <c r="Q343" s="280"/>
      <c r="R343" s="280"/>
      <c r="S343" s="280"/>
      <c r="T343" s="281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82" t="s">
        <v>265</v>
      </c>
      <c r="AU343" s="282" t="s">
        <v>93</v>
      </c>
      <c r="AV343" s="16" t="s">
        <v>104</v>
      </c>
      <c r="AW343" s="16" t="s">
        <v>46</v>
      </c>
      <c r="AX343" s="16" t="s">
        <v>85</v>
      </c>
      <c r="AY343" s="282" t="s">
        <v>254</v>
      </c>
    </row>
    <row r="344" s="13" customFormat="1">
      <c r="A344" s="13"/>
      <c r="B344" s="236"/>
      <c r="C344" s="237"/>
      <c r="D344" s="238" t="s">
        <v>265</v>
      </c>
      <c r="E344" s="239" t="s">
        <v>48</v>
      </c>
      <c r="F344" s="240" t="s">
        <v>1631</v>
      </c>
      <c r="G344" s="237"/>
      <c r="H344" s="241">
        <v>-4.9379999999999997</v>
      </c>
      <c r="I344" s="242"/>
      <c r="J344" s="237"/>
      <c r="K344" s="237"/>
      <c r="L344" s="243"/>
      <c r="M344" s="244"/>
      <c r="N344" s="245"/>
      <c r="O344" s="245"/>
      <c r="P344" s="245"/>
      <c r="Q344" s="245"/>
      <c r="R344" s="245"/>
      <c r="S344" s="245"/>
      <c r="T344" s="24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7" t="s">
        <v>265</v>
      </c>
      <c r="AU344" s="247" t="s">
        <v>93</v>
      </c>
      <c r="AV344" s="13" t="s">
        <v>93</v>
      </c>
      <c r="AW344" s="13" t="s">
        <v>46</v>
      </c>
      <c r="AX344" s="13" t="s">
        <v>85</v>
      </c>
      <c r="AY344" s="247" t="s">
        <v>254</v>
      </c>
    </row>
    <row r="345" s="13" customFormat="1">
      <c r="A345" s="13"/>
      <c r="B345" s="236"/>
      <c r="C345" s="237"/>
      <c r="D345" s="238" t="s">
        <v>265</v>
      </c>
      <c r="E345" s="239" t="s">
        <v>48</v>
      </c>
      <c r="F345" s="240" t="s">
        <v>2321</v>
      </c>
      <c r="G345" s="237"/>
      <c r="H345" s="241">
        <v>-3.2919999999999998</v>
      </c>
      <c r="I345" s="242"/>
      <c r="J345" s="237"/>
      <c r="K345" s="237"/>
      <c r="L345" s="243"/>
      <c r="M345" s="244"/>
      <c r="N345" s="245"/>
      <c r="O345" s="245"/>
      <c r="P345" s="245"/>
      <c r="Q345" s="245"/>
      <c r="R345" s="245"/>
      <c r="S345" s="245"/>
      <c r="T345" s="24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7" t="s">
        <v>265</v>
      </c>
      <c r="AU345" s="247" t="s">
        <v>93</v>
      </c>
      <c r="AV345" s="13" t="s">
        <v>93</v>
      </c>
      <c r="AW345" s="13" t="s">
        <v>46</v>
      </c>
      <c r="AX345" s="13" t="s">
        <v>85</v>
      </c>
      <c r="AY345" s="247" t="s">
        <v>254</v>
      </c>
    </row>
    <row r="346" s="13" customFormat="1">
      <c r="A346" s="13"/>
      <c r="B346" s="236"/>
      <c r="C346" s="237"/>
      <c r="D346" s="238" t="s">
        <v>265</v>
      </c>
      <c r="E346" s="239" t="s">
        <v>48</v>
      </c>
      <c r="F346" s="240" t="s">
        <v>2322</v>
      </c>
      <c r="G346" s="237"/>
      <c r="H346" s="241">
        <v>-4.0510000000000002</v>
      </c>
      <c r="I346" s="242"/>
      <c r="J346" s="237"/>
      <c r="K346" s="237"/>
      <c r="L346" s="243"/>
      <c r="M346" s="244"/>
      <c r="N346" s="245"/>
      <c r="O346" s="245"/>
      <c r="P346" s="245"/>
      <c r="Q346" s="245"/>
      <c r="R346" s="245"/>
      <c r="S346" s="245"/>
      <c r="T346" s="24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7" t="s">
        <v>265</v>
      </c>
      <c r="AU346" s="247" t="s">
        <v>93</v>
      </c>
      <c r="AV346" s="13" t="s">
        <v>93</v>
      </c>
      <c r="AW346" s="13" t="s">
        <v>46</v>
      </c>
      <c r="AX346" s="13" t="s">
        <v>85</v>
      </c>
      <c r="AY346" s="247" t="s">
        <v>254</v>
      </c>
    </row>
    <row r="347" s="13" customFormat="1">
      <c r="A347" s="13"/>
      <c r="B347" s="236"/>
      <c r="C347" s="237"/>
      <c r="D347" s="238" t="s">
        <v>265</v>
      </c>
      <c r="E347" s="239" t="s">
        <v>48</v>
      </c>
      <c r="F347" s="240" t="s">
        <v>865</v>
      </c>
      <c r="G347" s="237"/>
      <c r="H347" s="241">
        <v>-8.1029999999999998</v>
      </c>
      <c r="I347" s="242"/>
      <c r="J347" s="237"/>
      <c r="K347" s="237"/>
      <c r="L347" s="243"/>
      <c r="M347" s="244"/>
      <c r="N347" s="245"/>
      <c r="O347" s="245"/>
      <c r="P347" s="245"/>
      <c r="Q347" s="245"/>
      <c r="R347" s="245"/>
      <c r="S347" s="245"/>
      <c r="T347" s="24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7" t="s">
        <v>265</v>
      </c>
      <c r="AU347" s="247" t="s">
        <v>93</v>
      </c>
      <c r="AV347" s="13" t="s">
        <v>93</v>
      </c>
      <c r="AW347" s="13" t="s">
        <v>46</v>
      </c>
      <c r="AX347" s="13" t="s">
        <v>85</v>
      </c>
      <c r="AY347" s="247" t="s">
        <v>254</v>
      </c>
    </row>
    <row r="348" s="13" customFormat="1">
      <c r="A348" s="13"/>
      <c r="B348" s="236"/>
      <c r="C348" s="237"/>
      <c r="D348" s="238" t="s">
        <v>265</v>
      </c>
      <c r="E348" s="239" t="s">
        <v>48</v>
      </c>
      <c r="F348" s="240" t="s">
        <v>2323</v>
      </c>
      <c r="G348" s="237"/>
      <c r="H348" s="241">
        <v>-4.7999999999999998</v>
      </c>
      <c r="I348" s="242"/>
      <c r="J348" s="237"/>
      <c r="K348" s="237"/>
      <c r="L348" s="243"/>
      <c r="M348" s="244"/>
      <c r="N348" s="245"/>
      <c r="O348" s="245"/>
      <c r="P348" s="245"/>
      <c r="Q348" s="245"/>
      <c r="R348" s="245"/>
      <c r="S348" s="245"/>
      <c r="T348" s="24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7" t="s">
        <v>265</v>
      </c>
      <c r="AU348" s="247" t="s">
        <v>93</v>
      </c>
      <c r="AV348" s="13" t="s">
        <v>93</v>
      </c>
      <c r="AW348" s="13" t="s">
        <v>46</v>
      </c>
      <c r="AX348" s="13" t="s">
        <v>85</v>
      </c>
      <c r="AY348" s="247" t="s">
        <v>254</v>
      </c>
    </row>
    <row r="349" s="13" customFormat="1">
      <c r="A349" s="13"/>
      <c r="B349" s="236"/>
      <c r="C349" s="237"/>
      <c r="D349" s="238" t="s">
        <v>265</v>
      </c>
      <c r="E349" s="239" t="s">
        <v>48</v>
      </c>
      <c r="F349" s="240" t="s">
        <v>2324</v>
      </c>
      <c r="G349" s="237"/>
      <c r="H349" s="241">
        <v>-0.53600000000000003</v>
      </c>
      <c r="I349" s="242"/>
      <c r="J349" s="237"/>
      <c r="K349" s="237"/>
      <c r="L349" s="243"/>
      <c r="M349" s="244"/>
      <c r="N349" s="245"/>
      <c r="O349" s="245"/>
      <c r="P349" s="245"/>
      <c r="Q349" s="245"/>
      <c r="R349" s="245"/>
      <c r="S349" s="245"/>
      <c r="T349" s="24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7" t="s">
        <v>265</v>
      </c>
      <c r="AU349" s="247" t="s">
        <v>93</v>
      </c>
      <c r="AV349" s="13" t="s">
        <v>93</v>
      </c>
      <c r="AW349" s="13" t="s">
        <v>46</v>
      </c>
      <c r="AX349" s="13" t="s">
        <v>85</v>
      </c>
      <c r="AY349" s="247" t="s">
        <v>254</v>
      </c>
    </row>
    <row r="350" s="13" customFormat="1">
      <c r="A350" s="13"/>
      <c r="B350" s="236"/>
      <c r="C350" s="237"/>
      <c r="D350" s="238" t="s">
        <v>265</v>
      </c>
      <c r="E350" s="239" t="s">
        <v>48</v>
      </c>
      <c r="F350" s="240" t="s">
        <v>2325</v>
      </c>
      <c r="G350" s="237"/>
      <c r="H350" s="241">
        <v>-2.0350000000000001</v>
      </c>
      <c r="I350" s="242"/>
      <c r="J350" s="237"/>
      <c r="K350" s="237"/>
      <c r="L350" s="243"/>
      <c r="M350" s="244"/>
      <c r="N350" s="245"/>
      <c r="O350" s="245"/>
      <c r="P350" s="245"/>
      <c r="Q350" s="245"/>
      <c r="R350" s="245"/>
      <c r="S350" s="245"/>
      <c r="T350" s="24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7" t="s">
        <v>265</v>
      </c>
      <c r="AU350" s="247" t="s">
        <v>93</v>
      </c>
      <c r="AV350" s="13" t="s">
        <v>93</v>
      </c>
      <c r="AW350" s="13" t="s">
        <v>46</v>
      </c>
      <c r="AX350" s="13" t="s">
        <v>85</v>
      </c>
      <c r="AY350" s="247" t="s">
        <v>254</v>
      </c>
    </row>
    <row r="351" s="14" customFormat="1">
      <c r="A351" s="14"/>
      <c r="B351" s="248"/>
      <c r="C351" s="249"/>
      <c r="D351" s="238" t="s">
        <v>265</v>
      </c>
      <c r="E351" s="250" t="s">
        <v>2261</v>
      </c>
      <c r="F351" s="251" t="s">
        <v>268</v>
      </c>
      <c r="G351" s="249"/>
      <c r="H351" s="252">
        <v>48.848999999999997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8" t="s">
        <v>265</v>
      </c>
      <c r="AU351" s="258" t="s">
        <v>93</v>
      </c>
      <c r="AV351" s="14" t="s">
        <v>261</v>
      </c>
      <c r="AW351" s="14" t="s">
        <v>46</v>
      </c>
      <c r="AX351" s="14" t="s">
        <v>23</v>
      </c>
      <c r="AY351" s="258" t="s">
        <v>254</v>
      </c>
    </row>
    <row r="352" s="2" customFormat="1">
      <c r="A352" s="42"/>
      <c r="B352" s="43"/>
      <c r="C352" s="44"/>
      <c r="D352" s="238" t="s">
        <v>278</v>
      </c>
      <c r="E352" s="44"/>
      <c r="F352" s="269" t="s">
        <v>2286</v>
      </c>
      <c r="G352" s="44"/>
      <c r="H352" s="44"/>
      <c r="I352" s="44"/>
      <c r="J352" s="44"/>
      <c r="K352" s="44"/>
      <c r="L352" s="48"/>
      <c r="M352" s="234"/>
      <c r="N352" s="23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U352" s="20" t="s">
        <v>93</v>
      </c>
    </row>
    <row r="353" s="2" customFormat="1">
      <c r="A353" s="42"/>
      <c r="B353" s="43"/>
      <c r="C353" s="44"/>
      <c r="D353" s="238" t="s">
        <v>278</v>
      </c>
      <c r="E353" s="44"/>
      <c r="F353" s="270" t="s">
        <v>2278</v>
      </c>
      <c r="G353" s="44"/>
      <c r="H353" s="271">
        <v>0</v>
      </c>
      <c r="I353" s="44"/>
      <c r="J353" s="44"/>
      <c r="K353" s="44"/>
      <c r="L353" s="48"/>
      <c r="M353" s="234"/>
      <c r="N353" s="23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U353" s="20" t="s">
        <v>93</v>
      </c>
    </row>
    <row r="354" s="2" customFormat="1">
      <c r="A354" s="42"/>
      <c r="B354" s="43"/>
      <c r="C354" s="44"/>
      <c r="D354" s="238" t="s">
        <v>278</v>
      </c>
      <c r="E354" s="44"/>
      <c r="F354" s="270" t="s">
        <v>2279</v>
      </c>
      <c r="G354" s="44"/>
      <c r="H354" s="271">
        <v>0</v>
      </c>
      <c r="I354" s="44"/>
      <c r="J354" s="44"/>
      <c r="K354" s="44"/>
      <c r="L354" s="48"/>
      <c r="M354" s="234"/>
      <c r="N354" s="23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U354" s="20" t="s">
        <v>93</v>
      </c>
    </row>
    <row r="355" s="2" customFormat="1">
      <c r="A355" s="42"/>
      <c r="B355" s="43"/>
      <c r="C355" s="44"/>
      <c r="D355" s="238" t="s">
        <v>278</v>
      </c>
      <c r="E355" s="44"/>
      <c r="F355" s="270" t="s">
        <v>310</v>
      </c>
      <c r="G355" s="44"/>
      <c r="H355" s="271">
        <v>0</v>
      </c>
      <c r="I355" s="44"/>
      <c r="J355" s="44"/>
      <c r="K355" s="44"/>
      <c r="L355" s="48"/>
      <c r="M355" s="234"/>
      <c r="N355" s="23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U355" s="20" t="s">
        <v>93</v>
      </c>
    </row>
    <row r="356" s="2" customFormat="1">
      <c r="A356" s="42"/>
      <c r="B356" s="43"/>
      <c r="C356" s="44"/>
      <c r="D356" s="238" t="s">
        <v>278</v>
      </c>
      <c r="E356" s="44"/>
      <c r="F356" s="269" t="s">
        <v>1625</v>
      </c>
      <c r="G356" s="44"/>
      <c r="H356" s="44"/>
      <c r="I356" s="44"/>
      <c r="J356" s="44"/>
      <c r="K356" s="44"/>
      <c r="L356" s="48"/>
      <c r="M356" s="234"/>
      <c r="N356" s="23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U356" s="20" t="s">
        <v>93</v>
      </c>
    </row>
    <row r="357" s="2" customFormat="1">
      <c r="A357" s="42"/>
      <c r="B357" s="43"/>
      <c r="C357" s="44"/>
      <c r="D357" s="238" t="s">
        <v>278</v>
      </c>
      <c r="E357" s="44"/>
      <c r="F357" s="270" t="s">
        <v>834</v>
      </c>
      <c r="G357" s="44"/>
      <c r="H357" s="271">
        <v>0</v>
      </c>
      <c r="I357" s="44"/>
      <c r="J357" s="44"/>
      <c r="K357" s="44"/>
      <c r="L357" s="48"/>
      <c r="M357" s="234"/>
      <c r="N357" s="23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U357" s="20" t="s">
        <v>93</v>
      </c>
    </row>
    <row r="358" s="2" customFormat="1">
      <c r="A358" s="42"/>
      <c r="B358" s="43"/>
      <c r="C358" s="44"/>
      <c r="D358" s="238" t="s">
        <v>278</v>
      </c>
      <c r="E358" s="44"/>
      <c r="F358" s="270" t="s">
        <v>2318</v>
      </c>
      <c r="G358" s="44"/>
      <c r="H358" s="271">
        <v>2.5379999999999998</v>
      </c>
      <c r="I358" s="44"/>
      <c r="J358" s="44"/>
      <c r="K358" s="44"/>
      <c r="L358" s="48"/>
      <c r="M358" s="234"/>
      <c r="N358" s="23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U358" s="20" t="s">
        <v>93</v>
      </c>
    </row>
    <row r="359" s="2" customFormat="1">
      <c r="A359" s="42"/>
      <c r="B359" s="43"/>
      <c r="C359" s="44"/>
      <c r="D359" s="238" t="s">
        <v>278</v>
      </c>
      <c r="E359" s="44"/>
      <c r="F359" s="270" t="s">
        <v>2319</v>
      </c>
      <c r="G359" s="44"/>
      <c r="H359" s="271">
        <v>2.3999999999999999</v>
      </c>
      <c r="I359" s="44"/>
      <c r="J359" s="44"/>
      <c r="K359" s="44"/>
      <c r="L359" s="48"/>
      <c r="M359" s="234"/>
      <c r="N359" s="23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U359" s="20" t="s">
        <v>93</v>
      </c>
    </row>
    <row r="360" s="2" customFormat="1">
      <c r="A360" s="42"/>
      <c r="B360" s="43"/>
      <c r="C360" s="44"/>
      <c r="D360" s="238" t="s">
        <v>278</v>
      </c>
      <c r="E360" s="44"/>
      <c r="F360" s="270" t="s">
        <v>268</v>
      </c>
      <c r="G360" s="44"/>
      <c r="H360" s="271">
        <v>4.9379999999999997</v>
      </c>
      <c r="I360" s="44"/>
      <c r="J360" s="44"/>
      <c r="K360" s="44"/>
      <c r="L360" s="48"/>
      <c r="M360" s="234"/>
      <c r="N360" s="23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U360" s="20" t="s">
        <v>93</v>
      </c>
    </row>
    <row r="361" s="2" customFormat="1">
      <c r="A361" s="42"/>
      <c r="B361" s="43"/>
      <c r="C361" s="44"/>
      <c r="D361" s="238" t="s">
        <v>278</v>
      </c>
      <c r="E361" s="44"/>
      <c r="F361" s="269" t="s">
        <v>2335</v>
      </c>
      <c r="G361" s="44"/>
      <c r="H361" s="44"/>
      <c r="I361" s="44"/>
      <c r="J361" s="44"/>
      <c r="K361" s="44"/>
      <c r="L361" s="48"/>
      <c r="M361" s="234"/>
      <c r="N361" s="23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U361" s="20" t="s">
        <v>93</v>
      </c>
    </row>
    <row r="362" s="2" customFormat="1">
      <c r="A362" s="42"/>
      <c r="B362" s="43"/>
      <c r="C362" s="44"/>
      <c r="D362" s="238" t="s">
        <v>278</v>
      </c>
      <c r="E362" s="44"/>
      <c r="F362" s="270" t="s">
        <v>834</v>
      </c>
      <c r="G362" s="44"/>
      <c r="H362" s="271">
        <v>0</v>
      </c>
      <c r="I362" s="44"/>
      <c r="J362" s="44"/>
      <c r="K362" s="44"/>
      <c r="L362" s="48"/>
      <c r="M362" s="234"/>
      <c r="N362" s="23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U362" s="20" t="s">
        <v>93</v>
      </c>
    </row>
    <row r="363" s="2" customFormat="1">
      <c r="A363" s="42"/>
      <c r="B363" s="43"/>
      <c r="C363" s="44"/>
      <c r="D363" s="238" t="s">
        <v>278</v>
      </c>
      <c r="E363" s="44"/>
      <c r="F363" s="270" t="s">
        <v>2336</v>
      </c>
      <c r="G363" s="44"/>
      <c r="H363" s="271">
        <v>1.692</v>
      </c>
      <c r="I363" s="44"/>
      <c r="J363" s="44"/>
      <c r="K363" s="44"/>
      <c r="L363" s="48"/>
      <c r="M363" s="234"/>
      <c r="N363" s="23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U363" s="20" t="s">
        <v>93</v>
      </c>
    </row>
    <row r="364" s="2" customFormat="1">
      <c r="A364" s="42"/>
      <c r="B364" s="43"/>
      <c r="C364" s="44"/>
      <c r="D364" s="238" t="s">
        <v>278</v>
      </c>
      <c r="E364" s="44"/>
      <c r="F364" s="270" t="s">
        <v>2337</v>
      </c>
      <c r="G364" s="44"/>
      <c r="H364" s="271">
        <v>1.6000000000000001</v>
      </c>
      <c r="I364" s="44"/>
      <c r="J364" s="44"/>
      <c r="K364" s="44"/>
      <c r="L364" s="48"/>
      <c r="M364" s="234"/>
      <c r="N364" s="23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U364" s="20" t="s">
        <v>93</v>
      </c>
    </row>
    <row r="365" s="2" customFormat="1">
      <c r="A365" s="42"/>
      <c r="B365" s="43"/>
      <c r="C365" s="44"/>
      <c r="D365" s="238" t="s">
        <v>278</v>
      </c>
      <c r="E365" s="44"/>
      <c r="F365" s="270" t="s">
        <v>268</v>
      </c>
      <c r="G365" s="44"/>
      <c r="H365" s="271">
        <v>3.2919999999999998</v>
      </c>
      <c r="I365" s="44"/>
      <c r="J365" s="44"/>
      <c r="K365" s="44"/>
      <c r="L365" s="48"/>
      <c r="M365" s="234"/>
      <c r="N365" s="23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U365" s="20" t="s">
        <v>93</v>
      </c>
    </row>
    <row r="366" s="2" customFormat="1">
      <c r="A366" s="42"/>
      <c r="B366" s="43"/>
      <c r="C366" s="44"/>
      <c r="D366" s="238" t="s">
        <v>278</v>
      </c>
      <c r="E366" s="44"/>
      <c r="F366" s="269" t="s">
        <v>2338</v>
      </c>
      <c r="G366" s="44"/>
      <c r="H366" s="44"/>
      <c r="I366" s="44"/>
      <c r="J366" s="44"/>
      <c r="K366" s="44"/>
      <c r="L366" s="48"/>
      <c r="M366" s="234"/>
      <c r="N366" s="235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U366" s="20" t="s">
        <v>93</v>
      </c>
    </row>
    <row r="367" s="2" customFormat="1">
      <c r="A367" s="42"/>
      <c r="B367" s="43"/>
      <c r="C367" s="44"/>
      <c r="D367" s="238" t="s">
        <v>278</v>
      </c>
      <c r="E367" s="44"/>
      <c r="F367" s="270" t="s">
        <v>834</v>
      </c>
      <c r="G367" s="44"/>
      <c r="H367" s="271">
        <v>0</v>
      </c>
      <c r="I367" s="44"/>
      <c r="J367" s="44"/>
      <c r="K367" s="44"/>
      <c r="L367" s="48"/>
      <c r="M367" s="234"/>
      <c r="N367" s="23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U367" s="20" t="s">
        <v>93</v>
      </c>
    </row>
    <row r="368" s="2" customFormat="1">
      <c r="A368" s="42"/>
      <c r="B368" s="43"/>
      <c r="C368" s="44"/>
      <c r="D368" s="238" t="s">
        <v>278</v>
      </c>
      <c r="E368" s="44"/>
      <c r="F368" s="270" t="s">
        <v>2339</v>
      </c>
      <c r="G368" s="44"/>
      <c r="H368" s="271">
        <v>4.2300000000000004</v>
      </c>
      <c r="I368" s="44"/>
      <c r="J368" s="44"/>
      <c r="K368" s="44"/>
      <c r="L368" s="48"/>
      <c r="M368" s="234"/>
      <c r="N368" s="23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U368" s="20" t="s">
        <v>93</v>
      </c>
    </row>
    <row r="369" s="2" customFormat="1">
      <c r="A369" s="42"/>
      <c r="B369" s="43"/>
      <c r="C369" s="44"/>
      <c r="D369" s="238" t="s">
        <v>278</v>
      </c>
      <c r="E369" s="44"/>
      <c r="F369" s="270" t="s">
        <v>2340</v>
      </c>
      <c r="G369" s="44"/>
      <c r="H369" s="271">
        <v>-0.17899999999999999</v>
      </c>
      <c r="I369" s="44"/>
      <c r="J369" s="44"/>
      <c r="K369" s="44"/>
      <c r="L369" s="48"/>
      <c r="M369" s="234"/>
      <c r="N369" s="23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U369" s="20" t="s">
        <v>93</v>
      </c>
    </row>
    <row r="370" s="2" customFormat="1">
      <c r="A370" s="42"/>
      <c r="B370" s="43"/>
      <c r="C370" s="44"/>
      <c r="D370" s="238" t="s">
        <v>278</v>
      </c>
      <c r="E370" s="44"/>
      <c r="F370" s="270" t="s">
        <v>268</v>
      </c>
      <c r="G370" s="44"/>
      <c r="H370" s="271">
        <v>4.0510000000000002</v>
      </c>
      <c r="I370" s="44"/>
      <c r="J370" s="44"/>
      <c r="K370" s="44"/>
      <c r="L370" s="48"/>
      <c r="M370" s="234"/>
      <c r="N370" s="23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U370" s="20" t="s">
        <v>93</v>
      </c>
    </row>
    <row r="371" s="2" customFormat="1">
      <c r="A371" s="42"/>
      <c r="B371" s="43"/>
      <c r="C371" s="44"/>
      <c r="D371" s="238" t="s">
        <v>278</v>
      </c>
      <c r="E371" s="44"/>
      <c r="F371" s="269" t="s">
        <v>879</v>
      </c>
      <c r="G371" s="44"/>
      <c r="H371" s="44"/>
      <c r="I371" s="44"/>
      <c r="J371" s="44"/>
      <c r="K371" s="44"/>
      <c r="L371" s="48"/>
      <c r="M371" s="234"/>
      <c r="N371" s="23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U371" s="20" t="s">
        <v>93</v>
      </c>
    </row>
    <row r="372" s="2" customFormat="1">
      <c r="A372" s="42"/>
      <c r="B372" s="43"/>
      <c r="C372" s="44"/>
      <c r="D372" s="238" t="s">
        <v>278</v>
      </c>
      <c r="E372" s="44"/>
      <c r="F372" s="270" t="s">
        <v>2326</v>
      </c>
      <c r="G372" s="44"/>
      <c r="H372" s="271">
        <v>8.4600000000000009</v>
      </c>
      <c r="I372" s="44"/>
      <c r="J372" s="44"/>
      <c r="K372" s="44"/>
      <c r="L372" s="48"/>
      <c r="M372" s="234"/>
      <c r="N372" s="23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U372" s="20" t="s">
        <v>93</v>
      </c>
    </row>
    <row r="373" s="2" customFormat="1">
      <c r="A373" s="42"/>
      <c r="B373" s="43"/>
      <c r="C373" s="44"/>
      <c r="D373" s="238" t="s">
        <v>278</v>
      </c>
      <c r="E373" s="44"/>
      <c r="F373" s="270" t="s">
        <v>2327</v>
      </c>
      <c r="G373" s="44"/>
      <c r="H373" s="271">
        <v>-0.35699999999999998</v>
      </c>
      <c r="I373" s="44"/>
      <c r="J373" s="44"/>
      <c r="K373" s="44"/>
      <c r="L373" s="48"/>
      <c r="M373" s="234"/>
      <c r="N373" s="235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U373" s="20" t="s">
        <v>93</v>
      </c>
    </row>
    <row r="374" s="2" customFormat="1">
      <c r="A374" s="42"/>
      <c r="B374" s="43"/>
      <c r="C374" s="44"/>
      <c r="D374" s="238" t="s">
        <v>278</v>
      </c>
      <c r="E374" s="44"/>
      <c r="F374" s="270" t="s">
        <v>310</v>
      </c>
      <c r="G374" s="44"/>
      <c r="H374" s="271">
        <v>8.1029999999999998</v>
      </c>
      <c r="I374" s="44"/>
      <c r="J374" s="44"/>
      <c r="K374" s="44"/>
      <c r="L374" s="48"/>
      <c r="M374" s="234"/>
      <c r="N374" s="23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U374" s="20" t="s">
        <v>93</v>
      </c>
    </row>
    <row r="375" s="2" customFormat="1">
      <c r="A375" s="42"/>
      <c r="B375" s="43"/>
      <c r="C375" s="44"/>
      <c r="D375" s="238" t="s">
        <v>278</v>
      </c>
      <c r="E375" s="44"/>
      <c r="F375" s="269" t="s">
        <v>2282</v>
      </c>
      <c r="G375" s="44"/>
      <c r="H375" s="44"/>
      <c r="I375" s="44"/>
      <c r="J375" s="44"/>
      <c r="K375" s="44"/>
      <c r="L375" s="48"/>
      <c r="M375" s="234"/>
      <c r="N375" s="23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U375" s="20" t="s">
        <v>93</v>
      </c>
    </row>
    <row r="376" s="2" customFormat="1">
      <c r="A376" s="42"/>
      <c r="B376" s="43"/>
      <c r="C376" s="44"/>
      <c r="D376" s="238" t="s">
        <v>278</v>
      </c>
      <c r="E376" s="44"/>
      <c r="F376" s="270" t="s">
        <v>834</v>
      </c>
      <c r="G376" s="44"/>
      <c r="H376" s="271">
        <v>0</v>
      </c>
      <c r="I376" s="44"/>
      <c r="J376" s="44"/>
      <c r="K376" s="44"/>
      <c r="L376" s="48"/>
      <c r="M376" s="234"/>
      <c r="N376" s="23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U376" s="20" t="s">
        <v>93</v>
      </c>
    </row>
    <row r="377" s="2" customFormat="1">
      <c r="A377" s="42"/>
      <c r="B377" s="43"/>
      <c r="C377" s="44"/>
      <c r="D377" s="238" t="s">
        <v>278</v>
      </c>
      <c r="E377" s="44"/>
      <c r="F377" s="270" t="s">
        <v>2283</v>
      </c>
      <c r="G377" s="44"/>
      <c r="H377" s="271">
        <v>4.7999999999999998</v>
      </c>
      <c r="I377" s="44"/>
      <c r="J377" s="44"/>
      <c r="K377" s="44"/>
      <c r="L377" s="48"/>
      <c r="M377" s="234"/>
      <c r="N377" s="23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U377" s="20" t="s">
        <v>93</v>
      </c>
    </row>
    <row r="378" s="2" customFormat="1" ht="16.5" customHeight="1">
      <c r="A378" s="42"/>
      <c r="B378" s="43"/>
      <c r="C378" s="285" t="s">
        <v>7</v>
      </c>
      <c r="D378" s="285" t="s">
        <v>376</v>
      </c>
      <c r="E378" s="286" t="s">
        <v>931</v>
      </c>
      <c r="F378" s="287" t="s">
        <v>932</v>
      </c>
      <c r="G378" s="288" t="s">
        <v>528</v>
      </c>
      <c r="H378" s="289">
        <v>100.34099999999999</v>
      </c>
      <c r="I378" s="290"/>
      <c r="J378" s="291">
        <f>ROUND(I378*H378,2)</f>
        <v>0</v>
      </c>
      <c r="K378" s="287" t="s">
        <v>260</v>
      </c>
      <c r="L378" s="292"/>
      <c r="M378" s="293" t="s">
        <v>48</v>
      </c>
      <c r="N378" s="294" t="s">
        <v>56</v>
      </c>
      <c r="O378" s="88"/>
      <c r="P378" s="227">
        <f>O378*H378</f>
        <v>0</v>
      </c>
      <c r="Q378" s="227">
        <v>0</v>
      </c>
      <c r="R378" s="227">
        <f>Q378*H378</f>
        <v>0</v>
      </c>
      <c r="S378" s="227">
        <v>0</v>
      </c>
      <c r="T378" s="22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29" t="s">
        <v>303</v>
      </c>
      <c r="AT378" s="229" t="s">
        <v>376</v>
      </c>
      <c r="AU378" s="229" t="s">
        <v>93</v>
      </c>
      <c r="AY378" s="20" t="s">
        <v>254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20" t="s">
        <v>23</v>
      </c>
      <c r="BK378" s="230">
        <f>ROUND(I378*H378,2)</f>
        <v>0</v>
      </c>
      <c r="BL378" s="20" t="s">
        <v>261</v>
      </c>
      <c r="BM378" s="229" t="s">
        <v>2341</v>
      </c>
    </row>
    <row r="379" s="13" customFormat="1">
      <c r="A379" s="13"/>
      <c r="B379" s="236"/>
      <c r="C379" s="237"/>
      <c r="D379" s="238" t="s">
        <v>265</v>
      </c>
      <c r="E379" s="239" t="s">
        <v>48</v>
      </c>
      <c r="F379" s="240" t="s">
        <v>2342</v>
      </c>
      <c r="G379" s="237"/>
      <c r="H379" s="241">
        <v>100.34099999999999</v>
      </c>
      <c r="I379" s="242"/>
      <c r="J379" s="237"/>
      <c r="K379" s="237"/>
      <c r="L379" s="243"/>
      <c r="M379" s="244"/>
      <c r="N379" s="245"/>
      <c r="O379" s="245"/>
      <c r="P379" s="245"/>
      <c r="Q379" s="245"/>
      <c r="R379" s="245"/>
      <c r="S379" s="245"/>
      <c r="T379" s="24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7" t="s">
        <v>265</v>
      </c>
      <c r="AU379" s="247" t="s">
        <v>93</v>
      </c>
      <c r="AV379" s="13" t="s">
        <v>93</v>
      </c>
      <c r="AW379" s="13" t="s">
        <v>46</v>
      </c>
      <c r="AX379" s="13" t="s">
        <v>85</v>
      </c>
      <c r="AY379" s="247" t="s">
        <v>254</v>
      </c>
    </row>
    <row r="380" s="14" customFormat="1">
      <c r="A380" s="14"/>
      <c r="B380" s="248"/>
      <c r="C380" s="249"/>
      <c r="D380" s="238" t="s">
        <v>265</v>
      </c>
      <c r="E380" s="250" t="s">
        <v>48</v>
      </c>
      <c r="F380" s="251" t="s">
        <v>268</v>
      </c>
      <c r="G380" s="249"/>
      <c r="H380" s="252">
        <v>100.34099999999999</v>
      </c>
      <c r="I380" s="253"/>
      <c r="J380" s="249"/>
      <c r="K380" s="249"/>
      <c r="L380" s="254"/>
      <c r="M380" s="255"/>
      <c r="N380" s="256"/>
      <c r="O380" s="256"/>
      <c r="P380" s="256"/>
      <c r="Q380" s="256"/>
      <c r="R380" s="256"/>
      <c r="S380" s="256"/>
      <c r="T380" s="25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8" t="s">
        <v>265</v>
      </c>
      <c r="AU380" s="258" t="s">
        <v>93</v>
      </c>
      <c r="AV380" s="14" t="s">
        <v>261</v>
      </c>
      <c r="AW380" s="14" t="s">
        <v>46</v>
      </c>
      <c r="AX380" s="14" t="s">
        <v>23</v>
      </c>
      <c r="AY380" s="258" t="s">
        <v>254</v>
      </c>
    </row>
    <row r="381" s="2" customFormat="1">
      <c r="A381" s="42"/>
      <c r="B381" s="43"/>
      <c r="C381" s="44"/>
      <c r="D381" s="238" t="s">
        <v>278</v>
      </c>
      <c r="E381" s="44"/>
      <c r="F381" s="269" t="s">
        <v>2320</v>
      </c>
      <c r="G381" s="44"/>
      <c r="H381" s="44"/>
      <c r="I381" s="44"/>
      <c r="J381" s="44"/>
      <c r="K381" s="44"/>
      <c r="L381" s="48"/>
      <c r="M381" s="234"/>
      <c r="N381" s="23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U381" s="20" t="s">
        <v>93</v>
      </c>
    </row>
    <row r="382" s="2" customFormat="1">
      <c r="A382" s="42"/>
      <c r="B382" s="43"/>
      <c r="C382" s="44"/>
      <c r="D382" s="238" t="s">
        <v>278</v>
      </c>
      <c r="E382" s="44"/>
      <c r="F382" s="270" t="s">
        <v>851</v>
      </c>
      <c r="G382" s="44"/>
      <c r="H382" s="271">
        <v>0</v>
      </c>
      <c r="I382" s="44"/>
      <c r="J382" s="44"/>
      <c r="K382" s="44"/>
      <c r="L382" s="48"/>
      <c r="M382" s="234"/>
      <c r="N382" s="23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U382" s="20" t="s">
        <v>93</v>
      </c>
    </row>
    <row r="383" s="2" customFormat="1">
      <c r="A383" s="42"/>
      <c r="B383" s="43"/>
      <c r="C383" s="44"/>
      <c r="D383" s="238" t="s">
        <v>278</v>
      </c>
      <c r="E383" s="44"/>
      <c r="F383" s="270" t="s">
        <v>2260</v>
      </c>
      <c r="G383" s="44"/>
      <c r="H383" s="271">
        <v>76.603999999999999</v>
      </c>
      <c r="I383" s="44"/>
      <c r="J383" s="44"/>
      <c r="K383" s="44"/>
      <c r="L383" s="48"/>
      <c r="M383" s="234"/>
      <c r="N383" s="23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U383" s="20" t="s">
        <v>93</v>
      </c>
    </row>
    <row r="384" s="2" customFormat="1">
      <c r="A384" s="42"/>
      <c r="B384" s="43"/>
      <c r="C384" s="44"/>
      <c r="D384" s="238" t="s">
        <v>278</v>
      </c>
      <c r="E384" s="44"/>
      <c r="F384" s="270" t="s">
        <v>2252</v>
      </c>
      <c r="G384" s="44"/>
      <c r="H384" s="271">
        <v>0</v>
      </c>
      <c r="I384" s="44"/>
      <c r="J384" s="44"/>
      <c r="K384" s="44"/>
      <c r="L384" s="48"/>
      <c r="M384" s="234"/>
      <c r="N384" s="23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U384" s="20" t="s">
        <v>93</v>
      </c>
    </row>
    <row r="385" s="2" customFormat="1">
      <c r="A385" s="42"/>
      <c r="B385" s="43"/>
      <c r="C385" s="44"/>
      <c r="D385" s="238" t="s">
        <v>278</v>
      </c>
      <c r="E385" s="44"/>
      <c r="F385" s="270" t="s">
        <v>1631</v>
      </c>
      <c r="G385" s="44"/>
      <c r="H385" s="271">
        <v>-4.9379999999999997</v>
      </c>
      <c r="I385" s="44"/>
      <c r="J385" s="44"/>
      <c r="K385" s="44"/>
      <c r="L385" s="48"/>
      <c r="M385" s="234"/>
      <c r="N385" s="23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U385" s="20" t="s">
        <v>93</v>
      </c>
    </row>
    <row r="386" s="2" customFormat="1">
      <c r="A386" s="42"/>
      <c r="B386" s="43"/>
      <c r="C386" s="44"/>
      <c r="D386" s="238" t="s">
        <v>278</v>
      </c>
      <c r="E386" s="44"/>
      <c r="F386" s="270" t="s">
        <v>2321</v>
      </c>
      <c r="G386" s="44"/>
      <c r="H386" s="271">
        <v>-3.2919999999999998</v>
      </c>
      <c r="I386" s="44"/>
      <c r="J386" s="44"/>
      <c r="K386" s="44"/>
      <c r="L386" s="48"/>
      <c r="M386" s="234"/>
      <c r="N386" s="23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U386" s="20" t="s">
        <v>93</v>
      </c>
    </row>
    <row r="387" s="2" customFormat="1">
      <c r="A387" s="42"/>
      <c r="B387" s="43"/>
      <c r="C387" s="44"/>
      <c r="D387" s="238" t="s">
        <v>278</v>
      </c>
      <c r="E387" s="44"/>
      <c r="F387" s="270" t="s">
        <v>2322</v>
      </c>
      <c r="G387" s="44"/>
      <c r="H387" s="271">
        <v>-4.0510000000000002</v>
      </c>
      <c r="I387" s="44"/>
      <c r="J387" s="44"/>
      <c r="K387" s="44"/>
      <c r="L387" s="48"/>
      <c r="M387" s="234"/>
      <c r="N387" s="23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U387" s="20" t="s">
        <v>93</v>
      </c>
    </row>
    <row r="388" s="2" customFormat="1">
      <c r="A388" s="42"/>
      <c r="B388" s="43"/>
      <c r="C388" s="44"/>
      <c r="D388" s="238" t="s">
        <v>278</v>
      </c>
      <c r="E388" s="44"/>
      <c r="F388" s="270" t="s">
        <v>865</v>
      </c>
      <c r="G388" s="44"/>
      <c r="H388" s="271">
        <v>-8.1029999999999998</v>
      </c>
      <c r="I388" s="44"/>
      <c r="J388" s="44"/>
      <c r="K388" s="44"/>
      <c r="L388" s="48"/>
      <c r="M388" s="234"/>
      <c r="N388" s="23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U388" s="20" t="s">
        <v>93</v>
      </c>
    </row>
    <row r="389" s="2" customFormat="1">
      <c r="A389" s="42"/>
      <c r="B389" s="43"/>
      <c r="C389" s="44"/>
      <c r="D389" s="238" t="s">
        <v>278</v>
      </c>
      <c r="E389" s="44"/>
      <c r="F389" s="270" t="s">
        <v>2323</v>
      </c>
      <c r="G389" s="44"/>
      <c r="H389" s="271">
        <v>-4.7999999999999998</v>
      </c>
      <c r="I389" s="44"/>
      <c r="J389" s="44"/>
      <c r="K389" s="44"/>
      <c r="L389" s="48"/>
      <c r="M389" s="234"/>
      <c r="N389" s="23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U389" s="20" t="s">
        <v>93</v>
      </c>
    </row>
    <row r="390" s="2" customFormat="1">
      <c r="A390" s="42"/>
      <c r="B390" s="43"/>
      <c r="C390" s="44"/>
      <c r="D390" s="238" t="s">
        <v>278</v>
      </c>
      <c r="E390" s="44"/>
      <c r="F390" s="270" t="s">
        <v>2324</v>
      </c>
      <c r="G390" s="44"/>
      <c r="H390" s="271">
        <v>-0.53600000000000003</v>
      </c>
      <c r="I390" s="44"/>
      <c r="J390" s="44"/>
      <c r="K390" s="44"/>
      <c r="L390" s="48"/>
      <c r="M390" s="234"/>
      <c r="N390" s="23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U390" s="20" t="s">
        <v>93</v>
      </c>
    </row>
    <row r="391" s="2" customFormat="1">
      <c r="A391" s="42"/>
      <c r="B391" s="43"/>
      <c r="C391" s="44"/>
      <c r="D391" s="238" t="s">
        <v>278</v>
      </c>
      <c r="E391" s="44"/>
      <c r="F391" s="270" t="s">
        <v>2325</v>
      </c>
      <c r="G391" s="44"/>
      <c r="H391" s="271">
        <v>-2.0350000000000001</v>
      </c>
      <c r="I391" s="44"/>
      <c r="J391" s="44"/>
      <c r="K391" s="44"/>
      <c r="L391" s="48"/>
      <c r="M391" s="234"/>
      <c r="N391" s="23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U391" s="20" t="s">
        <v>93</v>
      </c>
    </row>
    <row r="392" s="2" customFormat="1">
      <c r="A392" s="42"/>
      <c r="B392" s="43"/>
      <c r="C392" s="44"/>
      <c r="D392" s="238" t="s">
        <v>278</v>
      </c>
      <c r="E392" s="44"/>
      <c r="F392" s="270" t="s">
        <v>268</v>
      </c>
      <c r="G392" s="44"/>
      <c r="H392" s="271">
        <v>48.848999999999997</v>
      </c>
      <c r="I392" s="44"/>
      <c r="J392" s="44"/>
      <c r="K392" s="44"/>
      <c r="L392" s="48"/>
      <c r="M392" s="234"/>
      <c r="N392" s="23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U392" s="20" t="s">
        <v>93</v>
      </c>
    </row>
    <row r="393" s="2" customFormat="1">
      <c r="A393" s="42"/>
      <c r="B393" s="43"/>
      <c r="C393" s="44"/>
      <c r="D393" s="238" t="s">
        <v>278</v>
      </c>
      <c r="E393" s="44"/>
      <c r="F393" s="283" t="s">
        <v>2286</v>
      </c>
      <c r="G393" s="44"/>
      <c r="H393" s="44"/>
      <c r="I393" s="44"/>
      <c r="J393" s="44"/>
      <c r="K393" s="44"/>
      <c r="L393" s="48"/>
      <c r="M393" s="234"/>
      <c r="N393" s="235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U393" s="20" t="s">
        <v>93</v>
      </c>
    </row>
    <row r="394" s="2" customFormat="1">
      <c r="A394" s="42"/>
      <c r="B394" s="43"/>
      <c r="C394" s="44"/>
      <c r="D394" s="238" t="s">
        <v>278</v>
      </c>
      <c r="E394" s="44"/>
      <c r="F394" s="284" t="s">
        <v>2278</v>
      </c>
      <c r="G394" s="44"/>
      <c r="H394" s="271">
        <v>0</v>
      </c>
      <c r="I394" s="44"/>
      <c r="J394" s="44"/>
      <c r="K394" s="44"/>
      <c r="L394" s="48"/>
      <c r="M394" s="234"/>
      <c r="N394" s="23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U394" s="20" t="s">
        <v>93</v>
      </c>
    </row>
    <row r="395" s="2" customFormat="1">
      <c r="A395" s="42"/>
      <c r="B395" s="43"/>
      <c r="C395" s="44"/>
      <c r="D395" s="238" t="s">
        <v>278</v>
      </c>
      <c r="E395" s="44"/>
      <c r="F395" s="284" t="s">
        <v>2279</v>
      </c>
      <c r="G395" s="44"/>
      <c r="H395" s="271">
        <v>0</v>
      </c>
      <c r="I395" s="44"/>
      <c r="J395" s="44"/>
      <c r="K395" s="44"/>
      <c r="L395" s="48"/>
      <c r="M395" s="234"/>
      <c r="N395" s="23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U395" s="20" t="s">
        <v>93</v>
      </c>
    </row>
    <row r="396" s="2" customFormat="1">
      <c r="A396" s="42"/>
      <c r="B396" s="43"/>
      <c r="C396" s="44"/>
      <c r="D396" s="238" t="s">
        <v>278</v>
      </c>
      <c r="E396" s="44"/>
      <c r="F396" s="284" t="s">
        <v>310</v>
      </c>
      <c r="G396" s="44"/>
      <c r="H396" s="271">
        <v>0</v>
      </c>
      <c r="I396" s="44"/>
      <c r="J396" s="44"/>
      <c r="K396" s="44"/>
      <c r="L396" s="48"/>
      <c r="M396" s="234"/>
      <c r="N396" s="23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U396" s="20" t="s">
        <v>93</v>
      </c>
    </row>
    <row r="397" s="2" customFormat="1">
      <c r="A397" s="42"/>
      <c r="B397" s="43"/>
      <c r="C397" s="44"/>
      <c r="D397" s="238" t="s">
        <v>278</v>
      </c>
      <c r="E397" s="44"/>
      <c r="F397" s="283" t="s">
        <v>879</v>
      </c>
      <c r="G397" s="44"/>
      <c r="H397" s="44"/>
      <c r="I397" s="44"/>
      <c r="J397" s="44"/>
      <c r="K397" s="44"/>
      <c r="L397" s="48"/>
      <c r="M397" s="234"/>
      <c r="N397" s="23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U397" s="20" t="s">
        <v>93</v>
      </c>
    </row>
    <row r="398" s="2" customFormat="1">
      <c r="A398" s="42"/>
      <c r="B398" s="43"/>
      <c r="C398" s="44"/>
      <c r="D398" s="238" t="s">
        <v>278</v>
      </c>
      <c r="E398" s="44"/>
      <c r="F398" s="284" t="s">
        <v>2326</v>
      </c>
      <c r="G398" s="44"/>
      <c r="H398" s="271">
        <v>8.4600000000000009</v>
      </c>
      <c r="I398" s="44"/>
      <c r="J398" s="44"/>
      <c r="K398" s="44"/>
      <c r="L398" s="48"/>
      <c r="M398" s="234"/>
      <c r="N398" s="23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U398" s="20" t="s">
        <v>93</v>
      </c>
    </row>
    <row r="399" s="2" customFormat="1">
      <c r="A399" s="42"/>
      <c r="B399" s="43"/>
      <c r="C399" s="44"/>
      <c r="D399" s="238" t="s">
        <v>278</v>
      </c>
      <c r="E399" s="44"/>
      <c r="F399" s="284" t="s">
        <v>2327</v>
      </c>
      <c r="G399" s="44"/>
      <c r="H399" s="271">
        <v>-0.35699999999999998</v>
      </c>
      <c r="I399" s="44"/>
      <c r="J399" s="44"/>
      <c r="K399" s="44"/>
      <c r="L399" s="48"/>
      <c r="M399" s="234"/>
      <c r="N399" s="23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U399" s="20" t="s">
        <v>93</v>
      </c>
    </row>
    <row r="400" s="2" customFormat="1">
      <c r="A400" s="42"/>
      <c r="B400" s="43"/>
      <c r="C400" s="44"/>
      <c r="D400" s="238" t="s">
        <v>278</v>
      </c>
      <c r="E400" s="44"/>
      <c r="F400" s="284" t="s">
        <v>310</v>
      </c>
      <c r="G400" s="44"/>
      <c r="H400" s="271">
        <v>8.1029999999999998</v>
      </c>
      <c r="I400" s="44"/>
      <c r="J400" s="44"/>
      <c r="K400" s="44"/>
      <c r="L400" s="48"/>
      <c r="M400" s="234"/>
      <c r="N400" s="23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U400" s="20" t="s">
        <v>93</v>
      </c>
    </row>
    <row r="401" s="2" customFormat="1" ht="37.8" customHeight="1">
      <c r="A401" s="42"/>
      <c r="B401" s="43"/>
      <c r="C401" s="218" t="s">
        <v>399</v>
      </c>
      <c r="D401" s="218" t="s">
        <v>256</v>
      </c>
      <c r="E401" s="219" t="s">
        <v>935</v>
      </c>
      <c r="F401" s="220" t="s">
        <v>936</v>
      </c>
      <c r="G401" s="221" t="s">
        <v>314</v>
      </c>
      <c r="H401" s="222">
        <v>8.1029999999999998</v>
      </c>
      <c r="I401" s="223"/>
      <c r="J401" s="224">
        <f>ROUND(I401*H401,2)</f>
        <v>0</v>
      </c>
      <c r="K401" s="220" t="s">
        <v>260</v>
      </c>
      <c r="L401" s="48"/>
      <c r="M401" s="225" t="s">
        <v>48</v>
      </c>
      <c r="N401" s="226" t="s">
        <v>56</v>
      </c>
      <c r="O401" s="88"/>
      <c r="P401" s="227">
        <f>O401*H401</f>
        <v>0</v>
      </c>
      <c r="Q401" s="227">
        <v>0</v>
      </c>
      <c r="R401" s="227">
        <f>Q401*H401</f>
        <v>0</v>
      </c>
      <c r="S401" s="227">
        <v>0</v>
      </c>
      <c r="T401" s="22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29" t="s">
        <v>261</v>
      </c>
      <c r="AT401" s="229" t="s">
        <v>256</v>
      </c>
      <c r="AU401" s="229" t="s">
        <v>93</v>
      </c>
      <c r="AY401" s="20" t="s">
        <v>254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20" t="s">
        <v>23</v>
      </c>
      <c r="BK401" s="230">
        <f>ROUND(I401*H401,2)</f>
        <v>0</v>
      </c>
      <c r="BL401" s="20" t="s">
        <v>261</v>
      </c>
      <c r="BM401" s="229" t="s">
        <v>2343</v>
      </c>
    </row>
    <row r="402" s="2" customFormat="1">
      <c r="A402" s="42"/>
      <c r="B402" s="43"/>
      <c r="C402" s="44"/>
      <c r="D402" s="231" t="s">
        <v>263</v>
      </c>
      <c r="E402" s="44"/>
      <c r="F402" s="232" t="s">
        <v>938</v>
      </c>
      <c r="G402" s="44"/>
      <c r="H402" s="44"/>
      <c r="I402" s="233"/>
      <c r="J402" s="44"/>
      <c r="K402" s="44"/>
      <c r="L402" s="48"/>
      <c r="M402" s="234"/>
      <c r="N402" s="23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0" t="s">
        <v>263</v>
      </c>
      <c r="AU402" s="20" t="s">
        <v>93</v>
      </c>
    </row>
    <row r="403" s="13" customFormat="1">
      <c r="A403" s="13"/>
      <c r="B403" s="236"/>
      <c r="C403" s="237"/>
      <c r="D403" s="238" t="s">
        <v>265</v>
      </c>
      <c r="E403" s="239" t="s">
        <v>48</v>
      </c>
      <c r="F403" s="240" t="s">
        <v>2326</v>
      </c>
      <c r="G403" s="237"/>
      <c r="H403" s="241">
        <v>8.4600000000000009</v>
      </c>
      <c r="I403" s="242"/>
      <c r="J403" s="237"/>
      <c r="K403" s="237"/>
      <c r="L403" s="243"/>
      <c r="M403" s="244"/>
      <c r="N403" s="245"/>
      <c r="O403" s="245"/>
      <c r="P403" s="245"/>
      <c r="Q403" s="245"/>
      <c r="R403" s="245"/>
      <c r="S403" s="245"/>
      <c r="T403" s="24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7" t="s">
        <v>265</v>
      </c>
      <c r="AU403" s="247" t="s">
        <v>93</v>
      </c>
      <c r="AV403" s="13" t="s">
        <v>93</v>
      </c>
      <c r="AW403" s="13" t="s">
        <v>46</v>
      </c>
      <c r="AX403" s="13" t="s">
        <v>85</v>
      </c>
      <c r="AY403" s="247" t="s">
        <v>254</v>
      </c>
    </row>
    <row r="404" s="13" customFormat="1">
      <c r="A404" s="13"/>
      <c r="B404" s="236"/>
      <c r="C404" s="237"/>
      <c r="D404" s="238" t="s">
        <v>265</v>
      </c>
      <c r="E404" s="239" t="s">
        <v>48</v>
      </c>
      <c r="F404" s="240" t="s">
        <v>2327</v>
      </c>
      <c r="G404" s="237"/>
      <c r="H404" s="241">
        <v>-0.35699999999999998</v>
      </c>
      <c r="I404" s="242"/>
      <c r="J404" s="237"/>
      <c r="K404" s="237"/>
      <c r="L404" s="243"/>
      <c r="M404" s="244"/>
      <c r="N404" s="245"/>
      <c r="O404" s="245"/>
      <c r="P404" s="245"/>
      <c r="Q404" s="245"/>
      <c r="R404" s="245"/>
      <c r="S404" s="245"/>
      <c r="T404" s="24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7" t="s">
        <v>265</v>
      </c>
      <c r="AU404" s="247" t="s">
        <v>93</v>
      </c>
      <c r="AV404" s="13" t="s">
        <v>93</v>
      </c>
      <c r="AW404" s="13" t="s">
        <v>46</v>
      </c>
      <c r="AX404" s="13" t="s">
        <v>85</v>
      </c>
      <c r="AY404" s="247" t="s">
        <v>254</v>
      </c>
    </row>
    <row r="405" s="16" customFormat="1">
      <c r="A405" s="16"/>
      <c r="B405" s="272"/>
      <c r="C405" s="273"/>
      <c r="D405" s="238" t="s">
        <v>265</v>
      </c>
      <c r="E405" s="274" t="s">
        <v>651</v>
      </c>
      <c r="F405" s="275" t="s">
        <v>310</v>
      </c>
      <c r="G405" s="273"/>
      <c r="H405" s="276">
        <v>8.1029999999999998</v>
      </c>
      <c r="I405" s="277"/>
      <c r="J405" s="273"/>
      <c r="K405" s="273"/>
      <c r="L405" s="278"/>
      <c r="M405" s="279"/>
      <c r="N405" s="280"/>
      <c r="O405" s="280"/>
      <c r="P405" s="280"/>
      <c r="Q405" s="280"/>
      <c r="R405" s="280"/>
      <c r="S405" s="280"/>
      <c r="T405" s="281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T405" s="282" t="s">
        <v>265</v>
      </c>
      <c r="AU405" s="282" t="s">
        <v>93</v>
      </c>
      <c r="AV405" s="16" t="s">
        <v>104</v>
      </c>
      <c r="AW405" s="16" t="s">
        <v>46</v>
      </c>
      <c r="AX405" s="16" t="s">
        <v>23</v>
      </c>
      <c r="AY405" s="282" t="s">
        <v>254</v>
      </c>
    </row>
    <row r="406" s="2" customFormat="1" ht="16.5" customHeight="1">
      <c r="A406" s="42"/>
      <c r="B406" s="43"/>
      <c r="C406" s="285" t="s">
        <v>405</v>
      </c>
      <c r="D406" s="285" t="s">
        <v>376</v>
      </c>
      <c r="E406" s="286" t="s">
        <v>939</v>
      </c>
      <c r="F406" s="287" t="s">
        <v>940</v>
      </c>
      <c r="G406" s="288" t="s">
        <v>528</v>
      </c>
      <c r="H406" s="289">
        <v>16.643999999999998</v>
      </c>
      <c r="I406" s="290"/>
      <c r="J406" s="291">
        <f>ROUND(I406*H406,2)</f>
        <v>0</v>
      </c>
      <c r="K406" s="287" t="s">
        <v>260</v>
      </c>
      <c r="L406" s="292"/>
      <c r="M406" s="293" t="s">
        <v>48</v>
      </c>
      <c r="N406" s="294" t="s">
        <v>56</v>
      </c>
      <c r="O406" s="88"/>
      <c r="P406" s="227">
        <f>O406*H406</f>
        <v>0</v>
      </c>
      <c r="Q406" s="227">
        <v>0</v>
      </c>
      <c r="R406" s="227">
        <f>Q406*H406</f>
        <v>0</v>
      </c>
      <c r="S406" s="227">
        <v>0</v>
      </c>
      <c r="T406" s="228">
        <f>S406*H406</f>
        <v>0</v>
      </c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R406" s="229" t="s">
        <v>303</v>
      </c>
      <c r="AT406" s="229" t="s">
        <v>376</v>
      </c>
      <c r="AU406" s="229" t="s">
        <v>93</v>
      </c>
      <c r="AY406" s="20" t="s">
        <v>254</v>
      </c>
      <c r="BE406" s="230">
        <f>IF(N406="základní",J406,0)</f>
        <v>0</v>
      </c>
      <c r="BF406" s="230">
        <f>IF(N406="snížená",J406,0)</f>
        <v>0</v>
      </c>
      <c r="BG406" s="230">
        <f>IF(N406="zákl. přenesená",J406,0)</f>
        <v>0</v>
      </c>
      <c r="BH406" s="230">
        <f>IF(N406="sníž. přenesená",J406,0)</f>
        <v>0</v>
      </c>
      <c r="BI406" s="230">
        <f>IF(N406="nulová",J406,0)</f>
        <v>0</v>
      </c>
      <c r="BJ406" s="20" t="s">
        <v>23</v>
      </c>
      <c r="BK406" s="230">
        <f>ROUND(I406*H406,2)</f>
        <v>0</v>
      </c>
      <c r="BL406" s="20" t="s">
        <v>261</v>
      </c>
      <c r="BM406" s="229" t="s">
        <v>2344</v>
      </c>
    </row>
    <row r="407" s="13" customFormat="1">
      <c r="A407" s="13"/>
      <c r="B407" s="236"/>
      <c r="C407" s="237"/>
      <c r="D407" s="238" t="s">
        <v>265</v>
      </c>
      <c r="E407" s="239" t="s">
        <v>48</v>
      </c>
      <c r="F407" s="240" t="s">
        <v>942</v>
      </c>
      <c r="G407" s="237"/>
      <c r="H407" s="241">
        <v>16.643999999999998</v>
      </c>
      <c r="I407" s="242"/>
      <c r="J407" s="237"/>
      <c r="K407" s="237"/>
      <c r="L407" s="243"/>
      <c r="M407" s="244"/>
      <c r="N407" s="245"/>
      <c r="O407" s="245"/>
      <c r="P407" s="245"/>
      <c r="Q407" s="245"/>
      <c r="R407" s="245"/>
      <c r="S407" s="245"/>
      <c r="T407" s="24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7" t="s">
        <v>265</v>
      </c>
      <c r="AU407" s="247" t="s">
        <v>93</v>
      </c>
      <c r="AV407" s="13" t="s">
        <v>93</v>
      </c>
      <c r="AW407" s="13" t="s">
        <v>46</v>
      </c>
      <c r="AX407" s="13" t="s">
        <v>23</v>
      </c>
      <c r="AY407" s="247" t="s">
        <v>254</v>
      </c>
    </row>
    <row r="408" s="2" customFormat="1">
      <c r="A408" s="42"/>
      <c r="B408" s="43"/>
      <c r="C408" s="44"/>
      <c r="D408" s="238" t="s">
        <v>278</v>
      </c>
      <c r="E408" s="44"/>
      <c r="F408" s="269" t="s">
        <v>879</v>
      </c>
      <c r="G408" s="44"/>
      <c r="H408" s="44"/>
      <c r="I408" s="44"/>
      <c r="J408" s="44"/>
      <c r="K408" s="44"/>
      <c r="L408" s="48"/>
      <c r="M408" s="234"/>
      <c r="N408" s="235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U408" s="20" t="s">
        <v>93</v>
      </c>
    </row>
    <row r="409" s="2" customFormat="1">
      <c r="A409" s="42"/>
      <c r="B409" s="43"/>
      <c r="C409" s="44"/>
      <c r="D409" s="238" t="s">
        <v>278</v>
      </c>
      <c r="E409" s="44"/>
      <c r="F409" s="270" t="s">
        <v>2326</v>
      </c>
      <c r="G409" s="44"/>
      <c r="H409" s="271">
        <v>8.4600000000000009</v>
      </c>
      <c r="I409" s="44"/>
      <c r="J409" s="44"/>
      <c r="K409" s="44"/>
      <c r="L409" s="48"/>
      <c r="M409" s="234"/>
      <c r="N409" s="23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U409" s="20" t="s">
        <v>93</v>
      </c>
    </row>
    <row r="410" s="2" customFormat="1">
      <c r="A410" s="42"/>
      <c r="B410" s="43"/>
      <c r="C410" s="44"/>
      <c r="D410" s="238" t="s">
        <v>278</v>
      </c>
      <c r="E410" s="44"/>
      <c r="F410" s="270" t="s">
        <v>2327</v>
      </c>
      <c r="G410" s="44"/>
      <c r="H410" s="271">
        <v>-0.35699999999999998</v>
      </c>
      <c r="I410" s="44"/>
      <c r="J410" s="44"/>
      <c r="K410" s="44"/>
      <c r="L410" s="48"/>
      <c r="M410" s="234"/>
      <c r="N410" s="23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U410" s="20" t="s">
        <v>93</v>
      </c>
    </row>
    <row r="411" s="2" customFormat="1">
      <c r="A411" s="42"/>
      <c r="B411" s="43"/>
      <c r="C411" s="44"/>
      <c r="D411" s="238" t="s">
        <v>278</v>
      </c>
      <c r="E411" s="44"/>
      <c r="F411" s="270" t="s">
        <v>310</v>
      </c>
      <c r="G411" s="44"/>
      <c r="H411" s="271">
        <v>8.1029999999999998</v>
      </c>
      <c r="I411" s="44"/>
      <c r="J411" s="44"/>
      <c r="K411" s="44"/>
      <c r="L411" s="48"/>
      <c r="M411" s="234"/>
      <c r="N411" s="23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U411" s="20" t="s">
        <v>93</v>
      </c>
    </row>
    <row r="412" s="12" customFormat="1" ht="22.8" customHeight="1">
      <c r="A412" s="12"/>
      <c r="B412" s="202"/>
      <c r="C412" s="203"/>
      <c r="D412" s="204" t="s">
        <v>84</v>
      </c>
      <c r="E412" s="216" t="s">
        <v>93</v>
      </c>
      <c r="F412" s="216" t="s">
        <v>404</v>
      </c>
      <c r="G412" s="203"/>
      <c r="H412" s="203"/>
      <c r="I412" s="206"/>
      <c r="J412" s="217">
        <f>BK412</f>
        <v>0</v>
      </c>
      <c r="K412" s="203"/>
      <c r="L412" s="208"/>
      <c r="M412" s="209"/>
      <c r="N412" s="210"/>
      <c r="O412" s="210"/>
      <c r="P412" s="211">
        <f>SUM(P413:P429)</f>
        <v>0</v>
      </c>
      <c r="Q412" s="210"/>
      <c r="R412" s="211">
        <f>SUM(R413:R429)</f>
        <v>2.8913883999999999</v>
      </c>
      <c r="S412" s="210"/>
      <c r="T412" s="212">
        <f>SUM(T413:T429)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13" t="s">
        <v>23</v>
      </c>
      <c r="AT412" s="214" t="s">
        <v>84</v>
      </c>
      <c r="AU412" s="214" t="s">
        <v>23</v>
      </c>
      <c r="AY412" s="213" t="s">
        <v>254</v>
      </c>
      <c r="BK412" s="215">
        <f>SUM(BK413:BK429)</f>
        <v>0</v>
      </c>
    </row>
    <row r="413" s="2" customFormat="1" ht="33" customHeight="1">
      <c r="A413" s="42"/>
      <c r="B413" s="43"/>
      <c r="C413" s="218" t="s">
        <v>410</v>
      </c>
      <c r="D413" s="218" t="s">
        <v>256</v>
      </c>
      <c r="E413" s="219" t="s">
        <v>2345</v>
      </c>
      <c r="F413" s="220" t="s">
        <v>2346</v>
      </c>
      <c r="G413" s="221" t="s">
        <v>192</v>
      </c>
      <c r="H413" s="222">
        <v>14.1</v>
      </c>
      <c r="I413" s="223"/>
      <c r="J413" s="224">
        <f>ROUND(I413*H413,2)</f>
        <v>0</v>
      </c>
      <c r="K413" s="220" t="s">
        <v>260</v>
      </c>
      <c r="L413" s="48"/>
      <c r="M413" s="225" t="s">
        <v>48</v>
      </c>
      <c r="N413" s="226" t="s">
        <v>56</v>
      </c>
      <c r="O413" s="88"/>
      <c r="P413" s="227">
        <f>O413*H413</f>
        <v>0</v>
      </c>
      <c r="Q413" s="227">
        <v>0.20469000000000001</v>
      </c>
      <c r="R413" s="227">
        <f>Q413*H413</f>
        <v>2.8861289999999999</v>
      </c>
      <c r="S413" s="227">
        <v>0</v>
      </c>
      <c r="T413" s="22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29" t="s">
        <v>261</v>
      </c>
      <c r="AT413" s="229" t="s">
        <v>256</v>
      </c>
      <c r="AU413" s="229" t="s">
        <v>93</v>
      </c>
      <c r="AY413" s="20" t="s">
        <v>254</v>
      </c>
      <c r="BE413" s="230">
        <f>IF(N413="základní",J413,0)</f>
        <v>0</v>
      </c>
      <c r="BF413" s="230">
        <f>IF(N413="snížená",J413,0)</f>
        <v>0</v>
      </c>
      <c r="BG413" s="230">
        <f>IF(N413="zákl. přenesená",J413,0)</f>
        <v>0</v>
      </c>
      <c r="BH413" s="230">
        <f>IF(N413="sníž. přenesená",J413,0)</f>
        <v>0</v>
      </c>
      <c r="BI413" s="230">
        <f>IF(N413="nulová",J413,0)</f>
        <v>0</v>
      </c>
      <c r="BJ413" s="20" t="s">
        <v>23</v>
      </c>
      <c r="BK413" s="230">
        <f>ROUND(I413*H413,2)</f>
        <v>0</v>
      </c>
      <c r="BL413" s="20" t="s">
        <v>261</v>
      </c>
      <c r="BM413" s="229" t="s">
        <v>2347</v>
      </c>
    </row>
    <row r="414" s="2" customFormat="1">
      <c r="A414" s="42"/>
      <c r="B414" s="43"/>
      <c r="C414" s="44"/>
      <c r="D414" s="231" t="s">
        <v>263</v>
      </c>
      <c r="E414" s="44"/>
      <c r="F414" s="232" t="s">
        <v>2348</v>
      </c>
      <c r="G414" s="44"/>
      <c r="H414" s="44"/>
      <c r="I414" s="233"/>
      <c r="J414" s="44"/>
      <c r="K414" s="44"/>
      <c r="L414" s="48"/>
      <c r="M414" s="234"/>
      <c r="N414" s="23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263</v>
      </c>
      <c r="AU414" s="20" t="s">
        <v>93</v>
      </c>
    </row>
    <row r="415" s="15" customFormat="1">
      <c r="A415" s="15"/>
      <c r="B415" s="259"/>
      <c r="C415" s="260"/>
      <c r="D415" s="238" t="s">
        <v>265</v>
      </c>
      <c r="E415" s="261" t="s">
        <v>48</v>
      </c>
      <c r="F415" s="262" t="s">
        <v>2349</v>
      </c>
      <c r="G415" s="260"/>
      <c r="H415" s="261" t="s">
        <v>48</v>
      </c>
      <c r="I415" s="263"/>
      <c r="J415" s="260"/>
      <c r="K415" s="260"/>
      <c r="L415" s="264"/>
      <c r="M415" s="265"/>
      <c r="N415" s="266"/>
      <c r="O415" s="266"/>
      <c r="P415" s="266"/>
      <c r="Q415" s="266"/>
      <c r="R415" s="266"/>
      <c r="S415" s="266"/>
      <c r="T415" s="267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8" t="s">
        <v>265</v>
      </c>
      <c r="AU415" s="268" t="s">
        <v>93</v>
      </c>
      <c r="AV415" s="15" t="s">
        <v>23</v>
      </c>
      <c r="AW415" s="15" t="s">
        <v>46</v>
      </c>
      <c r="AX415" s="15" t="s">
        <v>85</v>
      </c>
      <c r="AY415" s="268" t="s">
        <v>254</v>
      </c>
    </row>
    <row r="416" s="13" customFormat="1">
      <c r="A416" s="13"/>
      <c r="B416" s="236"/>
      <c r="C416" s="237"/>
      <c r="D416" s="238" t="s">
        <v>265</v>
      </c>
      <c r="E416" s="239" t="s">
        <v>48</v>
      </c>
      <c r="F416" s="240" t="s">
        <v>2350</v>
      </c>
      <c r="G416" s="237"/>
      <c r="H416" s="241">
        <v>14.1</v>
      </c>
      <c r="I416" s="242"/>
      <c r="J416" s="237"/>
      <c r="K416" s="237"/>
      <c r="L416" s="243"/>
      <c r="M416" s="244"/>
      <c r="N416" s="245"/>
      <c r="O416" s="245"/>
      <c r="P416" s="245"/>
      <c r="Q416" s="245"/>
      <c r="R416" s="245"/>
      <c r="S416" s="245"/>
      <c r="T416" s="24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7" t="s">
        <v>265</v>
      </c>
      <c r="AU416" s="247" t="s">
        <v>93</v>
      </c>
      <c r="AV416" s="13" t="s">
        <v>93</v>
      </c>
      <c r="AW416" s="13" t="s">
        <v>46</v>
      </c>
      <c r="AX416" s="13" t="s">
        <v>85</v>
      </c>
      <c r="AY416" s="247" t="s">
        <v>254</v>
      </c>
    </row>
    <row r="417" s="14" customFormat="1">
      <c r="A417" s="14"/>
      <c r="B417" s="248"/>
      <c r="C417" s="249"/>
      <c r="D417" s="238" t="s">
        <v>265</v>
      </c>
      <c r="E417" s="250" t="s">
        <v>48</v>
      </c>
      <c r="F417" s="251" t="s">
        <v>268</v>
      </c>
      <c r="G417" s="249"/>
      <c r="H417" s="252">
        <v>14.1</v>
      </c>
      <c r="I417" s="253"/>
      <c r="J417" s="249"/>
      <c r="K417" s="249"/>
      <c r="L417" s="254"/>
      <c r="M417" s="255"/>
      <c r="N417" s="256"/>
      <c r="O417" s="256"/>
      <c r="P417" s="256"/>
      <c r="Q417" s="256"/>
      <c r="R417" s="256"/>
      <c r="S417" s="256"/>
      <c r="T417" s="257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8" t="s">
        <v>265</v>
      </c>
      <c r="AU417" s="258" t="s">
        <v>93</v>
      </c>
      <c r="AV417" s="14" t="s">
        <v>261</v>
      </c>
      <c r="AW417" s="14" t="s">
        <v>46</v>
      </c>
      <c r="AX417" s="14" t="s">
        <v>23</v>
      </c>
      <c r="AY417" s="258" t="s">
        <v>254</v>
      </c>
    </row>
    <row r="418" s="2" customFormat="1" ht="24.15" customHeight="1">
      <c r="A418" s="42"/>
      <c r="B418" s="43"/>
      <c r="C418" s="218" t="s">
        <v>193</v>
      </c>
      <c r="D418" s="218" t="s">
        <v>256</v>
      </c>
      <c r="E418" s="219" t="s">
        <v>950</v>
      </c>
      <c r="F418" s="220" t="s">
        <v>951</v>
      </c>
      <c r="G418" s="221" t="s">
        <v>259</v>
      </c>
      <c r="H418" s="222">
        <v>19.457999999999998</v>
      </c>
      <c r="I418" s="223"/>
      <c r="J418" s="224">
        <f>ROUND(I418*H418,2)</f>
        <v>0</v>
      </c>
      <c r="K418" s="220" t="s">
        <v>260</v>
      </c>
      <c r="L418" s="48"/>
      <c r="M418" s="225" t="s">
        <v>48</v>
      </c>
      <c r="N418" s="226" t="s">
        <v>56</v>
      </c>
      <c r="O418" s="88"/>
      <c r="P418" s="227">
        <f>O418*H418</f>
        <v>0</v>
      </c>
      <c r="Q418" s="227">
        <v>0.00013999999999999999</v>
      </c>
      <c r="R418" s="227">
        <f>Q418*H418</f>
        <v>0.0027241199999999996</v>
      </c>
      <c r="S418" s="227">
        <v>0</v>
      </c>
      <c r="T418" s="22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29" t="s">
        <v>261</v>
      </c>
      <c r="AT418" s="229" t="s">
        <v>256</v>
      </c>
      <c r="AU418" s="229" t="s">
        <v>93</v>
      </c>
      <c r="AY418" s="20" t="s">
        <v>254</v>
      </c>
      <c r="BE418" s="230">
        <f>IF(N418="základní",J418,0)</f>
        <v>0</v>
      </c>
      <c r="BF418" s="230">
        <f>IF(N418="snížená",J418,0)</f>
        <v>0</v>
      </c>
      <c r="BG418" s="230">
        <f>IF(N418="zákl. přenesená",J418,0)</f>
        <v>0</v>
      </c>
      <c r="BH418" s="230">
        <f>IF(N418="sníž. přenesená",J418,0)</f>
        <v>0</v>
      </c>
      <c r="BI418" s="230">
        <f>IF(N418="nulová",J418,0)</f>
        <v>0</v>
      </c>
      <c r="BJ418" s="20" t="s">
        <v>23</v>
      </c>
      <c r="BK418" s="230">
        <f>ROUND(I418*H418,2)</f>
        <v>0</v>
      </c>
      <c r="BL418" s="20" t="s">
        <v>261</v>
      </c>
      <c r="BM418" s="229" t="s">
        <v>2351</v>
      </c>
    </row>
    <row r="419" s="2" customFormat="1">
      <c r="A419" s="42"/>
      <c r="B419" s="43"/>
      <c r="C419" s="44"/>
      <c r="D419" s="231" t="s">
        <v>263</v>
      </c>
      <c r="E419" s="44"/>
      <c r="F419" s="232" t="s">
        <v>953</v>
      </c>
      <c r="G419" s="44"/>
      <c r="H419" s="44"/>
      <c r="I419" s="233"/>
      <c r="J419" s="44"/>
      <c r="K419" s="44"/>
      <c r="L419" s="48"/>
      <c r="M419" s="234"/>
      <c r="N419" s="23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263</v>
      </c>
      <c r="AU419" s="20" t="s">
        <v>93</v>
      </c>
    </row>
    <row r="420" s="15" customFormat="1">
      <c r="A420" s="15"/>
      <c r="B420" s="259"/>
      <c r="C420" s="260"/>
      <c r="D420" s="238" t="s">
        <v>265</v>
      </c>
      <c r="E420" s="261" t="s">
        <v>48</v>
      </c>
      <c r="F420" s="262" t="s">
        <v>954</v>
      </c>
      <c r="G420" s="260"/>
      <c r="H420" s="261" t="s">
        <v>48</v>
      </c>
      <c r="I420" s="263"/>
      <c r="J420" s="260"/>
      <c r="K420" s="260"/>
      <c r="L420" s="264"/>
      <c r="M420" s="265"/>
      <c r="N420" s="266"/>
      <c r="O420" s="266"/>
      <c r="P420" s="266"/>
      <c r="Q420" s="266"/>
      <c r="R420" s="266"/>
      <c r="S420" s="266"/>
      <c r="T420" s="267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8" t="s">
        <v>265</v>
      </c>
      <c r="AU420" s="268" t="s">
        <v>93</v>
      </c>
      <c r="AV420" s="15" t="s">
        <v>23</v>
      </c>
      <c r="AW420" s="15" t="s">
        <v>46</v>
      </c>
      <c r="AX420" s="15" t="s">
        <v>85</v>
      </c>
      <c r="AY420" s="268" t="s">
        <v>254</v>
      </c>
    </row>
    <row r="421" s="13" customFormat="1">
      <c r="A421" s="13"/>
      <c r="B421" s="236"/>
      <c r="C421" s="237"/>
      <c r="D421" s="238" t="s">
        <v>265</v>
      </c>
      <c r="E421" s="239" t="s">
        <v>48</v>
      </c>
      <c r="F421" s="240" t="s">
        <v>2352</v>
      </c>
      <c r="G421" s="237"/>
      <c r="H421" s="241">
        <v>19.457999999999998</v>
      </c>
      <c r="I421" s="242"/>
      <c r="J421" s="237"/>
      <c r="K421" s="237"/>
      <c r="L421" s="243"/>
      <c r="M421" s="244"/>
      <c r="N421" s="245"/>
      <c r="O421" s="245"/>
      <c r="P421" s="245"/>
      <c r="Q421" s="245"/>
      <c r="R421" s="245"/>
      <c r="S421" s="245"/>
      <c r="T421" s="24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7" t="s">
        <v>265</v>
      </c>
      <c r="AU421" s="247" t="s">
        <v>93</v>
      </c>
      <c r="AV421" s="13" t="s">
        <v>93</v>
      </c>
      <c r="AW421" s="13" t="s">
        <v>46</v>
      </c>
      <c r="AX421" s="13" t="s">
        <v>85</v>
      </c>
      <c r="AY421" s="247" t="s">
        <v>254</v>
      </c>
    </row>
    <row r="422" s="14" customFormat="1">
      <c r="A422" s="14"/>
      <c r="B422" s="248"/>
      <c r="C422" s="249"/>
      <c r="D422" s="238" t="s">
        <v>265</v>
      </c>
      <c r="E422" s="250" t="s">
        <v>632</v>
      </c>
      <c r="F422" s="251" t="s">
        <v>268</v>
      </c>
      <c r="G422" s="249"/>
      <c r="H422" s="252">
        <v>19.457999999999998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8" t="s">
        <v>265</v>
      </c>
      <c r="AU422" s="258" t="s">
        <v>93</v>
      </c>
      <c r="AV422" s="14" t="s">
        <v>261</v>
      </c>
      <c r="AW422" s="14" t="s">
        <v>46</v>
      </c>
      <c r="AX422" s="14" t="s">
        <v>23</v>
      </c>
      <c r="AY422" s="258" t="s">
        <v>254</v>
      </c>
    </row>
    <row r="423" s="2" customFormat="1" ht="16.5" customHeight="1">
      <c r="A423" s="42"/>
      <c r="B423" s="43"/>
      <c r="C423" s="285" t="s">
        <v>422</v>
      </c>
      <c r="D423" s="285" t="s">
        <v>376</v>
      </c>
      <c r="E423" s="286" t="s">
        <v>956</v>
      </c>
      <c r="F423" s="287" t="s">
        <v>957</v>
      </c>
      <c r="G423" s="288" t="s">
        <v>259</v>
      </c>
      <c r="H423" s="289">
        <v>23.047999999999998</v>
      </c>
      <c r="I423" s="290"/>
      <c r="J423" s="291">
        <f>ROUND(I423*H423,2)</f>
        <v>0</v>
      </c>
      <c r="K423" s="287" t="s">
        <v>260</v>
      </c>
      <c r="L423" s="292"/>
      <c r="M423" s="293" t="s">
        <v>48</v>
      </c>
      <c r="N423" s="294" t="s">
        <v>56</v>
      </c>
      <c r="O423" s="88"/>
      <c r="P423" s="227">
        <f>O423*H423</f>
        <v>0</v>
      </c>
      <c r="Q423" s="227">
        <v>0.00011</v>
      </c>
      <c r="R423" s="227">
        <f>Q423*H423</f>
        <v>0.00253528</v>
      </c>
      <c r="S423" s="227">
        <v>0</v>
      </c>
      <c r="T423" s="22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29" t="s">
        <v>303</v>
      </c>
      <c r="AT423" s="229" t="s">
        <v>376</v>
      </c>
      <c r="AU423" s="229" t="s">
        <v>93</v>
      </c>
      <c r="AY423" s="20" t="s">
        <v>254</v>
      </c>
      <c r="BE423" s="230">
        <f>IF(N423="základní",J423,0)</f>
        <v>0</v>
      </c>
      <c r="BF423" s="230">
        <f>IF(N423="snížená",J423,0)</f>
        <v>0</v>
      </c>
      <c r="BG423" s="230">
        <f>IF(N423="zákl. přenesená",J423,0)</f>
        <v>0</v>
      </c>
      <c r="BH423" s="230">
        <f>IF(N423="sníž. přenesená",J423,0)</f>
        <v>0</v>
      </c>
      <c r="BI423" s="230">
        <f>IF(N423="nulová",J423,0)</f>
        <v>0</v>
      </c>
      <c r="BJ423" s="20" t="s">
        <v>23</v>
      </c>
      <c r="BK423" s="230">
        <f>ROUND(I423*H423,2)</f>
        <v>0</v>
      </c>
      <c r="BL423" s="20" t="s">
        <v>261</v>
      </c>
      <c r="BM423" s="229" t="s">
        <v>2353</v>
      </c>
    </row>
    <row r="424" s="13" customFormat="1">
      <c r="A424" s="13"/>
      <c r="B424" s="236"/>
      <c r="C424" s="237"/>
      <c r="D424" s="238" t="s">
        <v>265</v>
      </c>
      <c r="E424" s="239" t="s">
        <v>48</v>
      </c>
      <c r="F424" s="240" t="s">
        <v>959</v>
      </c>
      <c r="G424" s="237"/>
      <c r="H424" s="241">
        <v>19.457999999999998</v>
      </c>
      <c r="I424" s="242"/>
      <c r="J424" s="237"/>
      <c r="K424" s="237"/>
      <c r="L424" s="243"/>
      <c r="M424" s="244"/>
      <c r="N424" s="245"/>
      <c r="O424" s="245"/>
      <c r="P424" s="245"/>
      <c r="Q424" s="245"/>
      <c r="R424" s="245"/>
      <c r="S424" s="245"/>
      <c r="T424" s="24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7" t="s">
        <v>265</v>
      </c>
      <c r="AU424" s="247" t="s">
        <v>93</v>
      </c>
      <c r="AV424" s="13" t="s">
        <v>93</v>
      </c>
      <c r="AW424" s="13" t="s">
        <v>46</v>
      </c>
      <c r="AX424" s="13" t="s">
        <v>23</v>
      </c>
      <c r="AY424" s="247" t="s">
        <v>254</v>
      </c>
    </row>
    <row r="425" s="2" customFormat="1">
      <c r="A425" s="42"/>
      <c r="B425" s="43"/>
      <c r="C425" s="44"/>
      <c r="D425" s="238" t="s">
        <v>278</v>
      </c>
      <c r="E425" s="44"/>
      <c r="F425" s="269" t="s">
        <v>960</v>
      </c>
      <c r="G425" s="44"/>
      <c r="H425" s="44"/>
      <c r="I425" s="44"/>
      <c r="J425" s="44"/>
      <c r="K425" s="44"/>
      <c r="L425" s="48"/>
      <c r="M425" s="234"/>
      <c r="N425" s="23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U425" s="20" t="s">
        <v>93</v>
      </c>
    </row>
    <row r="426" s="2" customFormat="1">
      <c r="A426" s="42"/>
      <c r="B426" s="43"/>
      <c r="C426" s="44"/>
      <c r="D426" s="238" t="s">
        <v>278</v>
      </c>
      <c r="E426" s="44"/>
      <c r="F426" s="270" t="s">
        <v>954</v>
      </c>
      <c r="G426" s="44"/>
      <c r="H426" s="271">
        <v>0</v>
      </c>
      <c r="I426" s="44"/>
      <c r="J426" s="44"/>
      <c r="K426" s="44"/>
      <c r="L426" s="48"/>
      <c r="M426" s="234"/>
      <c r="N426" s="235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U426" s="20" t="s">
        <v>93</v>
      </c>
    </row>
    <row r="427" s="2" customFormat="1">
      <c r="A427" s="42"/>
      <c r="B427" s="43"/>
      <c r="C427" s="44"/>
      <c r="D427" s="238" t="s">
        <v>278</v>
      </c>
      <c r="E427" s="44"/>
      <c r="F427" s="270" t="s">
        <v>2352</v>
      </c>
      <c r="G427" s="44"/>
      <c r="H427" s="271">
        <v>19.457999999999998</v>
      </c>
      <c r="I427" s="44"/>
      <c r="J427" s="44"/>
      <c r="K427" s="44"/>
      <c r="L427" s="48"/>
      <c r="M427" s="234"/>
      <c r="N427" s="23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U427" s="20" t="s">
        <v>93</v>
      </c>
    </row>
    <row r="428" s="2" customFormat="1">
      <c r="A428" s="42"/>
      <c r="B428" s="43"/>
      <c r="C428" s="44"/>
      <c r="D428" s="238" t="s">
        <v>278</v>
      </c>
      <c r="E428" s="44"/>
      <c r="F428" s="270" t="s">
        <v>268</v>
      </c>
      <c r="G428" s="44"/>
      <c r="H428" s="271">
        <v>19.457999999999998</v>
      </c>
      <c r="I428" s="44"/>
      <c r="J428" s="44"/>
      <c r="K428" s="44"/>
      <c r="L428" s="48"/>
      <c r="M428" s="234"/>
      <c r="N428" s="23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U428" s="20" t="s">
        <v>93</v>
      </c>
    </row>
    <row r="429" s="13" customFormat="1">
      <c r="A429" s="13"/>
      <c r="B429" s="236"/>
      <c r="C429" s="237"/>
      <c r="D429" s="238" t="s">
        <v>265</v>
      </c>
      <c r="E429" s="237"/>
      <c r="F429" s="240" t="s">
        <v>2354</v>
      </c>
      <c r="G429" s="237"/>
      <c r="H429" s="241">
        <v>23.047999999999998</v>
      </c>
      <c r="I429" s="242"/>
      <c r="J429" s="237"/>
      <c r="K429" s="237"/>
      <c r="L429" s="243"/>
      <c r="M429" s="244"/>
      <c r="N429" s="245"/>
      <c r="O429" s="245"/>
      <c r="P429" s="245"/>
      <c r="Q429" s="245"/>
      <c r="R429" s="245"/>
      <c r="S429" s="245"/>
      <c r="T429" s="24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7" t="s">
        <v>265</v>
      </c>
      <c r="AU429" s="247" t="s">
        <v>93</v>
      </c>
      <c r="AV429" s="13" t="s">
        <v>93</v>
      </c>
      <c r="AW429" s="13" t="s">
        <v>4</v>
      </c>
      <c r="AX429" s="13" t="s">
        <v>23</v>
      </c>
      <c r="AY429" s="247" t="s">
        <v>254</v>
      </c>
    </row>
    <row r="430" s="12" customFormat="1" ht="22.8" customHeight="1">
      <c r="A430" s="12"/>
      <c r="B430" s="202"/>
      <c r="C430" s="203"/>
      <c r="D430" s="204" t="s">
        <v>84</v>
      </c>
      <c r="E430" s="216" t="s">
        <v>261</v>
      </c>
      <c r="F430" s="216" t="s">
        <v>416</v>
      </c>
      <c r="G430" s="203"/>
      <c r="H430" s="203"/>
      <c r="I430" s="206"/>
      <c r="J430" s="217">
        <f>BK430</f>
        <v>0</v>
      </c>
      <c r="K430" s="203"/>
      <c r="L430" s="208"/>
      <c r="M430" s="209"/>
      <c r="N430" s="210"/>
      <c r="O430" s="210"/>
      <c r="P430" s="211">
        <f>SUM(P431:P448)</f>
        <v>0</v>
      </c>
      <c r="Q430" s="210"/>
      <c r="R430" s="211">
        <f>SUM(R431:R448)</f>
        <v>0</v>
      </c>
      <c r="S430" s="210"/>
      <c r="T430" s="212">
        <f>SUM(T431:T448)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13" t="s">
        <v>23</v>
      </c>
      <c r="AT430" s="214" t="s">
        <v>84</v>
      </c>
      <c r="AU430" s="214" t="s">
        <v>23</v>
      </c>
      <c r="AY430" s="213" t="s">
        <v>254</v>
      </c>
      <c r="BK430" s="215">
        <f>SUM(BK431:BK448)</f>
        <v>0</v>
      </c>
    </row>
    <row r="431" s="2" customFormat="1" ht="16.5" customHeight="1">
      <c r="A431" s="42"/>
      <c r="B431" s="43"/>
      <c r="C431" s="218" t="s">
        <v>427</v>
      </c>
      <c r="D431" s="218" t="s">
        <v>256</v>
      </c>
      <c r="E431" s="219" t="s">
        <v>1006</v>
      </c>
      <c r="F431" s="220" t="s">
        <v>1007</v>
      </c>
      <c r="G431" s="221" t="s">
        <v>314</v>
      </c>
      <c r="H431" s="222">
        <v>4.9379999999999997</v>
      </c>
      <c r="I431" s="223"/>
      <c r="J431" s="224">
        <f>ROUND(I431*H431,2)</f>
        <v>0</v>
      </c>
      <c r="K431" s="220" t="s">
        <v>260</v>
      </c>
      <c r="L431" s="48"/>
      <c r="M431" s="225" t="s">
        <v>48</v>
      </c>
      <c r="N431" s="226" t="s">
        <v>56</v>
      </c>
      <c r="O431" s="88"/>
      <c r="P431" s="227">
        <f>O431*H431</f>
        <v>0</v>
      </c>
      <c r="Q431" s="227">
        <v>0</v>
      </c>
      <c r="R431" s="227">
        <f>Q431*H431</f>
        <v>0</v>
      </c>
      <c r="S431" s="227">
        <v>0</v>
      </c>
      <c r="T431" s="228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29" t="s">
        <v>261</v>
      </c>
      <c r="AT431" s="229" t="s">
        <v>256</v>
      </c>
      <c r="AU431" s="229" t="s">
        <v>93</v>
      </c>
      <c r="AY431" s="20" t="s">
        <v>254</v>
      </c>
      <c r="BE431" s="230">
        <f>IF(N431="základní",J431,0)</f>
        <v>0</v>
      </c>
      <c r="BF431" s="230">
        <f>IF(N431="snížená",J431,0)</f>
        <v>0</v>
      </c>
      <c r="BG431" s="230">
        <f>IF(N431="zákl. přenesená",J431,0)</f>
        <v>0</v>
      </c>
      <c r="BH431" s="230">
        <f>IF(N431="sníž. přenesená",J431,0)</f>
        <v>0</v>
      </c>
      <c r="BI431" s="230">
        <f>IF(N431="nulová",J431,0)</f>
        <v>0</v>
      </c>
      <c r="BJ431" s="20" t="s">
        <v>23</v>
      </c>
      <c r="BK431" s="230">
        <f>ROUND(I431*H431,2)</f>
        <v>0</v>
      </c>
      <c r="BL431" s="20" t="s">
        <v>261</v>
      </c>
      <c r="BM431" s="229" t="s">
        <v>2355</v>
      </c>
    </row>
    <row r="432" s="2" customFormat="1">
      <c r="A432" s="42"/>
      <c r="B432" s="43"/>
      <c r="C432" s="44"/>
      <c r="D432" s="231" t="s">
        <v>263</v>
      </c>
      <c r="E432" s="44"/>
      <c r="F432" s="232" t="s">
        <v>1009</v>
      </c>
      <c r="G432" s="44"/>
      <c r="H432" s="44"/>
      <c r="I432" s="233"/>
      <c r="J432" s="44"/>
      <c r="K432" s="44"/>
      <c r="L432" s="48"/>
      <c r="M432" s="234"/>
      <c r="N432" s="23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263</v>
      </c>
      <c r="AU432" s="20" t="s">
        <v>93</v>
      </c>
    </row>
    <row r="433" s="15" customFormat="1">
      <c r="A433" s="15"/>
      <c r="B433" s="259"/>
      <c r="C433" s="260"/>
      <c r="D433" s="238" t="s">
        <v>265</v>
      </c>
      <c r="E433" s="261" t="s">
        <v>48</v>
      </c>
      <c r="F433" s="262" t="s">
        <v>834</v>
      </c>
      <c r="G433" s="260"/>
      <c r="H433" s="261" t="s">
        <v>48</v>
      </c>
      <c r="I433" s="263"/>
      <c r="J433" s="260"/>
      <c r="K433" s="260"/>
      <c r="L433" s="264"/>
      <c r="M433" s="265"/>
      <c r="N433" s="266"/>
      <c r="O433" s="266"/>
      <c r="P433" s="266"/>
      <c r="Q433" s="266"/>
      <c r="R433" s="266"/>
      <c r="S433" s="266"/>
      <c r="T433" s="267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8" t="s">
        <v>265</v>
      </c>
      <c r="AU433" s="268" t="s">
        <v>93</v>
      </c>
      <c r="AV433" s="15" t="s">
        <v>23</v>
      </c>
      <c r="AW433" s="15" t="s">
        <v>46</v>
      </c>
      <c r="AX433" s="15" t="s">
        <v>85</v>
      </c>
      <c r="AY433" s="268" t="s">
        <v>254</v>
      </c>
    </row>
    <row r="434" s="13" customFormat="1">
      <c r="A434" s="13"/>
      <c r="B434" s="236"/>
      <c r="C434" s="237"/>
      <c r="D434" s="238" t="s">
        <v>265</v>
      </c>
      <c r="E434" s="239" t="s">
        <v>2356</v>
      </c>
      <c r="F434" s="240" t="s">
        <v>2318</v>
      </c>
      <c r="G434" s="237"/>
      <c r="H434" s="241">
        <v>2.5379999999999998</v>
      </c>
      <c r="I434" s="242"/>
      <c r="J434" s="237"/>
      <c r="K434" s="237"/>
      <c r="L434" s="243"/>
      <c r="M434" s="244"/>
      <c r="N434" s="245"/>
      <c r="O434" s="245"/>
      <c r="P434" s="245"/>
      <c r="Q434" s="245"/>
      <c r="R434" s="245"/>
      <c r="S434" s="245"/>
      <c r="T434" s="24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7" t="s">
        <v>265</v>
      </c>
      <c r="AU434" s="247" t="s">
        <v>93</v>
      </c>
      <c r="AV434" s="13" t="s">
        <v>93</v>
      </c>
      <c r="AW434" s="13" t="s">
        <v>46</v>
      </c>
      <c r="AX434" s="13" t="s">
        <v>85</v>
      </c>
      <c r="AY434" s="247" t="s">
        <v>254</v>
      </c>
    </row>
    <row r="435" s="13" customFormat="1">
      <c r="A435" s="13"/>
      <c r="B435" s="236"/>
      <c r="C435" s="237"/>
      <c r="D435" s="238" t="s">
        <v>265</v>
      </c>
      <c r="E435" s="239" t="s">
        <v>48</v>
      </c>
      <c r="F435" s="240" t="s">
        <v>2319</v>
      </c>
      <c r="G435" s="237"/>
      <c r="H435" s="241">
        <v>2.3999999999999999</v>
      </c>
      <c r="I435" s="242"/>
      <c r="J435" s="237"/>
      <c r="K435" s="237"/>
      <c r="L435" s="243"/>
      <c r="M435" s="244"/>
      <c r="N435" s="245"/>
      <c r="O435" s="245"/>
      <c r="P435" s="245"/>
      <c r="Q435" s="245"/>
      <c r="R435" s="245"/>
      <c r="S435" s="245"/>
      <c r="T435" s="24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7" t="s">
        <v>265</v>
      </c>
      <c r="AU435" s="247" t="s">
        <v>93</v>
      </c>
      <c r="AV435" s="13" t="s">
        <v>93</v>
      </c>
      <c r="AW435" s="13" t="s">
        <v>46</v>
      </c>
      <c r="AX435" s="13" t="s">
        <v>85</v>
      </c>
      <c r="AY435" s="247" t="s">
        <v>254</v>
      </c>
    </row>
    <row r="436" s="14" customFormat="1">
      <c r="A436" s="14"/>
      <c r="B436" s="248"/>
      <c r="C436" s="249"/>
      <c r="D436" s="238" t="s">
        <v>265</v>
      </c>
      <c r="E436" s="250" t="s">
        <v>1554</v>
      </c>
      <c r="F436" s="251" t="s">
        <v>268</v>
      </c>
      <c r="G436" s="249"/>
      <c r="H436" s="252">
        <v>4.9379999999999997</v>
      </c>
      <c r="I436" s="253"/>
      <c r="J436" s="249"/>
      <c r="K436" s="249"/>
      <c r="L436" s="254"/>
      <c r="M436" s="255"/>
      <c r="N436" s="256"/>
      <c r="O436" s="256"/>
      <c r="P436" s="256"/>
      <c r="Q436" s="256"/>
      <c r="R436" s="256"/>
      <c r="S436" s="256"/>
      <c r="T436" s="25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8" t="s">
        <v>265</v>
      </c>
      <c r="AU436" s="258" t="s">
        <v>93</v>
      </c>
      <c r="AV436" s="14" t="s">
        <v>261</v>
      </c>
      <c r="AW436" s="14" t="s">
        <v>46</v>
      </c>
      <c r="AX436" s="14" t="s">
        <v>23</v>
      </c>
      <c r="AY436" s="258" t="s">
        <v>254</v>
      </c>
    </row>
    <row r="437" s="2" customFormat="1" ht="24.15" customHeight="1">
      <c r="A437" s="42"/>
      <c r="B437" s="43"/>
      <c r="C437" s="218" t="s">
        <v>432</v>
      </c>
      <c r="D437" s="218" t="s">
        <v>256</v>
      </c>
      <c r="E437" s="219" t="s">
        <v>1661</v>
      </c>
      <c r="F437" s="220" t="s">
        <v>1662</v>
      </c>
      <c r="G437" s="221" t="s">
        <v>314</v>
      </c>
      <c r="H437" s="222">
        <v>3.2919999999999998</v>
      </c>
      <c r="I437" s="223"/>
      <c r="J437" s="224">
        <f>ROUND(I437*H437,2)</f>
        <v>0</v>
      </c>
      <c r="K437" s="220" t="s">
        <v>260</v>
      </c>
      <c r="L437" s="48"/>
      <c r="M437" s="225" t="s">
        <v>48</v>
      </c>
      <c r="N437" s="226" t="s">
        <v>56</v>
      </c>
      <c r="O437" s="88"/>
      <c r="P437" s="227">
        <f>O437*H437</f>
        <v>0</v>
      </c>
      <c r="Q437" s="227">
        <v>0</v>
      </c>
      <c r="R437" s="227">
        <f>Q437*H437</f>
        <v>0</v>
      </c>
      <c r="S437" s="227">
        <v>0</v>
      </c>
      <c r="T437" s="22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29" t="s">
        <v>261</v>
      </c>
      <c r="AT437" s="229" t="s">
        <v>256</v>
      </c>
      <c r="AU437" s="229" t="s">
        <v>93</v>
      </c>
      <c r="AY437" s="20" t="s">
        <v>254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20" t="s">
        <v>23</v>
      </c>
      <c r="BK437" s="230">
        <f>ROUND(I437*H437,2)</f>
        <v>0</v>
      </c>
      <c r="BL437" s="20" t="s">
        <v>261</v>
      </c>
      <c r="BM437" s="229" t="s">
        <v>2357</v>
      </c>
    </row>
    <row r="438" s="2" customFormat="1">
      <c r="A438" s="42"/>
      <c r="B438" s="43"/>
      <c r="C438" s="44"/>
      <c r="D438" s="231" t="s">
        <v>263</v>
      </c>
      <c r="E438" s="44"/>
      <c r="F438" s="232" t="s">
        <v>1664</v>
      </c>
      <c r="G438" s="44"/>
      <c r="H438" s="44"/>
      <c r="I438" s="233"/>
      <c r="J438" s="44"/>
      <c r="K438" s="44"/>
      <c r="L438" s="48"/>
      <c r="M438" s="234"/>
      <c r="N438" s="23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263</v>
      </c>
      <c r="AU438" s="20" t="s">
        <v>93</v>
      </c>
    </row>
    <row r="439" s="15" customFormat="1">
      <c r="A439" s="15"/>
      <c r="B439" s="259"/>
      <c r="C439" s="260"/>
      <c r="D439" s="238" t="s">
        <v>265</v>
      </c>
      <c r="E439" s="261" t="s">
        <v>48</v>
      </c>
      <c r="F439" s="262" t="s">
        <v>834</v>
      </c>
      <c r="G439" s="260"/>
      <c r="H439" s="261" t="s">
        <v>48</v>
      </c>
      <c r="I439" s="263"/>
      <c r="J439" s="260"/>
      <c r="K439" s="260"/>
      <c r="L439" s="264"/>
      <c r="M439" s="265"/>
      <c r="N439" s="266"/>
      <c r="O439" s="266"/>
      <c r="P439" s="266"/>
      <c r="Q439" s="266"/>
      <c r="R439" s="266"/>
      <c r="S439" s="266"/>
      <c r="T439" s="267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8" t="s">
        <v>265</v>
      </c>
      <c r="AU439" s="268" t="s">
        <v>93</v>
      </c>
      <c r="AV439" s="15" t="s">
        <v>23</v>
      </c>
      <c r="AW439" s="15" t="s">
        <v>46</v>
      </c>
      <c r="AX439" s="15" t="s">
        <v>85</v>
      </c>
      <c r="AY439" s="268" t="s">
        <v>254</v>
      </c>
    </row>
    <row r="440" s="13" customFormat="1">
      <c r="A440" s="13"/>
      <c r="B440" s="236"/>
      <c r="C440" s="237"/>
      <c r="D440" s="238" t="s">
        <v>265</v>
      </c>
      <c r="E440" s="239" t="s">
        <v>2358</v>
      </c>
      <c r="F440" s="240" t="s">
        <v>2336</v>
      </c>
      <c r="G440" s="237"/>
      <c r="H440" s="241">
        <v>1.692</v>
      </c>
      <c r="I440" s="242"/>
      <c r="J440" s="237"/>
      <c r="K440" s="237"/>
      <c r="L440" s="243"/>
      <c r="M440" s="244"/>
      <c r="N440" s="245"/>
      <c r="O440" s="245"/>
      <c r="P440" s="245"/>
      <c r="Q440" s="245"/>
      <c r="R440" s="245"/>
      <c r="S440" s="245"/>
      <c r="T440" s="24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7" t="s">
        <v>265</v>
      </c>
      <c r="AU440" s="247" t="s">
        <v>93</v>
      </c>
      <c r="AV440" s="13" t="s">
        <v>93</v>
      </c>
      <c r="AW440" s="13" t="s">
        <v>46</v>
      </c>
      <c r="AX440" s="13" t="s">
        <v>85</v>
      </c>
      <c r="AY440" s="247" t="s">
        <v>254</v>
      </c>
    </row>
    <row r="441" s="13" customFormat="1">
      <c r="A441" s="13"/>
      <c r="B441" s="236"/>
      <c r="C441" s="237"/>
      <c r="D441" s="238" t="s">
        <v>265</v>
      </c>
      <c r="E441" s="239" t="s">
        <v>48</v>
      </c>
      <c r="F441" s="240" t="s">
        <v>2337</v>
      </c>
      <c r="G441" s="237"/>
      <c r="H441" s="241">
        <v>1.6000000000000001</v>
      </c>
      <c r="I441" s="242"/>
      <c r="J441" s="237"/>
      <c r="K441" s="237"/>
      <c r="L441" s="243"/>
      <c r="M441" s="244"/>
      <c r="N441" s="245"/>
      <c r="O441" s="245"/>
      <c r="P441" s="245"/>
      <c r="Q441" s="245"/>
      <c r="R441" s="245"/>
      <c r="S441" s="245"/>
      <c r="T441" s="24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7" t="s">
        <v>265</v>
      </c>
      <c r="AU441" s="247" t="s">
        <v>93</v>
      </c>
      <c r="AV441" s="13" t="s">
        <v>93</v>
      </c>
      <c r="AW441" s="13" t="s">
        <v>46</v>
      </c>
      <c r="AX441" s="13" t="s">
        <v>85</v>
      </c>
      <c r="AY441" s="247" t="s">
        <v>254</v>
      </c>
    </row>
    <row r="442" s="14" customFormat="1">
      <c r="A442" s="14"/>
      <c r="B442" s="248"/>
      <c r="C442" s="249"/>
      <c r="D442" s="238" t="s">
        <v>265</v>
      </c>
      <c r="E442" s="250" t="s">
        <v>2247</v>
      </c>
      <c r="F442" s="251" t="s">
        <v>268</v>
      </c>
      <c r="G442" s="249"/>
      <c r="H442" s="252">
        <v>3.2919999999999998</v>
      </c>
      <c r="I442" s="253"/>
      <c r="J442" s="249"/>
      <c r="K442" s="249"/>
      <c r="L442" s="254"/>
      <c r="M442" s="255"/>
      <c r="N442" s="256"/>
      <c r="O442" s="256"/>
      <c r="P442" s="256"/>
      <c r="Q442" s="256"/>
      <c r="R442" s="256"/>
      <c r="S442" s="256"/>
      <c r="T442" s="257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8" t="s">
        <v>265</v>
      </c>
      <c r="AU442" s="258" t="s">
        <v>93</v>
      </c>
      <c r="AV442" s="14" t="s">
        <v>261</v>
      </c>
      <c r="AW442" s="14" t="s">
        <v>46</v>
      </c>
      <c r="AX442" s="14" t="s">
        <v>23</v>
      </c>
      <c r="AY442" s="258" t="s">
        <v>254</v>
      </c>
    </row>
    <row r="443" s="2" customFormat="1" ht="24.15" customHeight="1">
      <c r="A443" s="42"/>
      <c r="B443" s="43"/>
      <c r="C443" s="218" t="s">
        <v>437</v>
      </c>
      <c r="D443" s="218" t="s">
        <v>256</v>
      </c>
      <c r="E443" s="219" t="s">
        <v>1030</v>
      </c>
      <c r="F443" s="220" t="s">
        <v>1031</v>
      </c>
      <c r="G443" s="221" t="s">
        <v>314</v>
      </c>
      <c r="H443" s="222">
        <v>4.0510000000000002</v>
      </c>
      <c r="I443" s="223"/>
      <c r="J443" s="224">
        <f>ROUND(I443*H443,2)</f>
        <v>0</v>
      </c>
      <c r="K443" s="220" t="s">
        <v>260</v>
      </c>
      <c r="L443" s="48"/>
      <c r="M443" s="225" t="s">
        <v>48</v>
      </c>
      <c r="N443" s="226" t="s">
        <v>56</v>
      </c>
      <c r="O443" s="88"/>
      <c r="P443" s="227">
        <f>O443*H443</f>
        <v>0</v>
      </c>
      <c r="Q443" s="227">
        <v>0</v>
      </c>
      <c r="R443" s="227">
        <f>Q443*H443</f>
        <v>0</v>
      </c>
      <c r="S443" s="227">
        <v>0</v>
      </c>
      <c r="T443" s="228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29" t="s">
        <v>261</v>
      </c>
      <c r="AT443" s="229" t="s">
        <v>256</v>
      </c>
      <c r="AU443" s="229" t="s">
        <v>93</v>
      </c>
      <c r="AY443" s="20" t="s">
        <v>254</v>
      </c>
      <c r="BE443" s="230">
        <f>IF(N443="základní",J443,0)</f>
        <v>0</v>
      </c>
      <c r="BF443" s="230">
        <f>IF(N443="snížená",J443,0)</f>
        <v>0</v>
      </c>
      <c r="BG443" s="230">
        <f>IF(N443="zákl. přenesená",J443,0)</f>
        <v>0</v>
      </c>
      <c r="BH443" s="230">
        <f>IF(N443="sníž. přenesená",J443,0)</f>
        <v>0</v>
      </c>
      <c r="BI443" s="230">
        <f>IF(N443="nulová",J443,0)</f>
        <v>0</v>
      </c>
      <c r="BJ443" s="20" t="s">
        <v>23</v>
      </c>
      <c r="BK443" s="230">
        <f>ROUND(I443*H443,2)</f>
        <v>0</v>
      </c>
      <c r="BL443" s="20" t="s">
        <v>261</v>
      </c>
      <c r="BM443" s="229" t="s">
        <v>2359</v>
      </c>
    </row>
    <row r="444" s="2" customFormat="1">
      <c r="A444" s="42"/>
      <c r="B444" s="43"/>
      <c r="C444" s="44"/>
      <c r="D444" s="231" t="s">
        <v>263</v>
      </c>
      <c r="E444" s="44"/>
      <c r="F444" s="232" t="s">
        <v>1033</v>
      </c>
      <c r="G444" s="44"/>
      <c r="H444" s="44"/>
      <c r="I444" s="233"/>
      <c r="J444" s="44"/>
      <c r="K444" s="44"/>
      <c r="L444" s="48"/>
      <c r="M444" s="234"/>
      <c r="N444" s="235"/>
      <c r="O444" s="88"/>
      <c r="P444" s="88"/>
      <c r="Q444" s="88"/>
      <c r="R444" s="88"/>
      <c r="S444" s="88"/>
      <c r="T444" s="89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T444" s="20" t="s">
        <v>263</v>
      </c>
      <c r="AU444" s="20" t="s">
        <v>93</v>
      </c>
    </row>
    <row r="445" s="15" customFormat="1">
      <c r="A445" s="15"/>
      <c r="B445" s="259"/>
      <c r="C445" s="260"/>
      <c r="D445" s="238" t="s">
        <v>265</v>
      </c>
      <c r="E445" s="261" t="s">
        <v>48</v>
      </c>
      <c r="F445" s="262" t="s">
        <v>834</v>
      </c>
      <c r="G445" s="260"/>
      <c r="H445" s="261" t="s">
        <v>48</v>
      </c>
      <c r="I445" s="263"/>
      <c r="J445" s="260"/>
      <c r="K445" s="260"/>
      <c r="L445" s="264"/>
      <c r="M445" s="265"/>
      <c r="N445" s="266"/>
      <c r="O445" s="266"/>
      <c r="P445" s="266"/>
      <c r="Q445" s="266"/>
      <c r="R445" s="266"/>
      <c r="S445" s="266"/>
      <c r="T445" s="267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8" t="s">
        <v>265</v>
      </c>
      <c r="AU445" s="268" t="s">
        <v>93</v>
      </c>
      <c r="AV445" s="15" t="s">
        <v>23</v>
      </c>
      <c r="AW445" s="15" t="s">
        <v>46</v>
      </c>
      <c r="AX445" s="15" t="s">
        <v>85</v>
      </c>
      <c r="AY445" s="268" t="s">
        <v>254</v>
      </c>
    </row>
    <row r="446" s="13" customFormat="1">
      <c r="A446" s="13"/>
      <c r="B446" s="236"/>
      <c r="C446" s="237"/>
      <c r="D446" s="238" t="s">
        <v>265</v>
      </c>
      <c r="E446" s="239" t="s">
        <v>48</v>
      </c>
      <c r="F446" s="240" t="s">
        <v>2339</v>
      </c>
      <c r="G446" s="237"/>
      <c r="H446" s="241">
        <v>4.2300000000000004</v>
      </c>
      <c r="I446" s="242"/>
      <c r="J446" s="237"/>
      <c r="K446" s="237"/>
      <c r="L446" s="243"/>
      <c r="M446" s="244"/>
      <c r="N446" s="245"/>
      <c r="O446" s="245"/>
      <c r="P446" s="245"/>
      <c r="Q446" s="245"/>
      <c r="R446" s="245"/>
      <c r="S446" s="245"/>
      <c r="T446" s="24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7" t="s">
        <v>265</v>
      </c>
      <c r="AU446" s="247" t="s">
        <v>93</v>
      </c>
      <c r="AV446" s="13" t="s">
        <v>93</v>
      </c>
      <c r="AW446" s="13" t="s">
        <v>46</v>
      </c>
      <c r="AX446" s="13" t="s">
        <v>85</v>
      </c>
      <c r="AY446" s="247" t="s">
        <v>254</v>
      </c>
    </row>
    <row r="447" s="13" customFormat="1">
      <c r="A447" s="13"/>
      <c r="B447" s="236"/>
      <c r="C447" s="237"/>
      <c r="D447" s="238" t="s">
        <v>265</v>
      </c>
      <c r="E447" s="239" t="s">
        <v>48</v>
      </c>
      <c r="F447" s="240" t="s">
        <v>2340</v>
      </c>
      <c r="G447" s="237"/>
      <c r="H447" s="241">
        <v>-0.17899999999999999</v>
      </c>
      <c r="I447" s="242"/>
      <c r="J447" s="237"/>
      <c r="K447" s="237"/>
      <c r="L447" s="243"/>
      <c r="M447" s="244"/>
      <c r="N447" s="245"/>
      <c r="O447" s="245"/>
      <c r="P447" s="245"/>
      <c r="Q447" s="245"/>
      <c r="R447" s="245"/>
      <c r="S447" s="245"/>
      <c r="T447" s="24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7" t="s">
        <v>265</v>
      </c>
      <c r="AU447" s="247" t="s">
        <v>93</v>
      </c>
      <c r="AV447" s="13" t="s">
        <v>93</v>
      </c>
      <c r="AW447" s="13" t="s">
        <v>46</v>
      </c>
      <c r="AX447" s="13" t="s">
        <v>85</v>
      </c>
      <c r="AY447" s="247" t="s">
        <v>254</v>
      </c>
    </row>
    <row r="448" s="14" customFormat="1">
      <c r="A448" s="14"/>
      <c r="B448" s="248"/>
      <c r="C448" s="249"/>
      <c r="D448" s="238" t="s">
        <v>265</v>
      </c>
      <c r="E448" s="250" t="s">
        <v>2238</v>
      </c>
      <c r="F448" s="251" t="s">
        <v>268</v>
      </c>
      <c r="G448" s="249"/>
      <c r="H448" s="252">
        <v>4.0510000000000002</v>
      </c>
      <c r="I448" s="253"/>
      <c r="J448" s="249"/>
      <c r="K448" s="249"/>
      <c r="L448" s="254"/>
      <c r="M448" s="255"/>
      <c r="N448" s="256"/>
      <c r="O448" s="256"/>
      <c r="P448" s="256"/>
      <c r="Q448" s="256"/>
      <c r="R448" s="256"/>
      <c r="S448" s="256"/>
      <c r="T448" s="257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8" t="s">
        <v>265</v>
      </c>
      <c r="AU448" s="258" t="s">
        <v>93</v>
      </c>
      <c r="AV448" s="14" t="s">
        <v>261</v>
      </c>
      <c r="AW448" s="14" t="s">
        <v>46</v>
      </c>
      <c r="AX448" s="14" t="s">
        <v>23</v>
      </c>
      <c r="AY448" s="258" t="s">
        <v>254</v>
      </c>
    </row>
    <row r="449" s="12" customFormat="1" ht="22.8" customHeight="1">
      <c r="A449" s="12"/>
      <c r="B449" s="202"/>
      <c r="C449" s="203"/>
      <c r="D449" s="204" t="s">
        <v>84</v>
      </c>
      <c r="E449" s="216" t="s">
        <v>303</v>
      </c>
      <c r="F449" s="216" t="s">
        <v>1070</v>
      </c>
      <c r="G449" s="203"/>
      <c r="H449" s="203"/>
      <c r="I449" s="206"/>
      <c r="J449" s="217">
        <f>BK449</f>
        <v>0</v>
      </c>
      <c r="K449" s="203"/>
      <c r="L449" s="208"/>
      <c r="M449" s="209"/>
      <c r="N449" s="210"/>
      <c r="O449" s="210"/>
      <c r="P449" s="211">
        <f>SUM(P450:P501)</f>
        <v>0</v>
      </c>
      <c r="Q449" s="210"/>
      <c r="R449" s="211">
        <f>SUM(R450:R501)</f>
        <v>8.5425457999999992</v>
      </c>
      <c r="S449" s="210"/>
      <c r="T449" s="212">
        <f>SUM(T450:T501)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3" t="s">
        <v>23</v>
      </c>
      <c r="AT449" s="214" t="s">
        <v>84</v>
      </c>
      <c r="AU449" s="214" t="s">
        <v>23</v>
      </c>
      <c r="AY449" s="213" t="s">
        <v>254</v>
      </c>
      <c r="BK449" s="215">
        <f>SUM(BK450:BK501)</f>
        <v>0</v>
      </c>
    </row>
    <row r="450" s="2" customFormat="1" ht="24.15" customHeight="1">
      <c r="A450" s="42"/>
      <c r="B450" s="43"/>
      <c r="C450" s="218" t="s">
        <v>442</v>
      </c>
      <c r="D450" s="218" t="s">
        <v>256</v>
      </c>
      <c r="E450" s="219" t="s">
        <v>1490</v>
      </c>
      <c r="F450" s="220" t="s">
        <v>1491</v>
      </c>
      <c r="G450" s="221" t="s">
        <v>192</v>
      </c>
      <c r="H450" s="222">
        <v>37.920000000000002</v>
      </c>
      <c r="I450" s="223"/>
      <c r="J450" s="224">
        <f>ROUND(I450*H450,2)</f>
        <v>0</v>
      </c>
      <c r="K450" s="220" t="s">
        <v>260</v>
      </c>
      <c r="L450" s="48"/>
      <c r="M450" s="225" t="s">
        <v>48</v>
      </c>
      <c r="N450" s="226" t="s">
        <v>56</v>
      </c>
      <c r="O450" s="88"/>
      <c r="P450" s="227">
        <f>O450*H450</f>
        <v>0</v>
      </c>
      <c r="Q450" s="227">
        <v>4.0000000000000003E-05</v>
      </c>
      <c r="R450" s="227">
        <f>Q450*H450</f>
        <v>0.0015168000000000002</v>
      </c>
      <c r="S450" s="227">
        <v>0</v>
      </c>
      <c r="T450" s="22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29" t="s">
        <v>261</v>
      </c>
      <c r="AT450" s="229" t="s">
        <v>256</v>
      </c>
      <c r="AU450" s="229" t="s">
        <v>93</v>
      </c>
      <c r="AY450" s="20" t="s">
        <v>254</v>
      </c>
      <c r="BE450" s="230">
        <f>IF(N450="základní",J450,0)</f>
        <v>0</v>
      </c>
      <c r="BF450" s="230">
        <f>IF(N450="snížená",J450,0)</f>
        <v>0</v>
      </c>
      <c r="BG450" s="230">
        <f>IF(N450="zákl. přenesená",J450,0)</f>
        <v>0</v>
      </c>
      <c r="BH450" s="230">
        <f>IF(N450="sníž. přenesená",J450,0)</f>
        <v>0</v>
      </c>
      <c r="BI450" s="230">
        <f>IF(N450="nulová",J450,0)</f>
        <v>0</v>
      </c>
      <c r="BJ450" s="20" t="s">
        <v>23</v>
      </c>
      <c r="BK450" s="230">
        <f>ROUND(I450*H450,2)</f>
        <v>0</v>
      </c>
      <c r="BL450" s="20" t="s">
        <v>261</v>
      </c>
      <c r="BM450" s="229" t="s">
        <v>1492</v>
      </c>
    </row>
    <row r="451" s="2" customFormat="1">
      <c r="A451" s="42"/>
      <c r="B451" s="43"/>
      <c r="C451" s="44"/>
      <c r="D451" s="231" t="s">
        <v>263</v>
      </c>
      <c r="E451" s="44"/>
      <c r="F451" s="232" t="s">
        <v>1493</v>
      </c>
      <c r="G451" s="44"/>
      <c r="H451" s="44"/>
      <c r="I451" s="233"/>
      <c r="J451" s="44"/>
      <c r="K451" s="44"/>
      <c r="L451" s="48"/>
      <c r="M451" s="234"/>
      <c r="N451" s="23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263</v>
      </c>
      <c r="AU451" s="20" t="s">
        <v>93</v>
      </c>
    </row>
    <row r="452" s="13" customFormat="1">
      <c r="A452" s="13"/>
      <c r="B452" s="236"/>
      <c r="C452" s="237"/>
      <c r="D452" s="238" t="s">
        <v>265</v>
      </c>
      <c r="E452" s="239" t="s">
        <v>48</v>
      </c>
      <c r="F452" s="240" t="s">
        <v>2360</v>
      </c>
      <c r="G452" s="237"/>
      <c r="H452" s="241">
        <v>37.920000000000002</v>
      </c>
      <c r="I452" s="242"/>
      <c r="J452" s="237"/>
      <c r="K452" s="237"/>
      <c r="L452" s="243"/>
      <c r="M452" s="244"/>
      <c r="N452" s="245"/>
      <c r="O452" s="245"/>
      <c r="P452" s="245"/>
      <c r="Q452" s="245"/>
      <c r="R452" s="245"/>
      <c r="S452" s="245"/>
      <c r="T452" s="24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7" t="s">
        <v>265</v>
      </c>
      <c r="AU452" s="247" t="s">
        <v>93</v>
      </c>
      <c r="AV452" s="13" t="s">
        <v>93</v>
      </c>
      <c r="AW452" s="13" t="s">
        <v>46</v>
      </c>
      <c r="AX452" s="13" t="s">
        <v>23</v>
      </c>
      <c r="AY452" s="247" t="s">
        <v>254</v>
      </c>
    </row>
    <row r="453" s="2" customFormat="1" ht="16.5" customHeight="1">
      <c r="A453" s="42"/>
      <c r="B453" s="43"/>
      <c r="C453" s="285" t="s">
        <v>447</v>
      </c>
      <c r="D453" s="285" t="s">
        <v>376</v>
      </c>
      <c r="E453" s="286" t="s">
        <v>1495</v>
      </c>
      <c r="F453" s="287" t="s">
        <v>1496</v>
      </c>
      <c r="G453" s="288" t="s">
        <v>192</v>
      </c>
      <c r="H453" s="289">
        <v>38.063000000000002</v>
      </c>
      <c r="I453" s="290"/>
      <c r="J453" s="291">
        <f>ROUND(I453*H453,2)</f>
        <v>0</v>
      </c>
      <c r="K453" s="287" t="s">
        <v>260</v>
      </c>
      <c r="L453" s="292"/>
      <c r="M453" s="293" t="s">
        <v>48</v>
      </c>
      <c r="N453" s="294" t="s">
        <v>56</v>
      </c>
      <c r="O453" s="88"/>
      <c r="P453" s="227">
        <f>O453*H453</f>
        <v>0</v>
      </c>
      <c r="Q453" s="227">
        <v>0.042999999999999997</v>
      </c>
      <c r="R453" s="227">
        <f>Q453*H453</f>
        <v>1.636709</v>
      </c>
      <c r="S453" s="227">
        <v>0</v>
      </c>
      <c r="T453" s="228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29" t="s">
        <v>303</v>
      </c>
      <c r="AT453" s="229" t="s">
        <v>376</v>
      </c>
      <c r="AU453" s="229" t="s">
        <v>93</v>
      </c>
      <c r="AY453" s="20" t="s">
        <v>254</v>
      </c>
      <c r="BE453" s="230">
        <f>IF(N453="základní",J453,0)</f>
        <v>0</v>
      </c>
      <c r="BF453" s="230">
        <f>IF(N453="snížená",J453,0)</f>
        <v>0</v>
      </c>
      <c r="BG453" s="230">
        <f>IF(N453="zákl. přenesená",J453,0)</f>
        <v>0</v>
      </c>
      <c r="BH453" s="230">
        <f>IF(N453="sníž. přenesená",J453,0)</f>
        <v>0</v>
      </c>
      <c r="BI453" s="230">
        <f>IF(N453="nulová",J453,0)</f>
        <v>0</v>
      </c>
      <c r="BJ453" s="20" t="s">
        <v>23</v>
      </c>
      <c r="BK453" s="230">
        <f>ROUND(I453*H453,2)</f>
        <v>0</v>
      </c>
      <c r="BL453" s="20" t="s">
        <v>261</v>
      </c>
      <c r="BM453" s="229" t="s">
        <v>1497</v>
      </c>
    </row>
    <row r="454" s="13" customFormat="1">
      <c r="A454" s="13"/>
      <c r="B454" s="236"/>
      <c r="C454" s="237"/>
      <c r="D454" s="238" t="s">
        <v>265</v>
      </c>
      <c r="E454" s="239" t="s">
        <v>48</v>
      </c>
      <c r="F454" s="240" t="s">
        <v>2361</v>
      </c>
      <c r="G454" s="237"/>
      <c r="H454" s="241">
        <v>15</v>
      </c>
      <c r="I454" s="242"/>
      <c r="J454" s="237"/>
      <c r="K454" s="237"/>
      <c r="L454" s="243"/>
      <c r="M454" s="244"/>
      <c r="N454" s="245"/>
      <c r="O454" s="245"/>
      <c r="P454" s="245"/>
      <c r="Q454" s="245"/>
      <c r="R454" s="245"/>
      <c r="S454" s="245"/>
      <c r="T454" s="24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7" t="s">
        <v>265</v>
      </c>
      <c r="AU454" s="247" t="s">
        <v>93</v>
      </c>
      <c r="AV454" s="13" t="s">
        <v>93</v>
      </c>
      <c r="AW454" s="13" t="s">
        <v>46</v>
      </c>
      <c r="AX454" s="13" t="s">
        <v>85</v>
      </c>
      <c r="AY454" s="247" t="s">
        <v>254</v>
      </c>
    </row>
    <row r="455" s="13" customFormat="1">
      <c r="A455" s="13"/>
      <c r="B455" s="236"/>
      <c r="C455" s="237"/>
      <c r="D455" s="238" t="s">
        <v>265</v>
      </c>
      <c r="E455" s="239" t="s">
        <v>48</v>
      </c>
      <c r="F455" s="240" t="s">
        <v>2362</v>
      </c>
      <c r="G455" s="237"/>
      <c r="H455" s="241">
        <v>22.5</v>
      </c>
      <c r="I455" s="242"/>
      <c r="J455" s="237"/>
      <c r="K455" s="237"/>
      <c r="L455" s="243"/>
      <c r="M455" s="244"/>
      <c r="N455" s="245"/>
      <c r="O455" s="245"/>
      <c r="P455" s="245"/>
      <c r="Q455" s="245"/>
      <c r="R455" s="245"/>
      <c r="S455" s="245"/>
      <c r="T455" s="24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7" t="s">
        <v>265</v>
      </c>
      <c r="AU455" s="247" t="s">
        <v>93</v>
      </c>
      <c r="AV455" s="13" t="s">
        <v>93</v>
      </c>
      <c r="AW455" s="13" t="s">
        <v>46</v>
      </c>
      <c r="AX455" s="13" t="s">
        <v>85</v>
      </c>
      <c r="AY455" s="247" t="s">
        <v>254</v>
      </c>
    </row>
    <row r="456" s="14" customFormat="1">
      <c r="A456" s="14"/>
      <c r="B456" s="248"/>
      <c r="C456" s="249"/>
      <c r="D456" s="238" t="s">
        <v>265</v>
      </c>
      <c r="E456" s="250" t="s">
        <v>48</v>
      </c>
      <c r="F456" s="251" t="s">
        <v>268</v>
      </c>
      <c r="G456" s="249"/>
      <c r="H456" s="252">
        <v>37.5</v>
      </c>
      <c r="I456" s="253"/>
      <c r="J456" s="249"/>
      <c r="K456" s="249"/>
      <c r="L456" s="254"/>
      <c r="M456" s="255"/>
      <c r="N456" s="256"/>
      <c r="O456" s="256"/>
      <c r="P456" s="256"/>
      <c r="Q456" s="256"/>
      <c r="R456" s="256"/>
      <c r="S456" s="256"/>
      <c r="T456" s="25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8" t="s">
        <v>265</v>
      </c>
      <c r="AU456" s="258" t="s">
        <v>93</v>
      </c>
      <c r="AV456" s="14" t="s">
        <v>261</v>
      </c>
      <c r="AW456" s="14" t="s">
        <v>46</v>
      </c>
      <c r="AX456" s="14" t="s">
        <v>23</v>
      </c>
      <c r="AY456" s="258" t="s">
        <v>254</v>
      </c>
    </row>
    <row r="457" s="13" customFormat="1">
      <c r="A457" s="13"/>
      <c r="B457" s="236"/>
      <c r="C457" s="237"/>
      <c r="D457" s="238" t="s">
        <v>265</v>
      </c>
      <c r="E457" s="237"/>
      <c r="F457" s="240" t="s">
        <v>2363</v>
      </c>
      <c r="G457" s="237"/>
      <c r="H457" s="241">
        <v>38.063000000000002</v>
      </c>
      <c r="I457" s="242"/>
      <c r="J457" s="237"/>
      <c r="K457" s="237"/>
      <c r="L457" s="243"/>
      <c r="M457" s="244"/>
      <c r="N457" s="245"/>
      <c r="O457" s="245"/>
      <c r="P457" s="245"/>
      <c r="Q457" s="245"/>
      <c r="R457" s="245"/>
      <c r="S457" s="245"/>
      <c r="T457" s="24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7" t="s">
        <v>265</v>
      </c>
      <c r="AU457" s="247" t="s">
        <v>93</v>
      </c>
      <c r="AV457" s="13" t="s">
        <v>93</v>
      </c>
      <c r="AW457" s="13" t="s">
        <v>4</v>
      </c>
      <c r="AX457" s="13" t="s">
        <v>23</v>
      </c>
      <c r="AY457" s="247" t="s">
        <v>254</v>
      </c>
    </row>
    <row r="458" s="2" customFormat="1" ht="16.5" customHeight="1">
      <c r="A458" s="42"/>
      <c r="B458" s="43"/>
      <c r="C458" s="218" t="s">
        <v>453</v>
      </c>
      <c r="D458" s="218" t="s">
        <v>256</v>
      </c>
      <c r="E458" s="219" t="s">
        <v>1513</v>
      </c>
      <c r="F458" s="220" t="s">
        <v>1514</v>
      </c>
      <c r="G458" s="221" t="s">
        <v>413</v>
      </c>
      <c r="H458" s="222">
        <v>6</v>
      </c>
      <c r="I458" s="223"/>
      <c r="J458" s="224">
        <f>ROUND(I458*H458,2)</f>
        <v>0</v>
      </c>
      <c r="K458" s="220" t="s">
        <v>260</v>
      </c>
      <c r="L458" s="48"/>
      <c r="M458" s="225" t="s">
        <v>48</v>
      </c>
      <c r="N458" s="226" t="s">
        <v>56</v>
      </c>
      <c r="O458" s="88"/>
      <c r="P458" s="227">
        <f>O458*H458</f>
        <v>0</v>
      </c>
      <c r="Q458" s="227">
        <v>0.12526000000000001</v>
      </c>
      <c r="R458" s="227">
        <f>Q458*H458</f>
        <v>0.75156000000000001</v>
      </c>
      <c r="S458" s="227">
        <v>0</v>
      </c>
      <c r="T458" s="228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29" t="s">
        <v>261</v>
      </c>
      <c r="AT458" s="229" t="s">
        <v>256</v>
      </c>
      <c r="AU458" s="229" t="s">
        <v>93</v>
      </c>
      <c r="AY458" s="20" t="s">
        <v>254</v>
      </c>
      <c r="BE458" s="230">
        <f>IF(N458="základní",J458,0)</f>
        <v>0</v>
      </c>
      <c r="BF458" s="230">
        <f>IF(N458="snížená",J458,0)</f>
        <v>0</v>
      </c>
      <c r="BG458" s="230">
        <f>IF(N458="zákl. přenesená",J458,0)</f>
        <v>0</v>
      </c>
      <c r="BH458" s="230">
        <f>IF(N458="sníž. přenesená",J458,0)</f>
        <v>0</v>
      </c>
      <c r="BI458" s="230">
        <f>IF(N458="nulová",J458,0)</f>
        <v>0</v>
      </c>
      <c r="BJ458" s="20" t="s">
        <v>23</v>
      </c>
      <c r="BK458" s="230">
        <f>ROUND(I458*H458,2)</f>
        <v>0</v>
      </c>
      <c r="BL458" s="20" t="s">
        <v>261</v>
      </c>
      <c r="BM458" s="229" t="s">
        <v>1515</v>
      </c>
    </row>
    <row r="459" s="2" customFormat="1">
      <c r="A459" s="42"/>
      <c r="B459" s="43"/>
      <c r="C459" s="44"/>
      <c r="D459" s="231" t="s">
        <v>263</v>
      </c>
      <c r="E459" s="44"/>
      <c r="F459" s="232" t="s">
        <v>1516</v>
      </c>
      <c r="G459" s="44"/>
      <c r="H459" s="44"/>
      <c r="I459" s="233"/>
      <c r="J459" s="44"/>
      <c r="K459" s="44"/>
      <c r="L459" s="48"/>
      <c r="M459" s="234"/>
      <c r="N459" s="23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263</v>
      </c>
      <c r="AU459" s="20" t="s">
        <v>93</v>
      </c>
    </row>
    <row r="460" s="13" customFormat="1">
      <c r="A460" s="13"/>
      <c r="B460" s="236"/>
      <c r="C460" s="237"/>
      <c r="D460" s="238" t="s">
        <v>265</v>
      </c>
      <c r="E460" s="239" t="s">
        <v>2250</v>
      </c>
      <c r="F460" s="240" t="s">
        <v>292</v>
      </c>
      <c r="G460" s="237"/>
      <c r="H460" s="241">
        <v>6</v>
      </c>
      <c r="I460" s="242"/>
      <c r="J460" s="237"/>
      <c r="K460" s="237"/>
      <c r="L460" s="243"/>
      <c r="M460" s="244"/>
      <c r="N460" s="245"/>
      <c r="O460" s="245"/>
      <c r="P460" s="245"/>
      <c r="Q460" s="245"/>
      <c r="R460" s="245"/>
      <c r="S460" s="245"/>
      <c r="T460" s="24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7" t="s">
        <v>265</v>
      </c>
      <c r="AU460" s="247" t="s">
        <v>93</v>
      </c>
      <c r="AV460" s="13" t="s">
        <v>93</v>
      </c>
      <c r="AW460" s="13" t="s">
        <v>46</v>
      </c>
      <c r="AX460" s="13" t="s">
        <v>23</v>
      </c>
      <c r="AY460" s="247" t="s">
        <v>254</v>
      </c>
    </row>
    <row r="461" s="2" customFormat="1" ht="16.5" customHeight="1">
      <c r="A461" s="42"/>
      <c r="B461" s="43"/>
      <c r="C461" s="285" t="s">
        <v>458</v>
      </c>
      <c r="D461" s="285" t="s">
        <v>376</v>
      </c>
      <c r="E461" s="286" t="s">
        <v>1517</v>
      </c>
      <c r="F461" s="287" t="s">
        <v>1518</v>
      </c>
      <c r="G461" s="288" t="s">
        <v>413</v>
      </c>
      <c r="H461" s="289">
        <v>6</v>
      </c>
      <c r="I461" s="290"/>
      <c r="J461" s="291">
        <f>ROUND(I461*H461,2)</f>
        <v>0</v>
      </c>
      <c r="K461" s="287" t="s">
        <v>260</v>
      </c>
      <c r="L461" s="292"/>
      <c r="M461" s="293" t="s">
        <v>48</v>
      </c>
      <c r="N461" s="294" t="s">
        <v>56</v>
      </c>
      <c r="O461" s="88"/>
      <c r="P461" s="227">
        <f>O461*H461</f>
        <v>0</v>
      </c>
      <c r="Q461" s="227">
        <v>0.16700000000000001</v>
      </c>
      <c r="R461" s="227">
        <f>Q461*H461</f>
        <v>1.002</v>
      </c>
      <c r="S461" s="227">
        <v>0</v>
      </c>
      <c r="T461" s="228">
        <f>S461*H461</f>
        <v>0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29" t="s">
        <v>303</v>
      </c>
      <c r="AT461" s="229" t="s">
        <v>376</v>
      </c>
      <c r="AU461" s="229" t="s">
        <v>93</v>
      </c>
      <c r="AY461" s="20" t="s">
        <v>254</v>
      </c>
      <c r="BE461" s="230">
        <f>IF(N461="základní",J461,0)</f>
        <v>0</v>
      </c>
      <c r="BF461" s="230">
        <f>IF(N461="snížená",J461,0)</f>
        <v>0</v>
      </c>
      <c r="BG461" s="230">
        <f>IF(N461="zákl. přenesená",J461,0)</f>
        <v>0</v>
      </c>
      <c r="BH461" s="230">
        <f>IF(N461="sníž. přenesená",J461,0)</f>
        <v>0</v>
      </c>
      <c r="BI461" s="230">
        <f>IF(N461="nulová",J461,0)</f>
        <v>0</v>
      </c>
      <c r="BJ461" s="20" t="s">
        <v>23</v>
      </c>
      <c r="BK461" s="230">
        <f>ROUND(I461*H461,2)</f>
        <v>0</v>
      </c>
      <c r="BL461" s="20" t="s">
        <v>261</v>
      </c>
      <c r="BM461" s="229" t="s">
        <v>1519</v>
      </c>
    </row>
    <row r="462" s="13" customFormat="1">
      <c r="A462" s="13"/>
      <c r="B462" s="236"/>
      <c r="C462" s="237"/>
      <c r="D462" s="238" t="s">
        <v>265</v>
      </c>
      <c r="E462" s="239" t="s">
        <v>48</v>
      </c>
      <c r="F462" s="240" t="s">
        <v>2250</v>
      </c>
      <c r="G462" s="237"/>
      <c r="H462" s="241">
        <v>6</v>
      </c>
      <c r="I462" s="242"/>
      <c r="J462" s="237"/>
      <c r="K462" s="237"/>
      <c r="L462" s="243"/>
      <c r="M462" s="244"/>
      <c r="N462" s="245"/>
      <c r="O462" s="245"/>
      <c r="P462" s="245"/>
      <c r="Q462" s="245"/>
      <c r="R462" s="245"/>
      <c r="S462" s="245"/>
      <c r="T462" s="24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7" t="s">
        <v>265</v>
      </c>
      <c r="AU462" s="247" t="s">
        <v>93</v>
      </c>
      <c r="AV462" s="13" t="s">
        <v>93</v>
      </c>
      <c r="AW462" s="13" t="s">
        <v>46</v>
      </c>
      <c r="AX462" s="13" t="s">
        <v>23</v>
      </c>
      <c r="AY462" s="247" t="s">
        <v>254</v>
      </c>
    </row>
    <row r="463" s="2" customFormat="1">
      <c r="A463" s="42"/>
      <c r="B463" s="43"/>
      <c r="C463" s="44"/>
      <c r="D463" s="238" t="s">
        <v>278</v>
      </c>
      <c r="E463" s="44"/>
      <c r="F463" s="269" t="s">
        <v>2364</v>
      </c>
      <c r="G463" s="44"/>
      <c r="H463" s="44"/>
      <c r="I463" s="44"/>
      <c r="J463" s="44"/>
      <c r="K463" s="44"/>
      <c r="L463" s="48"/>
      <c r="M463" s="234"/>
      <c r="N463" s="235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U463" s="20" t="s">
        <v>93</v>
      </c>
    </row>
    <row r="464" s="2" customFormat="1">
      <c r="A464" s="42"/>
      <c r="B464" s="43"/>
      <c r="C464" s="44"/>
      <c r="D464" s="238" t="s">
        <v>278</v>
      </c>
      <c r="E464" s="44"/>
      <c r="F464" s="270" t="s">
        <v>292</v>
      </c>
      <c r="G464" s="44"/>
      <c r="H464" s="271">
        <v>6</v>
      </c>
      <c r="I464" s="44"/>
      <c r="J464" s="44"/>
      <c r="K464" s="44"/>
      <c r="L464" s="48"/>
      <c r="M464" s="234"/>
      <c r="N464" s="23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U464" s="20" t="s">
        <v>93</v>
      </c>
    </row>
    <row r="465" s="2" customFormat="1" ht="16.5" customHeight="1">
      <c r="A465" s="42"/>
      <c r="B465" s="43"/>
      <c r="C465" s="218" t="s">
        <v>464</v>
      </c>
      <c r="D465" s="218" t="s">
        <v>256</v>
      </c>
      <c r="E465" s="219" t="s">
        <v>1520</v>
      </c>
      <c r="F465" s="220" t="s">
        <v>1521</v>
      </c>
      <c r="G465" s="221" t="s">
        <v>413</v>
      </c>
      <c r="H465" s="222">
        <v>6</v>
      </c>
      <c r="I465" s="223"/>
      <c r="J465" s="224">
        <f>ROUND(I465*H465,2)</f>
        <v>0</v>
      </c>
      <c r="K465" s="220" t="s">
        <v>260</v>
      </c>
      <c r="L465" s="48"/>
      <c r="M465" s="225" t="s">
        <v>48</v>
      </c>
      <c r="N465" s="226" t="s">
        <v>56</v>
      </c>
      <c r="O465" s="88"/>
      <c r="P465" s="227">
        <f>O465*H465</f>
        <v>0</v>
      </c>
      <c r="Q465" s="227">
        <v>0.030759999999999999</v>
      </c>
      <c r="R465" s="227">
        <f>Q465*H465</f>
        <v>0.18456</v>
      </c>
      <c r="S465" s="227">
        <v>0</v>
      </c>
      <c r="T465" s="228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29" t="s">
        <v>261</v>
      </c>
      <c r="AT465" s="229" t="s">
        <v>256</v>
      </c>
      <c r="AU465" s="229" t="s">
        <v>93</v>
      </c>
      <c r="AY465" s="20" t="s">
        <v>254</v>
      </c>
      <c r="BE465" s="230">
        <f>IF(N465="základní",J465,0)</f>
        <v>0</v>
      </c>
      <c r="BF465" s="230">
        <f>IF(N465="snížená",J465,0)</f>
        <v>0</v>
      </c>
      <c r="BG465" s="230">
        <f>IF(N465="zákl. přenesená",J465,0)</f>
        <v>0</v>
      </c>
      <c r="BH465" s="230">
        <f>IF(N465="sníž. přenesená",J465,0)</f>
        <v>0</v>
      </c>
      <c r="BI465" s="230">
        <f>IF(N465="nulová",J465,0)</f>
        <v>0</v>
      </c>
      <c r="BJ465" s="20" t="s">
        <v>23</v>
      </c>
      <c r="BK465" s="230">
        <f>ROUND(I465*H465,2)</f>
        <v>0</v>
      </c>
      <c r="BL465" s="20" t="s">
        <v>261</v>
      </c>
      <c r="BM465" s="229" t="s">
        <v>1522</v>
      </c>
    </row>
    <row r="466" s="2" customFormat="1">
      <c r="A466" s="42"/>
      <c r="B466" s="43"/>
      <c r="C466" s="44"/>
      <c r="D466" s="231" t="s">
        <v>263</v>
      </c>
      <c r="E466" s="44"/>
      <c r="F466" s="232" t="s">
        <v>1523</v>
      </c>
      <c r="G466" s="44"/>
      <c r="H466" s="44"/>
      <c r="I466" s="233"/>
      <c r="J466" s="44"/>
      <c r="K466" s="44"/>
      <c r="L466" s="48"/>
      <c r="M466" s="234"/>
      <c r="N466" s="235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T466" s="20" t="s">
        <v>263</v>
      </c>
      <c r="AU466" s="20" t="s">
        <v>93</v>
      </c>
    </row>
    <row r="467" s="13" customFormat="1">
      <c r="A467" s="13"/>
      <c r="B467" s="236"/>
      <c r="C467" s="237"/>
      <c r="D467" s="238" t="s">
        <v>265</v>
      </c>
      <c r="E467" s="239" t="s">
        <v>48</v>
      </c>
      <c r="F467" s="240" t="s">
        <v>2250</v>
      </c>
      <c r="G467" s="237"/>
      <c r="H467" s="241">
        <v>6</v>
      </c>
      <c r="I467" s="242"/>
      <c r="J467" s="237"/>
      <c r="K467" s="237"/>
      <c r="L467" s="243"/>
      <c r="M467" s="244"/>
      <c r="N467" s="245"/>
      <c r="O467" s="245"/>
      <c r="P467" s="245"/>
      <c r="Q467" s="245"/>
      <c r="R467" s="245"/>
      <c r="S467" s="245"/>
      <c r="T467" s="24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7" t="s">
        <v>265</v>
      </c>
      <c r="AU467" s="247" t="s">
        <v>93</v>
      </c>
      <c r="AV467" s="13" t="s">
        <v>93</v>
      </c>
      <c r="AW467" s="13" t="s">
        <v>46</v>
      </c>
      <c r="AX467" s="13" t="s">
        <v>23</v>
      </c>
      <c r="AY467" s="247" t="s">
        <v>254</v>
      </c>
    </row>
    <row r="468" s="2" customFormat="1">
      <c r="A468" s="42"/>
      <c r="B468" s="43"/>
      <c r="C468" s="44"/>
      <c r="D468" s="238" t="s">
        <v>278</v>
      </c>
      <c r="E468" s="44"/>
      <c r="F468" s="269" t="s">
        <v>2364</v>
      </c>
      <c r="G468" s="44"/>
      <c r="H468" s="44"/>
      <c r="I468" s="44"/>
      <c r="J468" s="44"/>
      <c r="K468" s="44"/>
      <c r="L468" s="48"/>
      <c r="M468" s="234"/>
      <c r="N468" s="235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U468" s="20" t="s">
        <v>93</v>
      </c>
    </row>
    <row r="469" s="2" customFormat="1">
      <c r="A469" s="42"/>
      <c r="B469" s="43"/>
      <c r="C469" s="44"/>
      <c r="D469" s="238" t="s">
        <v>278</v>
      </c>
      <c r="E469" s="44"/>
      <c r="F469" s="270" t="s">
        <v>292</v>
      </c>
      <c r="G469" s="44"/>
      <c r="H469" s="271">
        <v>6</v>
      </c>
      <c r="I469" s="44"/>
      <c r="J469" s="44"/>
      <c r="K469" s="44"/>
      <c r="L469" s="48"/>
      <c r="M469" s="234"/>
      <c r="N469" s="235"/>
      <c r="O469" s="88"/>
      <c r="P469" s="88"/>
      <c r="Q469" s="88"/>
      <c r="R469" s="88"/>
      <c r="S469" s="88"/>
      <c r="T469" s="89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U469" s="20" t="s">
        <v>93</v>
      </c>
    </row>
    <row r="470" s="2" customFormat="1" ht="16.5" customHeight="1">
      <c r="A470" s="42"/>
      <c r="B470" s="43"/>
      <c r="C470" s="285" t="s">
        <v>469</v>
      </c>
      <c r="D470" s="285" t="s">
        <v>376</v>
      </c>
      <c r="E470" s="286" t="s">
        <v>1524</v>
      </c>
      <c r="F470" s="287" t="s">
        <v>1525</v>
      </c>
      <c r="G470" s="288" t="s">
        <v>413</v>
      </c>
      <c r="H470" s="289">
        <v>6</v>
      </c>
      <c r="I470" s="290"/>
      <c r="J470" s="291">
        <f>ROUND(I470*H470,2)</f>
        <v>0</v>
      </c>
      <c r="K470" s="287" t="s">
        <v>260</v>
      </c>
      <c r="L470" s="292"/>
      <c r="M470" s="293" t="s">
        <v>48</v>
      </c>
      <c r="N470" s="294" t="s">
        <v>56</v>
      </c>
      <c r="O470" s="88"/>
      <c r="P470" s="227">
        <f>O470*H470</f>
        <v>0</v>
      </c>
      <c r="Q470" s="227">
        <v>0.17000000000000001</v>
      </c>
      <c r="R470" s="227">
        <f>Q470*H470</f>
        <v>1.02</v>
      </c>
      <c r="S470" s="227">
        <v>0</v>
      </c>
      <c r="T470" s="228">
        <f>S470*H470</f>
        <v>0</v>
      </c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R470" s="229" t="s">
        <v>303</v>
      </c>
      <c r="AT470" s="229" t="s">
        <v>376</v>
      </c>
      <c r="AU470" s="229" t="s">
        <v>93</v>
      </c>
      <c r="AY470" s="20" t="s">
        <v>254</v>
      </c>
      <c r="BE470" s="230">
        <f>IF(N470="základní",J470,0)</f>
        <v>0</v>
      </c>
      <c r="BF470" s="230">
        <f>IF(N470="snížená",J470,0)</f>
        <v>0</v>
      </c>
      <c r="BG470" s="230">
        <f>IF(N470="zákl. přenesená",J470,0)</f>
        <v>0</v>
      </c>
      <c r="BH470" s="230">
        <f>IF(N470="sníž. přenesená",J470,0)</f>
        <v>0</v>
      </c>
      <c r="BI470" s="230">
        <f>IF(N470="nulová",J470,0)</f>
        <v>0</v>
      </c>
      <c r="BJ470" s="20" t="s">
        <v>23</v>
      </c>
      <c r="BK470" s="230">
        <f>ROUND(I470*H470,2)</f>
        <v>0</v>
      </c>
      <c r="BL470" s="20" t="s">
        <v>261</v>
      </c>
      <c r="BM470" s="229" t="s">
        <v>1526</v>
      </c>
    </row>
    <row r="471" s="13" customFormat="1">
      <c r="A471" s="13"/>
      <c r="B471" s="236"/>
      <c r="C471" s="237"/>
      <c r="D471" s="238" t="s">
        <v>265</v>
      </c>
      <c r="E471" s="239" t="s">
        <v>48</v>
      </c>
      <c r="F471" s="240" t="s">
        <v>2250</v>
      </c>
      <c r="G471" s="237"/>
      <c r="H471" s="241">
        <v>6</v>
      </c>
      <c r="I471" s="242"/>
      <c r="J471" s="237"/>
      <c r="K471" s="237"/>
      <c r="L471" s="243"/>
      <c r="M471" s="244"/>
      <c r="N471" s="245"/>
      <c r="O471" s="245"/>
      <c r="P471" s="245"/>
      <c r="Q471" s="245"/>
      <c r="R471" s="245"/>
      <c r="S471" s="245"/>
      <c r="T471" s="24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7" t="s">
        <v>265</v>
      </c>
      <c r="AU471" s="247" t="s">
        <v>93</v>
      </c>
      <c r="AV471" s="13" t="s">
        <v>93</v>
      </c>
      <c r="AW471" s="13" t="s">
        <v>46</v>
      </c>
      <c r="AX471" s="13" t="s">
        <v>23</v>
      </c>
      <c r="AY471" s="247" t="s">
        <v>254</v>
      </c>
    </row>
    <row r="472" s="2" customFormat="1">
      <c r="A472" s="42"/>
      <c r="B472" s="43"/>
      <c r="C472" s="44"/>
      <c r="D472" s="238" t="s">
        <v>278</v>
      </c>
      <c r="E472" s="44"/>
      <c r="F472" s="269" t="s">
        <v>2364</v>
      </c>
      <c r="G472" s="44"/>
      <c r="H472" s="44"/>
      <c r="I472" s="44"/>
      <c r="J472" s="44"/>
      <c r="K472" s="44"/>
      <c r="L472" s="48"/>
      <c r="M472" s="234"/>
      <c r="N472" s="235"/>
      <c r="O472" s="88"/>
      <c r="P472" s="88"/>
      <c r="Q472" s="88"/>
      <c r="R472" s="88"/>
      <c r="S472" s="88"/>
      <c r="T472" s="89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U472" s="20" t="s">
        <v>93</v>
      </c>
    </row>
    <row r="473" s="2" customFormat="1">
      <c r="A473" s="42"/>
      <c r="B473" s="43"/>
      <c r="C473" s="44"/>
      <c r="D473" s="238" t="s">
        <v>278</v>
      </c>
      <c r="E473" s="44"/>
      <c r="F473" s="270" t="s">
        <v>292</v>
      </c>
      <c r="G473" s="44"/>
      <c r="H473" s="271">
        <v>6</v>
      </c>
      <c r="I473" s="44"/>
      <c r="J473" s="44"/>
      <c r="K473" s="44"/>
      <c r="L473" s="48"/>
      <c r="M473" s="234"/>
      <c r="N473" s="23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U473" s="20" t="s">
        <v>93</v>
      </c>
    </row>
    <row r="474" s="2" customFormat="1" ht="16.5" customHeight="1">
      <c r="A474" s="42"/>
      <c r="B474" s="43"/>
      <c r="C474" s="218" t="s">
        <v>474</v>
      </c>
      <c r="D474" s="218" t="s">
        <v>256</v>
      </c>
      <c r="E474" s="219" t="s">
        <v>1527</v>
      </c>
      <c r="F474" s="220" t="s">
        <v>1528</v>
      </c>
      <c r="G474" s="221" t="s">
        <v>413</v>
      </c>
      <c r="H474" s="222">
        <v>6</v>
      </c>
      <c r="I474" s="223"/>
      <c r="J474" s="224">
        <f>ROUND(I474*H474,2)</f>
        <v>0</v>
      </c>
      <c r="K474" s="220" t="s">
        <v>260</v>
      </c>
      <c r="L474" s="48"/>
      <c r="M474" s="225" t="s">
        <v>48</v>
      </c>
      <c r="N474" s="226" t="s">
        <v>56</v>
      </c>
      <c r="O474" s="88"/>
      <c r="P474" s="227">
        <f>O474*H474</f>
        <v>0</v>
      </c>
      <c r="Q474" s="227">
        <v>0.030759999999999999</v>
      </c>
      <c r="R474" s="227">
        <f>Q474*H474</f>
        <v>0.18456</v>
      </c>
      <c r="S474" s="227">
        <v>0</v>
      </c>
      <c r="T474" s="228">
        <f>S474*H474</f>
        <v>0</v>
      </c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R474" s="229" t="s">
        <v>261</v>
      </c>
      <c r="AT474" s="229" t="s">
        <v>256</v>
      </c>
      <c r="AU474" s="229" t="s">
        <v>93</v>
      </c>
      <c r="AY474" s="20" t="s">
        <v>254</v>
      </c>
      <c r="BE474" s="230">
        <f>IF(N474="základní",J474,0)</f>
        <v>0</v>
      </c>
      <c r="BF474" s="230">
        <f>IF(N474="snížená",J474,0)</f>
        <v>0</v>
      </c>
      <c r="BG474" s="230">
        <f>IF(N474="zákl. přenesená",J474,0)</f>
        <v>0</v>
      </c>
      <c r="BH474" s="230">
        <f>IF(N474="sníž. přenesená",J474,0)</f>
        <v>0</v>
      </c>
      <c r="BI474" s="230">
        <f>IF(N474="nulová",J474,0)</f>
        <v>0</v>
      </c>
      <c r="BJ474" s="20" t="s">
        <v>23</v>
      </c>
      <c r="BK474" s="230">
        <f>ROUND(I474*H474,2)</f>
        <v>0</v>
      </c>
      <c r="BL474" s="20" t="s">
        <v>261</v>
      </c>
      <c r="BM474" s="229" t="s">
        <v>1529</v>
      </c>
    </row>
    <row r="475" s="2" customFormat="1">
      <c r="A475" s="42"/>
      <c r="B475" s="43"/>
      <c r="C475" s="44"/>
      <c r="D475" s="231" t="s">
        <v>263</v>
      </c>
      <c r="E475" s="44"/>
      <c r="F475" s="232" t="s">
        <v>1530</v>
      </c>
      <c r="G475" s="44"/>
      <c r="H475" s="44"/>
      <c r="I475" s="233"/>
      <c r="J475" s="44"/>
      <c r="K475" s="44"/>
      <c r="L475" s="48"/>
      <c r="M475" s="234"/>
      <c r="N475" s="235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T475" s="20" t="s">
        <v>263</v>
      </c>
      <c r="AU475" s="20" t="s">
        <v>93</v>
      </c>
    </row>
    <row r="476" s="13" customFormat="1">
      <c r="A476" s="13"/>
      <c r="B476" s="236"/>
      <c r="C476" s="237"/>
      <c r="D476" s="238" t="s">
        <v>265</v>
      </c>
      <c r="E476" s="239" t="s">
        <v>48</v>
      </c>
      <c r="F476" s="240" t="s">
        <v>2250</v>
      </c>
      <c r="G476" s="237"/>
      <c r="H476" s="241">
        <v>6</v>
      </c>
      <c r="I476" s="242"/>
      <c r="J476" s="237"/>
      <c r="K476" s="237"/>
      <c r="L476" s="243"/>
      <c r="M476" s="244"/>
      <c r="N476" s="245"/>
      <c r="O476" s="245"/>
      <c r="P476" s="245"/>
      <c r="Q476" s="245"/>
      <c r="R476" s="245"/>
      <c r="S476" s="245"/>
      <c r="T476" s="24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7" t="s">
        <v>265</v>
      </c>
      <c r="AU476" s="247" t="s">
        <v>93</v>
      </c>
      <c r="AV476" s="13" t="s">
        <v>93</v>
      </c>
      <c r="AW476" s="13" t="s">
        <v>46</v>
      </c>
      <c r="AX476" s="13" t="s">
        <v>23</v>
      </c>
      <c r="AY476" s="247" t="s">
        <v>254</v>
      </c>
    </row>
    <row r="477" s="2" customFormat="1">
      <c r="A477" s="42"/>
      <c r="B477" s="43"/>
      <c r="C477" s="44"/>
      <c r="D477" s="238" t="s">
        <v>278</v>
      </c>
      <c r="E477" s="44"/>
      <c r="F477" s="269" t="s">
        <v>2364</v>
      </c>
      <c r="G477" s="44"/>
      <c r="H477" s="44"/>
      <c r="I477" s="44"/>
      <c r="J477" s="44"/>
      <c r="K477" s="44"/>
      <c r="L477" s="48"/>
      <c r="M477" s="234"/>
      <c r="N477" s="235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U477" s="20" t="s">
        <v>93</v>
      </c>
    </row>
    <row r="478" s="2" customFormat="1">
      <c r="A478" s="42"/>
      <c r="B478" s="43"/>
      <c r="C478" s="44"/>
      <c r="D478" s="238" t="s">
        <v>278</v>
      </c>
      <c r="E478" s="44"/>
      <c r="F478" s="270" t="s">
        <v>292</v>
      </c>
      <c r="G478" s="44"/>
      <c r="H478" s="271">
        <v>6</v>
      </c>
      <c r="I478" s="44"/>
      <c r="J478" s="44"/>
      <c r="K478" s="44"/>
      <c r="L478" s="48"/>
      <c r="M478" s="234"/>
      <c r="N478" s="235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U478" s="20" t="s">
        <v>93</v>
      </c>
    </row>
    <row r="479" s="2" customFormat="1" ht="21.75" customHeight="1">
      <c r="A479" s="42"/>
      <c r="B479" s="43"/>
      <c r="C479" s="285" t="s">
        <v>479</v>
      </c>
      <c r="D479" s="285" t="s">
        <v>376</v>
      </c>
      <c r="E479" s="286" t="s">
        <v>1531</v>
      </c>
      <c r="F479" s="287" t="s">
        <v>1532</v>
      </c>
      <c r="G479" s="288" t="s">
        <v>413</v>
      </c>
      <c r="H479" s="289">
        <v>6</v>
      </c>
      <c r="I479" s="290"/>
      <c r="J479" s="291">
        <f>ROUND(I479*H479,2)</f>
        <v>0</v>
      </c>
      <c r="K479" s="287" t="s">
        <v>260</v>
      </c>
      <c r="L479" s="292"/>
      <c r="M479" s="293" t="s">
        <v>48</v>
      </c>
      <c r="N479" s="294" t="s">
        <v>56</v>
      </c>
      <c r="O479" s="88"/>
      <c r="P479" s="227">
        <f>O479*H479</f>
        <v>0</v>
      </c>
      <c r="Q479" s="227">
        <v>0.34999999999999998</v>
      </c>
      <c r="R479" s="227">
        <f>Q479*H479</f>
        <v>2.0999999999999996</v>
      </c>
      <c r="S479" s="227">
        <v>0</v>
      </c>
      <c r="T479" s="228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29" t="s">
        <v>303</v>
      </c>
      <c r="AT479" s="229" t="s">
        <v>376</v>
      </c>
      <c r="AU479" s="229" t="s">
        <v>93</v>
      </c>
      <c r="AY479" s="20" t="s">
        <v>254</v>
      </c>
      <c r="BE479" s="230">
        <f>IF(N479="základní",J479,0)</f>
        <v>0</v>
      </c>
      <c r="BF479" s="230">
        <f>IF(N479="snížená",J479,0)</f>
        <v>0</v>
      </c>
      <c r="BG479" s="230">
        <f>IF(N479="zákl. přenesená",J479,0)</f>
        <v>0</v>
      </c>
      <c r="BH479" s="230">
        <f>IF(N479="sníž. přenesená",J479,0)</f>
        <v>0</v>
      </c>
      <c r="BI479" s="230">
        <f>IF(N479="nulová",J479,0)</f>
        <v>0</v>
      </c>
      <c r="BJ479" s="20" t="s">
        <v>23</v>
      </c>
      <c r="BK479" s="230">
        <f>ROUND(I479*H479,2)</f>
        <v>0</v>
      </c>
      <c r="BL479" s="20" t="s">
        <v>261</v>
      </c>
      <c r="BM479" s="229" t="s">
        <v>1533</v>
      </c>
    </row>
    <row r="480" s="13" customFormat="1">
      <c r="A480" s="13"/>
      <c r="B480" s="236"/>
      <c r="C480" s="237"/>
      <c r="D480" s="238" t="s">
        <v>265</v>
      </c>
      <c r="E480" s="239" t="s">
        <v>48</v>
      </c>
      <c r="F480" s="240" t="s">
        <v>2250</v>
      </c>
      <c r="G480" s="237"/>
      <c r="H480" s="241">
        <v>6</v>
      </c>
      <c r="I480" s="242"/>
      <c r="J480" s="237"/>
      <c r="K480" s="237"/>
      <c r="L480" s="243"/>
      <c r="M480" s="244"/>
      <c r="N480" s="245"/>
      <c r="O480" s="245"/>
      <c r="P480" s="245"/>
      <c r="Q480" s="245"/>
      <c r="R480" s="245"/>
      <c r="S480" s="245"/>
      <c r="T480" s="24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7" t="s">
        <v>265</v>
      </c>
      <c r="AU480" s="247" t="s">
        <v>93</v>
      </c>
      <c r="AV480" s="13" t="s">
        <v>93</v>
      </c>
      <c r="AW480" s="13" t="s">
        <v>46</v>
      </c>
      <c r="AX480" s="13" t="s">
        <v>23</v>
      </c>
      <c r="AY480" s="247" t="s">
        <v>254</v>
      </c>
    </row>
    <row r="481" s="2" customFormat="1">
      <c r="A481" s="42"/>
      <c r="B481" s="43"/>
      <c r="C481" s="44"/>
      <c r="D481" s="238" t="s">
        <v>278</v>
      </c>
      <c r="E481" s="44"/>
      <c r="F481" s="269" t="s">
        <v>2364</v>
      </c>
      <c r="G481" s="44"/>
      <c r="H481" s="44"/>
      <c r="I481" s="44"/>
      <c r="J481" s="44"/>
      <c r="K481" s="44"/>
      <c r="L481" s="48"/>
      <c r="M481" s="234"/>
      <c r="N481" s="235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U481" s="20" t="s">
        <v>93</v>
      </c>
    </row>
    <row r="482" s="2" customFormat="1">
      <c r="A482" s="42"/>
      <c r="B482" s="43"/>
      <c r="C482" s="44"/>
      <c r="D482" s="238" t="s">
        <v>278</v>
      </c>
      <c r="E482" s="44"/>
      <c r="F482" s="270" t="s">
        <v>292</v>
      </c>
      <c r="G482" s="44"/>
      <c r="H482" s="271">
        <v>6</v>
      </c>
      <c r="I482" s="44"/>
      <c r="J482" s="44"/>
      <c r="K482" s="44"/>
      <c r="L482" s="48"/>
      <c r="M482" s="234"/>
      <c r="N482" s="235"/>
      <c r="O482" s="88"/>
      <c r="P482" s="88"/>
      <c r="Q482" s="88"/>
      <c r="R482" s="88"/>
      <c r="S482" s="88"/>
      <c r="T482" s="89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U482" s="20" t="s">
        <v>93</v>
      </c>
    </row>
    <row r="483" s="2" customFormat="1" ht="16.5" customHeight="1">
      <c r="A483" s="42"/>
      <c r="B483" s="43"/>
      <c r="C483" s="218" t="s">
        <v>485</v>
      </c>
      <c r="D483" s="218" t="s">
        <v>256</v>
      </c>
      <c r="E483" s="219" t="s">
        <v>1534</v>
      </c>
      <c r="F483" s="220" t="s">
        <v>1535</v>
      </c>
      <c r="G483" s="221" t="s">
        <v>413</v>
      </c>
      <c r="H483" s="222">
        <v>6</v>
      </c>
      <c r="I483" s="223"/>
      <c r="J483" s="224">
        <f>ROUND(I483*H483,2)</f>
        <v>0</v>
      </c>
      <c r="K483" s="220" t="s">
        <v>260</v>
      </c>
      <c r="L483" s="48"/>
      <c r="M483" s="225" t="s">
        <v>48</v>
      </c>
      <c r="N483" s="226" t="s">
        <v>56</v>
      </c>
      <c r="O483" s="88"/>
      <c r="P483" s="227">
        <f>O483*H483</f>
        <v>0</v>
      </c>
      <c r="Q483" s="227">
        <v>0.21734000000000001</v>
      </c>
      <c r="R483" s="227">
        <f>Q483*H483</f>
        <v>1.3040400000000001</v>
      </c>
      <c r="S483" s="227">
        <v>0</v>
      </c>
      <c r="T483" s="228">
        <f>S483*H483</f>
        <v>0</v>
      </c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R483" s="229" t="s">
        <v>261</v>
      </c>
      <c r="AT483" s="229" t="s">
        <v>256</v>
      </c>
      <c r="AU483" s="229" t="s">
        <v>93</v>
      </c>
      <c r="AY483" s="20" t="s">
        <v>254</v>
      </c>
      <c r="BE483" s="230">
        <f>IF(N483="základní",J483,0)</f>
        <v>0</v>
      </c>
      <c r="BF483" s="230">
        <f>IF(N483="snížená",J483,0)</f>
        <v>0</v>
      </c>
      <c r="BG483" s="230">
        <f>IF(N483="zákl. přenesená",J483,0)</f>
        <v>0</v>
      </c>
      <c r="BH483" s="230">
        <f>IF(N483="sníž. přenesená",J483,0)</f>
        <v>0</v>
      </c>
      <c r="BI483" s="230">
        <f>IF(N483="nulová",J483,0)</f>
        <v>0</v>
      </c>
      <c r="BJ483" s="20" t="s">
        <v>23</v>
      </c>
      <c r="BK483" s="230">
        <f>ROUND(I483*H483,2)</f>
        <v>0</v>
      </c>
      <c r="BL483" s="20" t="s">
        <v>261</v>
      </c>
      <c r="BM483" s="229" t="s">
        <v>1536</v>
      </c>
    </row>
    <row r="484" s="2" customFormat="1">
      <c r="A484" s="42"/>
      <c r="B484" s="43"/>
      <c r="C484" s="44"/>
      <c r="D484" s="231" t="s">
        <v>263</v>
      </c>
      <c r="E484" s="44"/>
      <c r="F484" s="232" t="s">
        <v>1537</v>
      </c>
      <c r="G484" s="44"/>
      <c r="H484" s="44"/>
      <c r="I484" s="233"/>
      <c r="J484" s="44"/>
      <c r="K484" s="44"/>
      <c r="L484" s="48"/>
      <c r="M484" s="234"/>
      <c r="N484" s="235"/>
      <c r="O484" s="88"/>
      <c r="P484" s="88"/>
      <c r="Q484" s="88"/>
      <c r="R484" s="88"/>
      <c r="S484" s="88"/>
      <c r="T484" s="89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T484" s="20" t="s">
        <v>263</v>
      </c>
      <c r="AU484" s="20" t="s">
        <v>93</v>
      </c>
    </row>
    <row r="485" s="13" customFormat="1">
      <c r="A485" s="13"/>
      <c r="B485" s="236"/>
      <c r="C485" s="237"/>
      <c r="D485" s="238" t="s">
        <v>265</v>
      </c>
      <c r="E485" s="239" t="s">
        <v>48</v>
      </c>
      <c r="F485" s="240" t="s">
        <v>2250</v>
      </c>
      <c r="G485" s="237"/>
      <c r="H485" s="241">
        <v>6</v>
      </c>
      <c r="I485" s="242"/>
      <c r="J485" s="237"/>
      <c r="K485" s="237"/>
      <c r="L485" s="243"/>
      <c r="M485" s="244"/>
      <c r="N485" s="245"/>
      <c r="O485" s="245"/>
      <c r="P485" s="245"/>
      <c r="Q485" s="245"/>
      <c r="R485" s="245"/>
      <c r="S485" s="245"/>
      <c r="T485" s="24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7" t="s">
        <v>265</v>
      </c>
      <c r="AU485" s="247" t="s">
        <v>93</v>
      </c>
      <c r="AV485" s="13" t="s">
        <v>93</v>
      </c>
      <c r="AW485" s="13" t="s">
        <v>46</v>
      </c>
      <c r="AX485" s="13" t="s">
        <v>23</v>
      </c>
      <c r="AY485" s="247" t="s">
        <v>254</v>
      </c>
    </row>
    <row r="486" s="2" customFormat="1">
      <c r="A486" s="42"/>
      <c r="B486" s="43"/>
      <c r="C486" s="44"/>
      <c r="D486" s="238" t="s">
        <v>278</v>
      </c>
      <c r="E486" s="44"/>
      <c r="F486" s="269" t="s">
        <v>2364</v>
      </c>
      <c r="G486" s="44"/>
      <c r="H486" s="44"/>
      <c r="I486" s="44"/>
      <c r="J486" s="44"/>
      <c r="K486" s="44"/>
      <c r="L486" s="48"/>
      <c r="M486" s="234"/>
      <c r="N486" s="235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U486" s="20" t="s">
        <v>93</v>
      </c>
    </row>
    <row r="487" s="2" customFormat="1">
      <c r="A487" s="42"/>
      <c r="B487" s="43"/>
      <c r="C487" s="44"/>
      <c r="D487" s="238" t="s">
        <v>278</v>
      </c>
      <c r="E487" s="44"/>
      <c r="F487" s="270" t="s">
        <v>292</v>
      </c>
      <c r="G487" s="44"/>
      <c r="H487" s="271">
        <v>6</v>
      </c>
      <c r="I487" s="44"/>
      <c r="J487" s="44"/>
      <c r="K487" s="44"/>
      <c r="L487" s="48"/>
      <c r="M487" s="234"/>
      <c r="N487" s="235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U487" s="20" t="s">
        <v>93</v>
      </c>
    </row>
    <row r="488" s="2" customFormat="1" ht="16.5" customHeight="1">
      <c r="A488" s="42"/>
      <c r="B488" s="43"/>
      <c r="C488" s="285" t="s">
        <v>490</v>
      </c>
      <c r="D488" s="285" t="s">
        <v>376</v>
      </c>
      <c r="E488" s="286" t="s">
        <v>1538</v>
      </c>
      <c r="F488" s="287" t="s">
        <v>1539</v>
      </c>
      <c r="G488" s="288" t="s">
        <v>413</v>
      </c>
      <c r="H488" s="289">
        <v>6</v>
      </c>
      <c r="I488" s="290"/>
      <c r="J488" s="291">
        <f>ROUND(I488*H488,2)</f>
        <v>0</v>
      </c>
      <c r="K488" s="287" t="s">
        <v>260</v>
      </c>
      <c r="L488" s="292"/>
      <c r="M488" s="293" t="s">
        <v>48</v>
      </c>
      <c r="N488" s="294" t="s">
        <v>56</v>
      </c>
      <c r="O488" s="88"/>
      <c r="P488" s="227">
        <f>O488*H488</f>
        <v>0</v>
      </c>
      <c r="Q488" s="227">
        <v>0.052400000000000002</v>
      </c>
      <c r="R488" s="227">
        <f>Q488*H488</f>
        <v>0.31440000000000001</v>
      </c>
      <c r="S488" s="227">
        <v>0</v>
      </c>
      <c r="T488" s="228">
        <f>S488*H488</f>
        <v>0</v>
      </c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R488" s="229" t="s">
        <v>303</v>
      </c>
      <c r="AT488" s="229" t="s">
        <v>376</v>
      </c>
      <c r="AU488" s="229" t="s">
        <v>93</v>
      </c>
      <c r="AY488" s="20" t="s">
        <v>254</v>
      </c>
      <c r="BE488" s="230">
        <f>IF(N488="základní",J488,0)</f>
        <v>0</v>
      </c>
      <c r="BF488" s="230">
        <f>IF(N488="snížená",J488,0)</f>
        <v>0</v>
      </c>
      <c r="BG488" s="230">
        <f>IF(N488="zákl. přenesená",J488,0)</f>
        <v>0</v>
      </c>
      <c r="BH488" s="230">
        <f>IF(N488="sníž. přenesená",J488,0)</f>
        <v>0</v>
      </c>
      <c r="BI488" s="230">
        <f>IF(N488="nulová",J488,0)</f>
        <v>0</v>
      </c>
      <c r="BJ488" s="20" t="s">
        <v>23</v>
      </c>
      <c r="BK488" s="230">
        <f>ROUND(I488*H488,2)</f>
        <v>0</v>
      </c>
      <c r="BL488" s="20" t="s">
        <v>261</v>
      </c>
      <c r="BM488" s="229" t="s">
        <v>1540</v>
      </c>
    </row>
    <row r="489" s="13" customFormat="1">
      <c r="A489" s="13"/>
      <c r="B489" s="236"/>
      <c r="C489" s="237"/>
      <c r="D489" s="238" t="s">
        <v>265</v>
      </c>
      <c r="E489" s="239" t="s">
        <v>48</v>
      </c>
      <c r="F489" s="240" t="s">
        <v>2250</v>
      </c>
      <c r="G489" s="237"/>
      <c r="H489" s="241">
        <v>6</v>
      </c>
      <c r="I489" s="242"/>
      <c r="J489" s="237"/>
      <c r="K489" s="237"/>
      <c r="L489" s="243"/>
      <c r="M489" s="244"/>
      <c r="N489" s="245"/>
      <c r="O489" s="245"/>
      <c r="P489" s="245"/>
      <c r="Q489" s="245"/>
      <c r="R489" s="245"/>
      <c r="S489" s="245"/>
      <c r="T489" s="24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7" t="s">
        <v>265</v>
      </c>
      <c r="AU489" s="247" t="s">
        <v>93</v>
      </c>
      <c r="AV489" s="13" t="s">
        <v>93</v>
      </c>
      <c r="AW489" s="13" t="s">
        <v>46</v>
      </c>
      <c r="AX489" s="13" t="s">
        <v>23</v>
      </c>
      <c r="AY489" s="247" t="s">
        <v>254</v>
      </c>
    </row>
    <row r="490" s="2" customFormat="1">
      <c r="A490" s="42"/>
      <c r="B490" s="43"/>
      <c r="C490" s="44"/>
      <c r="D490" s="238" t="s">
        <v>278</v>
      </c>
      <c r="E490" s="44"/>
      <c r="F490" s="269" t="s">
        <v>2364</v>
      </c>
      <c r="G490" s="44"/>
      <c r="H490" s="44"/>
      <c r="I490" s="44"/>
      <c r="J490" s="44"/>
      <c r="K490" s="44"/>
      <c r="L490" s="48"/>
      <c r="M490" s="234"/>
      <c r="N490" s="23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U490" s="20" t="s">
        <v>93</v>
      </c>
    </row>
    <row r="491" s="2" customFormat="1">
      <c r="A491" s="42"/>
      <c r="B491" s="43"/>
      <c r="C491" s="44"/>
      <c r="D491" s="238" t="s">
        <v>278</v>
      </c>
      <c r="E491" s="44"/>
      <c r="F491" s="270" t="s">
        <v>292</v>
      </c>
      <c r="G491" s="44"/>
      <c r="H491" s="271">
        <v>6</v>
      </c>
      <c r="I491" s="44"/>
      <c r="J491" s="44"/>
      <c r="K491" s="44"/>
      <c r="L491" s="48"/>
      <c r="M491" s="234"/>
      <c r="N491" s="235"/>
      <c r="O491" s="88"/>
      <c r="P491" s="88"/>
      <c r="Q491" s="88"/>
      <c r="R491" s="88"/>
      <c r="S491" s="88"/>
      <c r="T491" s="89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U491" s="20" t="s">
        <v>93</v>
      </c>
    </row>
    <row r="492" s="2" customFormat="1" ht="16.5" customHeight="1">
      <c r="A492" s="42"/>
      <c r="B492" s="43"/>
      <c r="C492" s="285" t="s">
        <v>496</v>
      </c>
      <c r="D492" s="285" t="s">
        <v>376</v>
      </c>
      <c r="E492" s="286" t="s">
        <v>1541</v>
      </c>
      <c r="F492" s="287" t="s">
        <v>1542</v>
      </c>
      <c r="G492" s="288" t="s">
        <v>413</v>
      </c>
      <c r="H492" s="289">
        <v>6</v>
      </c>
      <c r="I492" s="290"/>
      <c r="J492" s="291">
        <f>ROUND(I492*H492,2)</f>
        <v>0</v>
      </c>
      <c r="K492" s="287" t="s">
        <v>260</v>
      </c>
      <c r="L492" s="292"/>
      <c r="M492" s="293" t="s">
        <v>48</v>
      </c>
      <c r="N492" s="294" t="s">
        <v>56</v>
      </c>
      <c r="O492" s="88"/>
      <c r="P492" s="227">
        <f>O492*H492</f>
        <v>0</v>
      </c>
      <c r="Q492" s="227">
        <v>0.0071999999999999998</v>
      </c>
      <c r="R492" s="227">
        <f>Q492*H492</f>
        <v>0.043200000000000002</v>
      </c>
      <c r="S492" s="227">
        <v>0</v>
      </c>
      <c r="T492" s="228">
        <f>S492*H492</f>
        <v>0</v>
      </c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R492" s="229" t="s">
        <v>303</v>
      </c>
      <c r="AT492" s="229" t="s">
        <v>376</v>
      </c>
      <c r="AU492" s="229" t="s">
        <v>93</v>
      </c>
      <c r="AY492" s="20" t="s">
        <v>254</v>
      </c>
      <c r="BE492" s="230">
        <f>IF(N492="základní",J492,0)</f>
        <v>0</v>
      </c>
      <c r="BF492" s="230">
        <f>IF(N492="snížená",J492,0)</f>
        <v>0</v>
      </c>
      <c r="BG492" s="230">
        <f>IF(N492="zákl. přenesená",J492,0)</f>
        <v>0</v>
      </c>
      <c r="BH492" s="230">
        <f>IF(N492="sníž. přenesená",J492,0)</f>
        <v>0</v>
      </c>
      <c r="BI492" s="230">
        <f>IF(N492="nulová",J492,0)</f>
        <v>0</v>
      </c>
      <c r="BJ492" s="20" t="s">
        <v>23</v>
      </c>
      <c r="BK492" s="230">
        <f>ROUND(I492*H492,2)</f>
        <v>0</v>
      </c>
      <c r="BL492" s="20" t="s">
        <v>261</v>
      </c>
      <c r="BM492" s="229" t="s">
        <v>1543</v>
      </c>
    </row>
    <row r="493" s="13" customFormat="1">
      <c r="A493" s="13"/>
      <c r="B493" s="236"/>
      <c r="C493" s="237"/>
      <c r="D493" s="238" t="s">
        <v>265</v>
      </c>
      <c r="E493" s="239" t="s">
        <v>48</v>
      </c>
      <c r="F493" s="240" t="s">
        <v>2250</v>
      </c>
      <c r="G493" s="237"/>
      <c r="H493" s="241">
        <v>6</v>
      </c>
      <c r="I493" s="242"/>
      <c r="J493" s="237"/>
      <c r="K493" s="237"/>
      <c r="L493" s="243"/>
      <c r="M493" s="244"/>
      <c r="N493" s="245"/>
      <c r="O493" s="245"/>
      <c r="P493" s="245"/>
      <c r="Q493" s="245"/>
      <c r="R493" s="245"/>
      <c r="S493" s="245"/>
      <c r="T493" s="24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7" t="s">
        <v>265</v>
      </c>
      <c r="AU493" s="247" t="s">
        <v>93</v>
      </c>
      <c r="AV493" s="13" t="s">
        <v>93</v>
      </c>
      <c r="AW493" s="13" t="s">
        <v>46</v>
      </c>
      <c r="AX493" s="13" t="s">
        <v>23</v>
      </c>
      <c r="AY493" s="247" t="s">
        <v>254</v>
      </c>
    </row>
    <row r="494" s="2" customFormat="1">
      <c r="A494" s="42"/>
      <c r="B494" s="43"/>
      <c r="C494" s="44"/>
      <c r="D494" s="238" t="s">
        <v>278</v>
      </c>
      <c r="E494" s="44"/>
      <c r="F494" s="269" t="s">
        <v>2364</v>
      </c>
      <c r="G494" s="44"/>
      <c r="H494" s="44"/>
      <c r="I494" s="44"/>
      <c r="J494" s="44"/>
      <c r="K494" s="44"/>
      <c r="L494" s="48"/>
      <c r="M494" s="234"/>
      <c r="N494" s="235"/>
      <c r="O494" s="88"/>
      <c r="P494" s="88"/>
      <c r="Q494" s="88"/>
      <c r="R494" s="88"/>
      <c r="S494" s="88"/>
      <c r="T494" s="89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U494" s="20" t="s">
        <v>93</v>
      </c>
    </row>
    <row r="495" s="2" customFormat="1">
      <c r="A495" s="42"/>
      <c r="B495" s="43"/>
      <c r="C495" s="44"/>
      <c r="D495" s="238" t="s">
        <v>278</v>
      </c>
      <c r="E495" s="44"/>
      <c r="F495" s="270" t="s">
        <v>292</v>
      </c>
      <c r="G495" s="44"/>
      <c r="H495" s="271">
        <v>6</v>
      </c>
      <c r="I495" s="44"/>
      <c r="J495" s="44"/>
      <c r="K495" s="44"/>
      <c r="L495" s="48"/>
      <c r="M495" s="234"/>
      <c r="N495" s="23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U495" s="20" t="s">
        <v>93</v>
      </c>
    </row>
    <row r="496" s="2" customFormat="1" ht="24.15" customHeight="1">
      <c r="A496" s="42"/>
      <c r="B496" s="43"/>
      <c r="C496" s="218" t="s">
        <v>505</v>
      </c>
      <c r="D496" s="218" t="s">
        <v>256</v>
      </c>
      <c r="E496" s="219" t="s">
        <v>1244</v>
      </c>
      <c r="F496" s="220" t="s">
        <v>1245</v>
      </c>
      <c r="G496" s="221" t="s">
        <v>314</v>
      </c>
      <c r="H496" s="222">
        <v>4.7999999999999998</v>
      </c>
      <c r="I496" s="223"/>
      <c r="J496" s="224">
        <f>ROUND(I496*H496,2)</f>
        <v>0</v>
      </c>
      <c r="K496" s="220" t="s">
        <v>260</v>
      </c>
      <c r="L496" s="48"/>
      <c r="M496" s="225" t="s">
        <v>48</v>
      </c>
      <c r="N496" s="226" t="s">
        <v>56</v>
      </c>
      <c r="O496" s="88"/>
      <c r="P496" s="227">
        <f>O496*H496</f>
        <v>0</v>
      </c>
      <c r="Q496" s="227">
        <v>0</v>
      </c>
      <c r="R496" s="227">
        <f>Q496*H496</f>
        <v>0</v>
      </c>
      <c r="S496" s="227">
        <v>0</v>
      </c>
      <c r="T496" s="228">
        <f>S496*H496</f>
        <v>0</v>
      </c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R496" s="229" t="s">
        <v>261</v>
      </c>
      <c r="AT496" s="229" t="s">
        <v>256</v>
      </c>
      <c r="AU496" s="229" t="s">
        <v>93</v>
      </c>
      <c r="AY496" s="20" t="s">
        <v>254</v>
      </c>
      <c r="BE496" s="230">
        <f>IF(N496="základní",J496,0)</f>
        <v>0</v>
      </c>
      <c r="BF496" s="230">
        <f>IF(N496="snížená",J496,0)</f>
        <v>0</v>
      </c>
      <c r="BG496" s="230">
        <f>IF(N496="zákl. přenesená",J496,0)</f>
        <v>0</v>
      </c>
      <c r="BH496" s="230">
        <f>IF(N496="sníž. přenesená",J496,0)</f>
        <v>0</v>
      </c>
      <c r="BI496" s="230">
        <f>IF(N496="nulová",J496,0)</f>
        <v>0</v>
      </c>
      <c r="BJ496" s="20" t="s">
        <v>23</v>
      </c>
      <c r="BK496" s="230">
        <f>ROUND(I496*H496,2)</f>
        <v>0</v>
      </c>
      <c r="BL496" s="20" t="s">
        <v>261</v>
      </c>
      <c r="BM496" s="229" t="s">
        <v>1544</v>
      </c>
    </row>
    <row r="497" s="2" customFormat="1">
      <c r="A497" s="42"/>
      <c r="B497" s="43"/>
      <c r="C497" s="44"/>
      <c r="D497" s="231" t="s">
        <v>263</v>
      </c>
      <c r="E497" s="44"/>
      <c r="F497" s="232" t="s">
        <v>1247</v>
      </c>
      <c r="G497" s="44"/>
      <c r="H497" s="44"/>
      <c r="I497" s="233"/>
      <c r="J497" s="44"/>
      <c r="K497" s="44"/>
      <c r="L497" s="48"/>
      <c r="M497" s="234"/>
      <c r="N497" s="235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T497" s="20" t="s">
        <v>263</v>
      </c>
      <c r="AU497" s="20" t="s">
        <v>93</v>
      </c>
    </row>
    <row r="498" s="15" customFormat="1">
      <c r="A498" s="15"/>
      <c r="B498" s="259"/>
      <c r="C498" s="260"/>
      <c r="D498" s="238" t="s">
        <v>265</v>
      </c>
      <c r="E498" s="261" t="s">
        <v>48</v>
      </c>
      <c r="F498" s="262" t="s">
        <v>834</v>
      </c>
      <c r="G498" s="260"/>
      <c r="H498" s="261" t="s">
        <v>48</v>
      </c>
      <c r="I498" s="263"/>
      <c r="J498" s="260"/>
      <c r="K498" s="260"/>
      <c r="L498" s="264"/>
      <c r="M498" s="265"/>
      <c r="N498" s="266"/>
      <c r="O498" s="266"/>
      <c r="P498" s="266"/>
      <c r="Q498" s="266"/>
      <c r="R498" s="266"/>
      <c r="S498" s="266"/>
      <c r="T498" s="267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8" t="s">
        <v>265</v>
      </c>
      <c r="AU498" s="268" t="s">
        <v>93</v>
      </c>
      <c r="AV498" s="15" t="s">
        <v>23</v>
      </c>
      <c r="AW498" s="15" t="s">
        <v>46</v>
      </c>
      <c r="AX498" s="15" t="s">
        <v>85</v>
      </c>
      <c r="AY498" s="268" t="s">
        <v>254</v>
      </c>
    </row>
    <row r="499" s="13" customFormat="1">
      <c r="A499" s="13"/>
      <c r="B499" s="236"/>
      <c r="C499" s="237"/>
      <c r="D499" s="238" t="s">
        <v>265</v>
      </c>
      <c r="E499" s="239" t="s">
        <v>1545</v>
      </c>
      <c r="F499" s="240" t="s">
        <v>2283</v>
      </c>
      <c r="G499" s="237"/>
      <c r="H499" s="241">
        <v>4.7999999999999998</v>
      </c>
      <c r="I499" s="242"/>
      <c r="J499" s="237"/>
      <c r="K499" s="237"/>
      <c r="L499" s="243"/>
      <c r="M499" s="244"/>
      <c r="N499" s="245"/>
      <c r="O499" s="245"/>
      <c r="P499" s="245"/>
      <c r="Q499" s="245"/>
      <c r="R499" s="245"/>
      <c r="S499" s="245"/>
      <c r="T499" s="24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7" t="s">
        <v>265</v>
      </c>
      <c r="AU499" s="247" t="s">
        <v>93</v>
      </c>
      <c r="AV499" s="13" t="s">
        <v>93</v>
      </c>
      <c r="AW499" s="13" t="s">
        <v>46</v>
      </c>
      <c r="AX499" s="13" t="s">
        <v>85</v>
      </c>
      <c r="AY499" s="247" t="s">
        <v>254</v>
      </c>
    </row>
    <row r="500" s="13" customFormat="1">
      <c r="A500" s="13"/>
      <c r="B500" s="236"/>
      <c r="C500" s="237"/>
      <c r="D500" s="238" t="s">
        <v>265</v>
      </c>
      <c r="E500" s="239" t="s">
        <v>48</v>
      </c>
      <c r="F500" s="240" t="s">
        <v>2365</v>
      </c>
      <c r="G500" s="237"/>
      <c r="H500" s="241">
        <v>0</v>
      </c>
      <c r="I500" s="242"/>
      <c r="J500" s="237"/>
      <c r="K500" s="237"/>
      <c r="L500" s="243"/>
      <c r="M500" s="244"/>
      <c r="N500" s="245"/>
      <c r="O500" s="245"/>
      <c r="P500" s="245"/>
      <c r="Q500" s="245"/>
      <c r="R500" s="245"/>
      <c r="S500" s="245"/>
      <c r="T500" s="246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7" t="s">
        <v>265</v>
      </c>
      <c r="AU500" s="247" t="s">
        <v>93</v>
      </c>
      <c r="AV500" s="13" t="s">
        <v>93</v>
      </c>
      <c r="AW500" s="13" t="s">
        <v>46</v>
      </c>
      <c r="AX500" s="13" t="s">
        <v>85</v>
      </c>
      <c r="AY500" s="247" t="s">
        <v>254</v>
      </c>
    </row>
    <row r="501" s="14" customFormat="1">
      <c r="A501" s="14"/>
      <c r="B501" s="248"/>
      <c r="C501" s="249"/>
      <c r="D501" s="238" t="s">
        <v>265</v>
      </c>
      <c r="E501" s="250" t="s">
        <v>1548</v>
      </c>
      <c r="F501" s="251" t="s">
        <v>268</v>
      </c>
      <c r="G501" s="249"/>
      <c r="H501" s="252">
        <v>4.7999999999999998</v>
      </c>
      <c r="I501" s="253"/>
      <c r="J501" s="249"/>
      <c r="K501" s="249"/>
      <c r="L501" s="254"/>
      <c r="M501" s="255"/>
      <c r="N501" s="256"/>
      <c r="O501" s="256"/>
      <c r="P501" s="256"/>
      <c r="Q501" s="256"/>
      <c r="R501" s="256"/>
      <c r="S501" s="256"/>
      <c r="T501" s="257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8" t="s">
        <v>265</v>
      </c>
      <c r="AU501" s="258" t="s">
        <v>93</v>
      </c>
      <c r="AV501" s="14" t="s">
        <v>261</v>
      </c>
      <c r="AW501" s="14" t="s">
        <v>46</v>
      </c>
      <c r="AX501" s="14" t="s">
        <v>23</v>
      </c>
      <c r="AY501" s="258" t="s">
        <v>254</v>
      </c>
    </row>
    <row r="502" s="12" customFormat="1" ht="22.8" customHeight="1">
      <c r="A502" s="12"/>
      <c r="B502" s="202"/>
      <c r="C502" s="203"/>
      <c r="D502" s="204" t="s">
        <v>84</v>
      </c>
      <c r="E502" s="216" t="s">
        <v>572</v>
      </c>
      <c r="F502" s="216" t="s">
        <v>573</v>
      </c>
      <c r="G502" s="203"/>
      <c r="H502" s="203"/>
      <c r="I502" s="206"/>
      <c r="J502" s="217">
        <f>BK502</f>
        <v>0</v>
      </c>
      <c r="K502" s="203"/>
      <c r="L502" s="208"/>
      <c r="M502" s="209"/>
      <c r="N502" s="210"/>
      <c r="O502" s="210"/>
      <c r="P502" s="211">
        <f>SUM(P503:P506)</f>
        <v>0</v>
      </c>
      <c r="Q502" s="210"/>
      <c r="R502" s="211">
        <f>SUM(R503:R506)</f>
        <v>0</v>
      </c>
      <c r="S502" s="210"/>
      <c r="T502" s="212">
        <f>SUM(T503:T506)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13" t="s">
        <v>23</v>
      </c>
      <c r="AT502" s="214" t="s">
        <v>84</v>
      </c>
      <c r="AU502" s="214" t="s">
        <v>23</v>
      </c>
      <c r="AY502" s="213" t="s">
        <v>254</v>
      </c>
      <c r="BK502" s="215">
        <f>SUM(BK503:BK506)</f>
        <v>0</v>
      </c>
    </row>
    <row r="503" s="2" customFormat="1" ht="21.75" customHeight="1">
      <c r="A503" s="42"/>
      <c r="B503" s="43"/>
      <c r="C503" s="218" t="s">
        <v>214</v>
      </c>
      <c r="D503" s="218" t="s">
        <v>256</v>
      </c>
      <c r="E503" s="219" t="s">
        <v>1276</v>
      </c>
      <c r="F503" s="220" t="s">
        <v>1277</v>
      </c>
      <c r="G503" s="221" t="s">
        <v>528</v>
      </c>
      <c r="H503" s="222">
        <v>11.891</v>
      </c>
      <c r="I503" s="223"/>
      <c r="J503" s="224">
        <f>ROUND(I503*H503,2)</f>
        <v>0</v>
      </c>
      <c r="K503" s="220" t="s">
        <v>260</v>
      </c>
      <c r="L503" s="48"/>
      <c r="M503" s="225" t="s">
        <v>48</v>
      </c>
      <c r="N503" s="226" t="s">
        <v>56</v>
      </c>
      <c r="O503" s="88"/>
      <c r="P503" s="227">
        <f>O503*H503</f>
        <v>0</v>
      </c>
      <c r="Q503" s="227">
        <v>0</v>
      </c>
      <c r="R503" s="227">
        <f>Q503*H503</f>
        <v>0</v>
      </c>
      <c r="S503" s="227">
        <v>0</v>
      </c>
      <c r="T503" s="228">
        <f>S503*H503</f>
        <v>0</v>
      </c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R503" s="229" t="s">
        <v>261</v>
      </c>
      <c r="AT503" s="229" t="s">
        <v>256</v>
      </c>
      <c r="AU503" s="229" t="s">
        <v>93</v>
      </c>
      <c r="AY503" s="20" t="s">
        <v>254</v>
      </c>
      <c r="BE503" s="230">
        <f>IF(N503="základní",J503,0)</f>
        <v>0</v>
      </c>
      <c r="BF503" s="230">
        <f>IF(N503="snížená",J503,0)</f>
        <v>0</v>
      </c>
      <c r="BG503" s="230">
        <f>IF(N503="zákl. přenesená",J503,0)</f>
        <v>0</v>
      </c>
      <c r="BH503" s="230">
        <f>IF(N503="sníž. přenesená",J503,0)</f>
        <v>0</v>
      </c>
      <c r="BI503" s="230">
        <f>IF(N503="nulová",J503,0)</f>
        <v>0</v>
      </c>
      <c r="BJ503" s="20" t="s">
        <v>23</v>
      </c>
      <c r="BK503" s="230">
        <f>ROUND(I503*H503,2)</f>
        <v>0</v>
      </c>
      <c r="BL503" s="20" t="s">
        <v>261</v>
      </c>
      <c r="BM503" s="229" t="s">
        <v>1549</v>
      </c>
    </row>
    <row r="504" s="2" customFormat="1">
      <c r="A504" s="42"/>
      <c r="B504" s="43"/>
      <c r="C504" s="44"/>
      <c r="D504" s="231" t="s">
        <v>263</v>
      </c>
      <c r="E504" s="44"/>
      <c r="F504" s="232" t="s">
        <v>1279</v>
      </c>
      <c r="G504" s="44"/>
      <c r="H504" s="44"/>
      <c r="I504" s="233"/>
      <c r="J504" s="44"/>
      <c r="K504" s="44"/>
      <c r="L504" s="48"/>
      <c r="M504" s="234"/>
      <c r="N504" s="235"/>
      <c r="O504" s="88"/>
      <c r="P504" s="88"/>
      <c r="Q504" s="88"/>
      <c r="R504" s="88"/>
      <c r="S504" s="88"/>
      <c r="T504" s="89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T504" s="20" t="s">
        <v>263</v>
      </c>
      <c r="AU504" s="20" t="s">
        <v>93</v>
      </c>
    </row>
    <row r="505" s="2" customFormat="1" ht="24.15" customHeight="1">
      <c r="A505" s="42"/>
      <c r="B505" s="43"/>
      <c r="C505" s="218" t="s">
        <v>203</v>
      </c>
      <c r="D505" s="218" t="s">
        <v>256</v>
      </c>
      <c r="E505" s="219" t="s">
        <v>1281</v>
      </c>
      <c r="F505" s="220" t="s">
        <v>1282</v>
      </c>
      <c r="G505" s="221" t="s">
        <v>528</v>
      </c>
      <c r="H505" s="222">
        <v>11.891</v>
      </c>
      <c r="I505" s="223"/>
      <c r="J505" s="224">
        <f>ROUND(I505*H505,2)</f>
        <v>0</v>
      </c>
      <c r="K505" s="220" t="s">
        <v>260</v>
      </c>
      <c r="L505" s="48"/>
      <c r="M505" s="225" t="s">
        <v>48</v>
      </c>
      <c r="N505" s="226" t="s">
        <v>56</v>
      </c>
      <c r="O505" s="88"/>
      <c r="P505" s="227">
        <f>O505*H505</f>
        <v>0</v>
      </c>
      <c r="Q505" s="227">
        <v>0</v>
      </c>
      <c r="R505" s="227">
        <f>Q505*H505</f>
        <v>0</v>
      </c>
      <c r="S505" s="227">
        <v>0</v>
      </c>
      <c r="T505" s="228">
        <f>S505*H505</f>
        <v>0</v>
      </c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R505" s="229" t="s">
        <v>261</v>
      </c>
      <c r="AT505" s="229" t="s">
        <v>256</v>
      </c>
      <c r="AU505" s="229" t="s">
        <v>93</v>
      </c>
      <c r="AY505" s="20" t="s">
        <v>254</v>
      </c>
      <c r="BE505" s="230">
        <f>IF(N505="základní",J505,0)</f>
        <v>0</v>
      </c>
      <c r="BF505" s="230">
        <f>IF(N505="snížená",J505,0)</f>
        <v>0</v>
      </c>
      <c r="BG505" s="230">
        <f>IF(N505="zákl. přenesená",J505,0)</f>
        <v>0</v>
      </c>
      <c r="BH505" s="230">
        <f>IF(N505="sníž. přenesená",J505,0)</f>
        <v>0</v>
      </c>
      <c r="BI505" s="230">
        <f>IF(N505="nulová",J505,0)</f>
        <v>0</v>
      </c>
      <c r="BJ505" s="20" t="s">
        <v>23</v>
      </c>
      <c r="BK505" s="230">
        <f>ROUND(I505*H505,2)</f>
        <v>0</v>
      </c>
      <c r="BL505" s="20" t="s">
        <v>261</v>
      </c>
      <c r="BM505" s="229" t="s">
        <v>1550</v>
      </c>
    </row>
    <row r="506" s="2" customFormat="1">
      <c r="A506" s="42"/>
      <c r="B506" s="43"/>
      <c r="C506" s="44"/>
      <c r="D506" s="231" t="s">
        <v>263</v>
      </c>
      <c r="E506" s="44"/>
      <c r="F506" s="232" t="s">
        <v>1284</v>
      </c>
      <c r="G506" s="44"/>
      <c r="H506" s="44"/>
      <c r="I506" s="233"/>
      <c r="J506" s="44"/>
      <c r="K506" s="44"/>
      <c r="L506" s="48"/>
      <c r="M506" s="234"/>
      <c r="N506" s="235"/>
      <c r="O506" s="88"/>
      <c r="P506" s="88"/>
      <c r="Q506" s="88"/>
      <c r="R506" s="88"/>
      <c r="S506" s="88"/>
      <c r="T506" s="89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T506" s="20" t="s">
        <v>263</v>
      </c>
      <c r="AU506" s="20" t="s">
        <v>93</v>
      </c>
    </row>
    <row r="507" s="12" customFormat="1" ht="25.92" customHeight="1">
      <c r="A507" s="12"/>
      <c r="B507" s="202"/>
      <c r="C507" s="203"/>
      <c r="D507" s="204" t="s">
        <v>84</v>
      </c>
      <c r="E507" s="205" t="s">
        <v>579</v>
      </c>
      <c r="F507" s="205" t="s">
        <v>580</v>
      </c>
      <c r="G507" s="203"/>
      <c r="H507" s="203"/>
      <c r="I507" s="206"/>
      <c r="J507" s="207">
        <f>BK507</f>
        <v>0</v>
      </c>
      <c r="K507" s="203"/>
      <c r="L507" s="208"/>
      <c r="M507" s="209"/>
      <c r="N507" s="210"/>
      <c r="O507" s="210"/>
      <c r="P507" s="211">
        <f>SUM(P508:P511)</f>
        <v>0</v>
      </c>
      <c r="Q507" s="210"/>
      <c r="R507" s="211">
        <f>SUM(R508:R511)</f>
        <v>0</v>
      </c>
      <c r="S507" s="210"/>
      <c r="T507" s="212">
        <f>SUM(T508:T511)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13" t="s">
        <v>23</v>
      </c>
      <c r="AT507" s="214" t="s">
        <v>84</v>
      </c>
      <c r="AU507" s="214" t="s">
        <v>85</v>
      </c>
      <c r="AY507" s="213" t="s">
        <v>254</v>
      </c>
      <c r="BK507" s="215">
        <f>SUM(BK508:BK511)</f>
        <v>0</v>
      </c>
    </row>
    <row r="508" s="2" customFormat="1" ht="24.15" customHeight="1">
      <c r="A508" s="42"/>
      <c r="B508" s="43"/>
      <c r="C508" s="218" t="s">
        <v>525</v>
      </c>
      <c r="D508" s="218" t="s">
        <v>256</v>
      </c>
      <c r="E508" s="219" t="s">
        <v>582</v>
      </c>
      <c r="F508" s="220" t="s">
        <v>583</v>
      </c>
      <c r="G508" s="221" t="s">
        <v>528</v>
      </c>
      <c r="H508" s="222">
        <v>137.887</v>
      </c>
      <c r="I508" s="223"/>
      <c r="J508" s="224">
        <f>ROUND(I508*H508,2)</f>
        <v>0</v>
      </c>
      <c r="K508" s="220" t="s">
        <v>260</v>
      </c>
      <c r="L508" s="48"/>
      <c r="M508" s="225" t="s">
        <v>48</v>
      </c>
      <c r="N508" s="226" t="s">
        <v>56</v>
      </c>
      <c r="O508" s="88"/>
      <c r="P508" s="227">
        <f>O508*H508</f>
        <v>0</v>
      </c>
      <c r="Q508" s="227">
        <v>0</v>
      </c>
      <c r="R508" s="227">
        <f>Q508*H508</f>
        <v>0</v>
      </c>
      <c r="S508" s="227">
        <v>0</v>
      </c>
      <c r="T508" s="228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29" t="s">
        <v>261</v>
      </c>
      <c r="AT508" s="229" t="s">
        <v>256</v>
      </c>
      <c r="AU508" s="229" t="s">
        <v>23</v>
      </c>
      <c r="AY508" s="20" t="s">
        <v>254</v>
      </c>
      <c r="BE508" s="230">
        <f>IF(N508="základní",J508,0)</f>
        <v>0</v>
      </c>
      <c r="BF508" s="230">
        <f>IF(N508="snížená",J508,0)</f>
        <v>0</v>
      </c>
      <c r="BG508" s="230">
        <f>IF(N508="zákl. přenesená",J508,0)</f>
        <v>0</v>
      </c>
      <c r="BH508" s="230">
        <f>IF(N508="sníž. přenesená",J508,0)</f>
        <v>0</v>
      </c>
      <c r="BI508" s="230">
        <f>IF(N508="nulová",J508,0)</f>
        <v>0</v>
      </c>
      <c r="BJ508" s="20" t="s">
        <v>23</v>
      </c>
      <c r="BK508" s="230">
        <f>ROUND(I508*H508,2)</f>
        <v>0</v>
      </c>
      <c r="BL508" s="20" t="s">
        <v>261</v>
      </c>
      <c r="BM508" s="229" t="s">
        <v>2366</v>
      </c>
    </row>
    <row r="509" s="2" customFormat="1">
      <c r="A509" s="42"/>
      <c r="B509" s="43"/>
      <c r="C509" s="44"/>
      <c r="D509" s="231" t="s">
        <v>263</v>
      </c>
      <c r="E509" s="44"/>
      <c r="F509" s="232" t="s">
        <v>585</v>
      </c>
      <c r="G509" s="44"/>
      <c r="H509" s="44"/>
      <c r="I509" s="233"/>
      <c r="J509" s="44"/>
      <c r="K509" s="44"/>
      <c r="L509" s="48"/>
      <c r="M509" s="234"/>
      <c r="N509" s="23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0" t="s">
        <v>263</v>
      </c>
      <c r="AU509" s="20" t="s">
        <v>23</v>
      </c>
    </row>
    <row r="510" s="13" customFormat="1">
      <c r="A510" s="13"/>
      <c r="B510" s="236"/>
      <c r="C510" s="237"/>
      <c r="D510" s="238" t="s">
        <v>265</v>
      </c>
      <c r="E510" s="239" t="s">
        <v>48</v>
      </c>
      <c r="F510" s="240" t="s">
        <v>2367</v>
      </c>
      <c r="G510" s="237"/>
      <c r="H510" s="241">
        <v>137.887</v>
      </c>
      <c r="I510" s="242"/>
      <c r="J510" s="237"/>
      <c r="K510" s="237"/>
      <c r="L510" s="243"/>
      <c r="M510" s="244"/>
      <c r="N510" s="245"/>
      <c r="O510" s="245"/>
      <c r="P510" s="245"/>
      <c r="Q510" s="245"/>
      <c r="R510" s="245"/>
      <c r="S510" s="245"/>
      <c r="T510" s="24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7" t="s">
        <v>265</v>
      </c>
      <c r="AU510" s="247" t="s">
        <v>23</v>
      </c>
      <c r="AV510" s="13" t="s">
        <v>93</v>
      </c>
      <c r="AW510" s="13" t="s">
        <v>46</v>
      </c>
      <c r="AX510" s="13" t="s">
        <v>85</v>
      </c>
      <c r="AY510" s="247" t="s">
        <v>254</v>
      </c>
    </row>
    <row r="511" s="14" customFormat="1">
      <c r="A511" s="14"/>
      <c r="B511" s="248"/>
      <c r="C511" s="249"/>
      <c r="D511" s="238" t="s">
        <v>265</v>
      </c>
      <c r="E511" s="250" t="s">
        <v>48</v>
      </c>
      <c r="F511" s="251" t="s">
        <v>268</v>
      </c>
      <c r="G511" s="249"/>
      <c r="H511" s="252">
        <v>137.887</v>
      </c>
      <c r="I511" s="253"/>
      <c r="J511" s="249"/>
      <c r="K511" s="249"/>
      <c r="L511" s="254"/>
      <c r="M511" s="308"/>
      <c r="N511" s="309"/>
      <c r="O511" s="309"/>
      <c r="P511" s="309"/>
      <c r="Q511" s="309"/>
      <c r="R511" s="309"/>
      <c r="S511" s="309"/>
      <c r="T511" s="31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8" t="s">
        <v>265</v>
      </c>
      <c r="AU511" s="258" t="s">
        <v>23</v>
      </c>
      <c r="AV511" s="14" t="s">
        <v>261</v>
      </c>
      <c r="AW511" s="14" t="s">
        <v>46</v>
      </c>
      <c r="AX511" s="14" t="s">
        <v>23</v>
      </c>
      <c r="AY511" s="258" t="s">
        <v>254</v>
      </c>
    </row>
    <row r="512" s="2" customFormat="1" ht="6.96" customHeight="1">
      <c r="A512" s="42"/>
      <c r="B512" s="63"/>
      <c r="C512" s="64"/>
      <c r="D512" s="64"/>
      <c r="E512" s="64"/>
      <c r="F512" s="64"/>
      <c r="G512" s="64"/>
      <c r="H512" s="64"/>
      <c r="I512" s="64"/>
      <c r="J512" s="64"/>
      <c r="K512" s="64"/>
      <c r="L512" s="48"/>
      <c r="M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</row>
  </sheetData>
  <sheetProtection sheet="1" autoFilter="0" formatColumns="0" formatRows="0" objects="1" scenarios="1" spinCount="100000" saltValue="euhHaewNW7UFT2h0J0vkz6Dy8uNnhbHQChevJuR7X+CCWRCi/Gre+hbstWO8HRca4ymHPPOVRbcO6F2unnqZXA==" hashValue="SIYcWqf45DQoOSgVq481w8SPG+HbhYFuLzVGu08SIIwHxkp+VV+cR6q46okJjubUD0ynS3uzTi4UKFBNNUbvhA==" algorithmName="SHA-512" password="CC35"/>
  <autoFilter ref="C97:K51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hyperlinks>
    <hyperlink ref="F102" r:id="rId1" display="https://podminky.urs.cz/item/CS_URS_2024_01/115101201"/>
    <hyperlink ref="F107" r:id="rId2" display="https://podminky.urs.cz/item/CS_URS_2024_01/115101301"/>
    <hyperlink ref="F112" r:id="rId3" display="https://podminky.urs.cz/item/CS_URS_2024_01/131113712"/>
    <hyperlink ref="F117" r:id="rId4" display="https://podminky.urs.cz/item/CS_URS_2024_01/131151205"/>
    <hyperlink ref="F154" r:id="rId5" display="https://podminky.urs.cz/item/CS_URS_2024_01/131213712"/>
    <hyperlink ref="F159" r:id="rId6" display="https://podminky.urs.cz/item/CS_URS_2024_01/131251205"/>
    <hyperlink ref="F164" r:id="rId7" display="https://podminky.urs.cz/item/CS_URS_2024_01/131313712"/>
    <hyperlink ref="F169" r:id="rId8" display="https://podminky.urs.cz/item/CS_URS_2024_01/131351205"/>
    <hyperlink ref="F174" r:id="rId9" display="https://podminky.urs.cz/item/CS_URS_2024_01/151811142"/>
    <hyperlink ref="F178" r:id="rId10" display="https://podminky.urs.cz/item/CS_URS_2024_01/151811242"/>
    <hyperlink ref="F184" r:id="rId11" display="https://podminky.urs.cz/item/CS_URS_2024_01/153191112"/>
    <hyperlink ref="F188" r:id="rId12" display="https://podminky.urs.cz/item/CS_URS_2024_01/153191222"/>
    <hyperlink ref="F194" r:id="rId13" display="https://podminky.urs.cz/item/CS_URS_2024_01/161151103"/>
    <hyperlink ref="F217" r:id="rId14" display="https://podminky.urs.cz/item/CS_URS_2024_01/161151113"/>
    <hyperlink ref="F232" r:id="rId15" display="https://podminky.urs.cz/item/CS_URS_2024_01/162351103"/>
    <hyperlink ref="F263" r:id="rId16" display="https://podminky.urs.cz/item/CS_URS_2024_01/162751117"/>
    <hyperlink ref="F268" r:id="rId17" display="https://podminky.urs.cz/item/CS_URS_2024_01/162751137"/>
    <hyperlink ref="F273" r:id="rId18" display="https://podminky.urs.cz/item/CS_URS_2024_01/167151111"/>
    <hyperlink ref="F306" r:id="rId19" display="https://podminky.urs.cz/item/CS_URS_2024_01/171251201"/>
    <hyperlink ref="F339" r:id="rId20" display="https://podminky.urs.cz/item/CS_URS_2024_01/174101101"/>
    <hyperlink ref="F402" r:id="rId21" display="https://podminky.urs.cz/item/CS_URS_2024_01/175151101"/>
    <hyperlink ref="F414" r:id="rId22" display="https://podminky.urs.cz/item/CS_URS_2024_01/212752101"/>
    <hyperlink ref="F419" r:id="rId23" display="https://podminky.urs.cz/item/CS_URS_2024_01/213141112"/>
    <hyperlink ref="F432" r:id="rId24" display="https://podminky.urs.cz/item/CS_URS_2024_01/451541111"/>
    <hyperlink ref="F438" r:id="rId25" display="https://podminky.urs.cz/item/CS_URS_2024_01/452311131"/>
    <hyperlink ref="F444" r:id="rId26" display="https://podminky.urs.cz/item/CS_URS_2024_01/452312161"/>
    <hyperlink ref="F451" r:id="rId27" display="https://podminky.urs.cz/item/CS_URS_2024_01/831352121"/>
    <hyperlink ref="F459" r:id="rId28" display="https://podminky.urs.cz/item/CS_URS_2024_01/895941341"/>
    <hyperlink ref="F466" r:id="rId29" display="https://podminky.urs.cz/item/CS_URS_2024_01/895941351"/>
    <hyperlink ref="F475" r:id="rId30" display="https://podminky.urs.cz/item/CS_URS_2024_01/895941362"/>
    <hyperlink ref="F484" r:id="rId31" display="https://podminky.urs.cz/item/CS_URS_2024_01/899204112"/>
    <hyperlink ref="F497" r:id="rId32" display="https://podminky.urs.cz/item/CS_URS_2024_01/899633241"/>
    <hyperlink ref="F504" r:id="rId33" display="https://podminky.urs.cz/item/CS_URS_2024_01/998271201"/>
    <hyperlink ref="F506" r:id="rId34" display="https://podminky.urs.cz/item/CS_URS_2024_01/998271224"/>
    <hyperlink ref="F509" r:id="rId35" display="https://podminky.urs.cz/item/CS_URS_2024_01/171201231x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134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23"/>
      <c r="AT3" s="20" t="s">
        <v>93</v>
      </c>
    </row>
    <row r="4" s="1" customFormat="1" ht="24.96" customHeight="1">
      <c r="B4" s="23"/>
      <c r="D4" s="146" t="s">
        <v>173</v>
      </c>
      <c r="L4" s="23"/>
      <c r="M4" s="14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8" t="s">
        <v>16</v>
      </c>
      <c r="L6" s="23"/>
    </row>
    <row r="7" s="1" customFormat="1" ht="16.5" customHeight="1">
      <c r="B7" s="23"/>
      <c r="E7" s="149" t="str">
        <f>'Rekapitulace stavby'!K6</f>
        <v>DPS - Rekonstrukce oddělovače OK 1B Praha 7</v>
      </c>
      <c r="F7" s="148"/>
      <c r="G7" s="148"/>
      <c r="H7" s="148"/>
      <c r="L7" s="23"/>
    </row>
    <row r="8">
      <c r="B8" s="23"/>
      <c r="D8" s="148" t="s">
        <v>182</v>
      </c>
      <c r="L8" s="23"/>
    </row>
    <row r="9" s="1" customFormat="1" ht="16.5" customHeight="1">
      <c r="B9" s="23"/>
      <c r="E9" s="149" t="s">
        <v>2051</v>
      </c>
      <c r="F9" s="1"/>
      <c r="G9" s="1"/>
      <c r="H9" s="1"/>
      <c r="L9" s="23"/>
    </row>
    <row r="10" s="1" customFormat="1" ht="12" customHeight="1">
      <c r="B10" s="23"/>
      <c r="D10" s="148" t="s">
        <v>187</v>
      </c>
      <c r="L10" s="23"/>
    </row>
    <row r="11" s="2" customFormat="1" ht="16.5" customHeight="1">
      <c r="A11" s="42"/>
      <c r="B11" s="48"/>
      <c r="C11" s="42"/>
      <c r="D11" s="42"/>
      <c r="E11" s="161" t="s">
        <v>2114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8" t="s">
        <v>624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8"/>
      <c r="C13" s="42"/>
      <c r="D13" s="42"/>
      <c r="E13" s="151" t="s">
        <v>2368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8"/>
      <c r="C15" s="42"/>
      <c r="D15" s="148" t="s">
        <v>19</v>
      </c>
      <c r="E15" s="42"/>
      <c r="F15" s="137" t="s">
        <v>48</v>
      </c>
      <c r="G15" s="42"/>
      <c r="H15" s="42"/>
      <c r="I15" s="148" t="s">
        <v>21</v>
      </c>
      <c r="J15" s="137" t="s">
        <v>48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8" t="s">
        <v>24</v>
      </c>
      <c r="E16" s="42"/>
      <c r="F16" s="137" t="s">
        <v>25</v>
      </c>
      <c r="G16" s="42"/>
      <c r="H16" s="42"/>
      <c r="I16" s="148" t="s">
        <v>26</v>
      </c>
      <c r="J16" s="152" t="str">
        <f>'Rekapitulace stavby'!AN8</f>
        <v>16. 8. 2024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8"/>
      <c r="C18" s="42"/>
      <c r="D18" s="148" t="s">
        <v>34</v>
      </c>
      <c r="E18" s="42"/>
      <c r="F18" s="42"/>
      <c r="G18" s="42"/>
      <c r="H18" s="42"/>
      <c r="I18" s="148" t="s">
        <v>35</v>
      </c>
      <c r="J18" s="137" t="s">
        <v>36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8"/>
      <c r="C19" s="42"/>
      <c r="D19" s="42"/>
      <c r="E19" s="137" t="s">
        <v>37</v>
      </c>
      <c r="F19" s="42"/>
      <c r="G19" s="42"/>
      <c r="H19" s="42"/>
      <c r="I19" s="148" t="s">
        <v>38</v>
      </c>
      <c r="J19" s="137" t="s">
        <v>39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48" t="s">
        <v>40</v>
      </c>
      <c r="E21" s="42"/>
      <c r="F21" s="42"/>
      <c r="G21" s="42"/>
      <c r="H21" s="42"/>
      <c r="I21" s="148" t="s">
        <v>35</v>
      </c>
      <c r="J21" s="36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36" t="str">
        <f>'Rekapitulace stavby'!E14</f>
        <v>Vyplň údaj</v>
      </c>
      <c r="F22" s="137"/>
      <c r="G22" s="137"/>
      <c r="H22" s="137"/>
      <c r="I22" s="148" t="s">
        <v>38</v>
      </c>
      <c r="J22" s="36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48" t="s">
        <v>42</v>
      </c>
      <c r="E24" s="42"/>
      <c r="F24" s="42"/>
      <c r="G24" s="42"/>
      <c r="H24" s="42"/>
      <c r="I24" s="148" t="s">
        <v>35</v>
      </c>
      <c r="J24" s="137" t="s">
        <v>43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8"/>
      <c r="C25" s="42"/>
      <c r="D25" s="42"/>
      <c r="E25" s="137" t="s">
        <v>44</v>
      </c>
      <c r="F25" s="42"/>
      <c r="G25" s="42"/>
      <c r="H25" s="42"/>
      <c r="I25" s="148" t="s">
        <v>38</v>
      </c>
      <c r="J25" s="137" t="s">
        <v>45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8"/>
      <c r="C27" s="42"/>
      <c r="D27" s="148" t="s">
        <v>47</v>
      </c>
      <c r="E27" s="42"/>
      <c r="F27" s="42"/>
      <c r="G27" s="42"/>
      <c r="H27" s="42"/>
      <c r="I27" s="148" t="s">
        <v>35</v>
      </c>
      <c r="J27" s="137" t="s">
        <v>48</v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8"/>
      <c r="C28" s="42"/>
      <c r="D28" s="42"/>
      <c r="E28" s="137" t="s">
        <v>44</v>
      </c>
      <c r="F28" s="42"/>
      <c r="G28" s="42"/>
      <c r="H28" s="42"/>
      <c r="I28" s="148" t="s">
        <v>38</v>
      </c>
      <c r="J28" s="137" t="s">
        <v>48</v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8"/>
      <c r="C30" s="42"/>
      <c r="D30" s="148" t="s">
        <v>49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225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51</v>
      </c>
      <c r="E34" s="42"/>
      <c r="F34" s="42"/>
      <c r="G34" s="42"/>
      <c r="H34" s="42"/>
      <c r="I34" s="42"/>
      <c r="J34" s="159">
        <f>ROUND(J93,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53</v>
      </c>
      <c r="G36" s="42"/>
      <c r="H36" s="42"/>
      <c r="I36" s="160" t="s">
        <v>52</v>
      </c>
      <c r="J36" s="160" t="s">
        <v>54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61" t="s">
        <v>55</v>
      </c>
      <c r="E37" s="148" t="s">
        <v>56</v>
      </c>
      <c r="F37" s="162">
        <f>ROUND((SUM(BE93:BE103)),  2)</f>
        <v>0</v>
      </c>
      <c r="G37" s="42"/>
      <c r="H37" s="42"/>
      <c r="I37" s="163">
        <v>0.20999999999999999</v>
      </c>
      <c r="J37" s="162">
        <f>ROUND(((SUM(BE93:BE103))*I37),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8" t="s">
        <v>57</v>
      </c>
      <c r="F38" s="162">
        <f>ROUND((SUM(BF93:BF103)),  2)</f>
        <v>0</v>
      </c>
      <c r="G38" s="42"/>
      <c r="H38" s="42"/>
      <c r="I38" s="163">
        <v>0.12</v>
      </c>
      <c r="J38" s="162">
        <f>ROUND(((SUM(BF93:BF103))*I38),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8" t="s">
        <v>58</v>
      </c>
      <c r="F39" s="162">
        <f>ROUND((SUM(BG93:BG103)),  2)</f>
        <v>0</v>
      </c>
      <c r="G39" s="42"/>
      <c r="H39" s="42"/>
      <c r="I39" s="163">
        <v>0.20999999999999999</v>
      </c>
      <c r="J39" s="162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8" t="s">
        <v>59</v>
      </c>
      <c r="F40" s="162">
        <f>ROUND((SUM(BH93:BH103)),  2)</f>
        <v>0</v>
      </c>
      <c r="G40" s="42"/>
      <c r="H40" s="42"/>
      <c r="I40" s="163">
        <v>0.12</v>
      </c>
      <c r="J40" s="162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8" t="s">
        <v>60</v>
      </c>
      <c r="F41" s="162">
        <f>ROUND((SUM(BI93:BI103)),  2)</f>
        <v>0</v>
      </c>
      <c r="G41" s="42"/>
      <c r="H41" s="42"/>
      <c r="I41" s="163">
        <v>0</v>
      </c>
      <c r="J41" s="162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4"/>
      <c r="D43" s="165" t="s">
        <v>61</v>
      </c>
      <c r="E43" s="166"/>
      <c r="F43" s="166"/>
      <c r="G43" s="167" t="s">
        <v>62</v>
      </c>
      <c r="H43" s="168" t="s">
        <v>63</v>
      </c>
      <c r="I43" s="166"/>
      <c r="J43" s="169">
        <f>SUM(J34:J41)</f>
        <v>0</v>
      </c>
      <c r="K43" s="170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6" t="s">
        <v>226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5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5" t="str">
        <f>E7</f>
        <v>DPS - Rekonstrukce oddělovače OK 1B Praha 7</v>
      </c>
      <c r="F52" s="35"/>
      <c r="G52" s="35"/>
      <c r="H52" s="35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4"/>
      <c r="C53" s="35" t="s">
        <v>182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2051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187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2"/>
      <c r="B56" s="43"/>
      <c r="C56" s="44"/>
      <c r="D56" s="44"/>
      <c r="E56" s="300" t="s">
        <v>2114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5" t="s">
        <v>624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>SO 03.3 - Dendrologické práce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5" t="s">
        <v>24</v>
      </c>
      <c r="D60" s="44"/>
      <c r="E60" s="44"/>
      <c r="F60" s="30" t="str">
        <f>F16</f>
        <v>Praha 7 - Holešovice</v>
      </c>
      <c r="G60" s="44"/>
      <c r="H60" s="44"/>
      <c r="I60" s="35" t="s">
        <v>26</v>
      </c>
      <c r="J60" s="76" t="str">
        <f>IF(J16="","",J16)</f>
        <v>16. 8. 2024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5.15" customHeight="1">
      <c r="A62" s="42"/>
      <c r="B62" s="43"/>
      <c r="C62" s="35" t="s">
        <v>34</v>
      </c>
      <c r="D62" s="44"/>
      <c r="E62" s="44"/>
      <c r="F62" s="30" t="str">
        <f>E19</f>
        <v>Pražská vodohospodářská společnost a.s.</v>
      </c>
      <c r="G62" s="44"/>
      <c r="H62" s="44"/>
      <c r="I62" s="35" t="s">
        <v>42</v>
      </c>
      <c r="J62" s="40" t="str">
        <f>E25</f>
        <v>Sweco a.s.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5" t="s">
        <v>40</v>
      </c>
      <c r="D63" s="44"/>
      <c r="E63" s="44"/>
      <c r="F63" s="30" t="str">
        <f>IF(E22="","",E22)</f>
        <v>Vyplň údaj</v>
      </c>
      <c r="G63" s="44"/>
      <c r="H63" s="44"/>
      <c r="I63" s="35" t="s">
        <v>47</v>
      </c>
      <c r="J63" s="40" t="str">
        <f>E28</f>
        <v>Sweco a.s.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227</v>
      </c>
      <c r="D65" s="177"/>
      <c r="E65" s="177"/>
      <c r="F65" s="177"/>
      <c r="G65" s="177"/>
      <c r="H65" s="177"/>
      <c r="I65" s="177"/>
      <c r="J65" s="178" t="s">
        <v>228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83</v>
      </c>
      <c r="D67" s="44"/>
      <c r="E67" s="44"/>
      <c r="F67" s="44"/>
      <c r="G67" s="44"/>
      <c r="H67" s="44"/>
      <c r="I67" s="44"/>
      <c r="J67" s="106">
        <f>J93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0" t="s">
        <v>229</v>
      </c>
    </row>
    <row r="68" s="9" customFormat="1" ht="24.96" customHeight="1">
      <c r="A68" s="9"/>
      <c r="B68" s="180"/>
      <c r="C68" s="181"/>
      <c r="D68" s="182" t="s">
        <v>230</v>
      </c>
      <c r="E68" s="183"/>
      <c r="F68" s="183"/>
      <c r="G68" s="183"/>
      <c r="H68" s="183"/>
      <c r="I68" s="183"/>
      <c r="J68" s="184">
        <f>J94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9"/>
      <c r="D69" s="187" t="s">
        <v>231</v>
      </c>
      <c r="E69" s="188"/>
      <c r="F69" s="188"/>
      <c r="G69" s="188"/>
      <c r="H69" s="188"/>
      <c r="I69" s="188"/>
      <c r="J69" s="189">
        <f>J95</f>
        <v>0</v>
      </c>
      <c r="K69" s="129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150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50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5" s="2" customFormat="1" ht="6.96" customHeight="1">
      <c r="A75" s="42"/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150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4.96" customHeight="1">
      <c r="A76" s="42"/>
      <c r="B76" s="43"/>
      <c r="C76" s="26" t="s">
        <v>239</v>
      </c>
      <c r="D76" s="44"/>
      <c r="E76" s="44"/>
      <c r="F76" s="44"/>
      <c r="G76" s="44"/>
      <c r="H76" s="44"/>
      <c r="I76" s="44"/>
      <c r="J76" s="44"/>
      <c r="K76" s="44"/>
      <c r="L76" s="150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50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16</v>
      </c>
      <c r="D78" s="44"/>
      <c r="E78" s="44"/>
      <c r="F78" s="44"/>
      <c r="G78" s="44"/>
      <c r="H78" s="44"/>
      <c r="I78" s="44"/>
      <c r="J78" s="44"/>
      <c r="K78" s="44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6.5" customHeight="1">
      <c r="A79" s="42"/>
      <c r="B79" s="43"/>
      <c r="C79" s="44"/>
      <c r="D79" s="44"/>
      <c r="E79" s="175" t="str">
        <f>E7</f>
        <v>DPS - Rekonstrukce oddělovače OK 1B Praha 7</v>
      </c>
      <c r="F79" s="35"/>
      <c r="G79" s="35"/>
      <c r="H79" s="35"/>
      <c r="I79" s="44"/>
      <c r="J79" s="44"/>
      <c r="K79" s="44"/>
      <c r="L79" s="15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1" customFormat="1" ht="12" customHeight="1">
      <c r="B80" s="24"/>
      <c r="C80" s="35" t="s">
        <v>182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1" customFormat="1" ht="16.5" customHeight="1">
      <c r="B81" s="24"/>
      <c r="C81" s="25"/>
      <c r="D81" s="25"/>
      <c r="E81" s="175" t="s">
        <v>2051</v>
      </c>
      <c r="F81" s="25"/>
      <c r="G81" s="25"/>
      <c r="H81" s="25"/>
      <c r="I81" s="25"/>
      <c r="J81" s="25"/>
      <c r="K81" s="25"/>
      <c r="L81" s="23"/>
    </row>
    <row r="82" s="1" customFormat="1" ht="12" customHeight="1">
      <c r="B82" s="24"/>
      <c r="C82" s="35" t="s">
        <v>187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2"/>
      <c r="B83" s="43"/>
      <c r="C83" s="44"/>
      <c r="D83" s="44"/>
      <c r="E83" s="300" t="s">
        <v>2114</v>
      </c>
      <c r="F83" s="44"/>
      <c r="G83" s="44"/>
      <c r="H83" s="44"/>
      <c r="I83" s="44"/>
      <c r="J83" s="44"/>
      <c r="K83" s="44"/>
      <c r="L83" s="150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624</v>
      </c>
      <c r="D84" s="44"/>
      <c r="E84" s="44"/>
      <c r="F84" s="44"/>
      <c r="G84" s="44"/>
      <c r="H84" s="44"/>
      <c r="I84" s="44"/>
      <c r="J84" s="44"/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4"/>
      <c r="D85" s="44"/>
      <c r="E85" s="73" t="str">
        <f>E13</f>
        <v>SO 03.3 - Dendrologické práce</v>
      </c>
      <c r="F85" s="44"/>
      <c r="G85" s="44"/>
      <c r="H85" s="44"/>
      <c r="I85" s="44"/>
      <c r="J85" s="44"/>
      <c r="K85" s="4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50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5" t="s">
        <v>24</v>
      </c>
      <c r="D87" s="44"/>
      <c r="E87" s="44"/>
      <c r="F87" s="30" t="str">
        <f>F16</f>
        <v>Praha 7 - Holešovice</v>
      </c>
      <c r="G87" s="44"/>
      <c r="H87" s="44"/>
      <c r="I87" s="35" t="s">
        <v>26</v>
      </c>
      <c r="J87" s="76" t="str">
        <f>IF(J16="","",J16)</f>
        <v>16. 8. 2024</v>
      </c>
      <c r="K87" s="44"/>
      <c r="L87" s="150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50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34</v>
      </c>
      <c r="D89" s="44"/>
      <c r="E89" s="44"/>
      <c r="F89" s="30" t="str">
        <f>E19</f>
        <v>Pražská vodohospodářská společnost a.s.</v>
      </c>
      <c r="G89" s="44"/>
      <c r="H89" s="44"/>
      <c r="I89" s="35" t="s">
        <v>42</v>
      </c>
      <c r="J89" s="40" t="str">
        <f>E25</f>
        <v>Sweco a.s.</v>
      </c>
      <c r="K89" s="44"/>
      <c r="L89" s="150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5.15" customHeight="1">
      <c r="A90" s="42"/>
      <c r="B90" s="43"/>
      <c r="C90" s="35" t="s">
        <v>40</v>
      </c>
      <c r="D90" s="44"/>
      <c r="E90" s="44"/>
      <c r="F90" s="30" t="str">
        <f>IF(E22="","",E22)</f>
        <v>Vyplň údaj</v>
      </c>
      <c r="G90" s="44"/>
      <c r="H90" s="44"/>
      <c r="I90" s="35" t="s">
        <v>47</v>
      </c>
      <c r="J90" s="40" t="str">
        <f>E28</f>
        <v>Sweco a.s.</v>
      </c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0.32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50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11" customFormat="1" ht="29.28" customHeight="1">
      <c r="A92" s="191"/>
      <c r="B92" s="192"/>
      <c r="C92" s="193" t="s">
        <v>240</v>
      </c>
      <c r="D92" s="194" t="s">
        <v>70</v>
      </c>
      <c r="E92" s="194" t="s">
        <v>66</v>
      </c>
      <c r="F92" s="194" t="s">
        <v>67</v>
      </c>
      <c r="G92" s="194" t="s">
        <v>241</v>
      </c>
      <c r="H92" s="194" t="s">
        <v>242</v>
      </c>
      <c r="I92" s="194" t="s">
        <v>243</v>
      </c>
      <c r="J92" s="194" t="s">
        <v>228</v>
      </c>
      <c r="K92" s="195" t="s">
        <v>244</v>
      </c>
      <c r="L92" s="196"/>
      <c r="M92" s="96" t="s">
        <v>48</v>
      </c>
      <c r="N92" s="97" t="s">
        <v>55</v>
      </c>
      <c r="O92" s="97" t="s">
        <v>245</v>
      </c>
      <c r="P92" s="97" t="s">
        <v>246</v>
      </c>
      <c r="Q92" s="97" t="s">
        <v>247</v>
      </c>
      <c r="R92" s="97" t="s">
        <v>248</v>
      </c>
      <c r="S92" s="97" t="s">
        <v>249</v>
      </c>
      <c r="T92" s="98" t="s">
        <v>250</v>
      </c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</row>
    <row r="93" s="2" customFormat="1" ht="22.8" customHeight="1">
      <c r="A93" s="42"/>
      <c r="B93" s="43"/>
      <c r="C93" s="103" t="s">
        <v>251</v>
      </c>
      <c r="D93" s="44"/>
      <c r="E93" s="44"/>
      <c r="F93" s="44"/>
      <c r="G93" s="44"/>
      <c r="H93" s="44"/>
      <c r="I93" s="44"/>
      <c r="J93" s="197">
        <f>BK93</f>
        <v>0</v>
      </c>
      <c r="K93" s="44"/>
      <c r="L93" s="48"/>
      <c r="M93" s="99"/>
      <c r="N93" s="198"/>
      <c r="O93" s="100"/>
      <c r="P93" s="199">
        <f>P94</f>
        <v>0</v>
      </c>
      <c r="Q93" s="100"/>
      <c r="R93" s="199">
        <f>R94</f>
        <v>0</v>
      </c>
      <c r="S93" s="100"/>
      <c r="T93" s="200">
        <f>T94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84</v>
      </c>
      <c r="AU93" s="20" t="s">
        <v>229</v>
      </c>
      <c r="BK93" s="201">
        <f>BK94</f>
        <v>0</v>
      </c>
    </row>
    <row r="94" s="12" customFormat="1" ht="25.92" customHeight="1">
      <c r="A94" s="12"/>
      <c r="B94" s="202"/>
      <c r="C94" s="203"/>
      <c r="D94" s="204" t="s">
        <v>84</v>
      </c>
      <c r="E94" s="205" t="s">
        <v>252</v>
      </c>
      <c r="F94" s="205" t="s">
        <v>253</v>
      </c>
      <c r="G94" s="203"/>
      <c r="H94" s="203"/>
      <c r="I94" s="206"/>
      <c r="J94" s="207">
        <f>BK94</f>
        <v>0</v>
      </c>
      <c r="K94" s="203"/>
      <c r="L94" s="208"/>
      <c r="M94" s="209"/>
      <c r="N94" s="210"/>
      <c r="O94" s="210"/>
      <c r="P94" s="211">
        <f>P95</f>
        <v>0</v>
      </c>
      <c r="Q94" s="210"/>
      <c r="R94" s="211">
        <f>R95</f>
        <v>0</v>
      </c>
      <c r="S94" s="210"/>
      <c r="T94" s="212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23</v>
      </c>
      <c r="AT94" s="214" t="s">
        <v>84</v>
      </c>
      <c r="AU94" s="214" t="s">
        <v>85</v>
      </c>
      <c r="AY94" s="213" t="s">
        <v>254</v>
      </c>
      <c r="BK94" s="215">
        <f>BK95</f>
        <v>0</v>
      </c>
    </row>
    <row r="95" s="12" customFormat="1" ht="22.8" customHeight="1">
      <c r="A95" s="12"/>
      <c r="B95" s="202"/>
      <c r="C95" s="203"/>
      <c r="D95" s="204" t="s">
        <v>84</v>
      </c>
      <c r="E95" s="216" t="s">
        <v>23</v>
      </c>
      <c r="F95" s="216" t="s">
        <v>255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SUM(P96:P103)</f>
        <v>0</v>
      </c>
      <c r="Q95" s="210"/>
      <c r="R95" s="211">
        <f>SUM(R96:R103)</f>
        <v>0</v>
      </c>
      <c r="S95" s="210"/>
      <c r="T95" s="212">
        <f>SUM(T96:T103)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23</v>
      </c>
      <c r="AT95" s="214" t="s">
        <v>84</v>
      </c>
      <c r="AU95" s="214" t="s">
        <v>23</v>
      </c>
      <c r="AY95" s="213" t="s">
        <v>254</v>
      </c>
      <c r="BK95" s="215">
        <f>SUM(BK96:BK103)</f>
        <v>0</v>
      </c>
    </row>
    <row r="96" s="2" customFormat="1" ht="16.5" customHeight="1">
      <c r="A96" s="42"/>
      <c r="B96" s="43"/>
      <c r="C96" s="218" t="s">
        <v>23</v>
      </c>
      <c r="D96" s="218" t="s">
        <v>256</v>
      </c>
      <c r="E96" s="219" t="s">
        <v>2369</v>
      </c>
      <c r="F96" s="220" t="s">
        <v>2370</v>
      </c>
      <c r="G96" s="221" t="s">
        <v>1455</v>
      </c>
      <c r="H96" s="222">
        <v>4</v>
      </c>
      <c r="I96" s="223"/>
      <c r="J96" s="224">
        <f>ROUND(I96*H96,2)</f>
        <v>0</v>
      </c>
      <c r="K96" s="220" t="s">
        <v>984</v>
      </c>
      <c r="L96" s="48"/>
      <c r="M96" s="225" t="s">
        <v>48</v>
      </c>
      <c r="N96" s="226" t="s">
        <v>56</v>
      </c>
      <c r="O96" s="88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29" t="s">
        <v>261</v>
      </c>
      <c r="AT96" s="229" t="s">
        <v>256</v>
      </c>
      <c r="AU96" s="229" t="s">
        <v>93</v>
      </c>
      <c r="AY96" s="20" t="s">
        <v>254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20" t="s">
        <v>23</v>
      </c>
      <c r="BK96" s="230">
        <f>ROUND(I96*H96,2)</f>
        <v>0</v>
      </c>
      <c r="BL96" s="20" t="s">
        <v>261</v>
      </c>
      <c r="BM96" s="229" t="s">
        <v>2371</v>
      </c>
    </row>
    <row r="97" s="13" customFormat="1">
      <c r="A97" s="13"/>
      <c r="B97" s="236"/>
      <c r="C97" s="237"/>
      <c r="D97" s="238" t="s">
        <v>265</v>
      </c>
      <c r="E97" s="239" t="s">
        <v>48</v>
      </c>
      <c r="F97" s="240" t="s">
        <v>261</v>
      </c>
      <c r="G97" s="237"/>
      <c r="H97" s="241">
        <v>4</v>
      </c>
      <c r="I97" s="242"/>
      <c r="J97" s="237"/>
      <c r="K97" s="237"/>
      <c r="L97" s="243"/>
      <c r="M97" s="244"/>
      <c r="N97" s="245"/>
      <c r="O97" s="245"/>
      <c r="P97" s="245"/>
      <c r="Q97" s="245"/>
      <c r="R97" s="245"/>
      <c r="S97" s="245"/>
      <c r="T97" s="24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7" t="s">
        <v>265</v>
      </c>
      <c r="AU97" s="247" t="s">
        <v>93</v>
      </c>
      <c r="AV97" s="13" t="s">
        <v>93</v>
      </c>
      <c r="AW97" s="13" t="s">
        <v>46</v>
      </c>
      <c r="AX97" s="13" t="s">
        <v>23</v>
      </c>
      <c r="AY97" s="247" t="s">
        <v>254</v>
      </c>
    </row>
    <row r="98" s="2" customFormat="1" ht="16.5" customHeight="1">
      <c r="A98" s="42"/>
      <c r="B98" s="43"/>
      <c r="C98" s="218" t="s">
        <v>93</v>
      </c>
      <c r="D98" s="218" t="s">
        <v>256</v>
      </c>
      <c r="E98" s="219" t="s">
        <v>2372</v>
      </c>
      <c r="F98" s="220" t="s">
        <v>2373</v>
      </c>
      <c r="G98" s="221" t="s">
        <v>1455</v>
      </c>
      <c r="H98" s="222">
        <v>5</v>
      </c>
      <c r="I98" s="223"/>
      <c r="J98" s="224">
        <f>ROUND(I98*H98,2)</f>
        <v>0</v>
      </c>
      <c r="K98" s="220" t="s">
        <v>984</v>
      </c>
      <c r="L98" s="48"/>
      <c r="M98" s="225" t="s">
        <v>48</v>
      </c>
      <c r="N98" s="226" t="s">
        <v>56</v>
      </c>
      <c r="O98" s="88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29" t="s">
        <v>261</v>
      </c>
      <c r="AT98" s="229" t="s">
        <v>256</v>
      </c>
      <c r="AU98" s="229" t="s">
        <v>93</v>
      </c>
      <c r="AY98" s="20" t="s">
        <v>254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23</v>
      </c>
      <c r="BK98" s="230">
        <f>ROUND(I98*H98,2)</f>
        <v>0</v>
      </c>
      <c r="BL98" s="20" t="s">
        <v>261</v>
      </c>
      <c r="BM98" s="229" t="s">
        <v>2374</v>
      </c>
    </row>
    <row r="99" s="13" customFormat="1">
      <c r="A99" s="13"/>
      <c r="B99" s="236"/>
      <c r="C99" s="237"/>
      <c r="D99" s="238" t="s">
        <v>265</v>
      </c>
      <c r="E99" s="239" t="s">
        <v>48</v>
      </c>
      <c r="F99" s="240" t="s">
        <v>287</v>
      </c>
      <c r="G99" s="237"/>
      <c r="H99" s="241">
        <v>5</v>
      </c>
      <c r="I99" s="242"/>
      <c r="J99" s="237"/>
      <c r="K99" s="237"/>
      <c r="L99" s="243"/>
      <c r="M99" s="244"/>
      <c r="N99" s="245"/>
      <c r="O99" s="245"/>
      <c r="P99" s="245"/>
      <c r="Q99" s="245"/>
      <c r="R99" s="245"/>
      <c r="S99" s="245"/>
      <c r="T99" s="24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7" t="s">
        <v>265</v>
      </c>
      <c r="AU99" s="247" t="s">
        <v>93</v>
      </c>
      <c r="AV99" s="13" t="s">
        <v>93</v>
      </c>
      <c r="AW99" s="13" t="s">
        <v>46</v>
      </c>
      <c r="AX99" s="13" t="s">
        <v>23</v>
      </c>
      <c r="AY99" s="247" t="s">
        <v>254</v>
      </c>
    </row>
    <row r="100" s="2" customFormat="1" ht="16.5" customHeight="1">
      <c r="A100" s="42"/>
      <c r="B100" s="43"/>
      <c r="C100" s="218" t="s">
        <v>104</v>
      </c>
      <c r="D100" s="218" t="s">
        <v>256</v>
      </c>
      <c r="E100" s="219" t="s">
        <v>2375</v>
      </c>
      <c r="F100" s="220" t="s">
        <v>2376</v>
      </c>
      <c r="G100" s="221" t="s">
        <v>1455</v>
      </c>
      <c r="H100" s="222">
        <v>5</v>
      </c>
      <c r="I100" s="223"/>
      <c r="J100" s="224">
        <f>ROUND(I100*H100,2)</f>
        <v>0</v>
      </c>
      <c r="K100" s="220" t="s">
        <v>984</v>
      </c>
      <c r="L100" s="48"/>
      <c r="M100" s="225" t="s">
        <v>48</v>
      </c>
      <c r="N100" s="226" t="s">
        <v>56</v>
      </c>
      <c r="O100" s="88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9" t="s">
        <v>261</v>
      </c>
      <c r="AT100" s="229" t="s">
        <v>256</v>
      </c>
      <c r="AU100" s="229" t="s">
        <v>93</v>
      </c>
      <c r="AY100" s="20" t="s">
        <v>254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0" t="s">
        <v>23</v>
      </c>
      <c r="BK100" s="230">
        <f>ROUND(I100*H100,2)</f>
        <v>0</v>
      </c>
      <c r="BL100" s="20" t="s">
        <v>261</v>
      </c>
      <c r="BM100" s="229" t="s">
        <v>2377</v>
      </c>
    </row>
    <row r="101" s="13" customFormat="1">
      <c r="A101" s="13"/>
      <c r="B101" s="236"/>
      <c r="C101" s="237"/>
      <c r="D101" s="238" t="s">
        <v>265</v>
      </c>
      <c r="E101" s="239" t="s">
        <v>48</v>
      </c>
      <c r="F101" s="240" t="s">
        <v>2378</v>
      </c>
      <c r="G101" s="237"/>
      <c r="H101" s="241">
        <v>5</v>
      </c>
      <c r="I101" s="242"/>
      <c r="J101" s="237"/>
      <c r="K101" s="237"/>
      <c r="L101" s="243"/>
      <c r="M101" s="244"/>
      <c r="N101" s="245"/>
      <c r="O101" s="245"/>
      <c r="P101" s="245"/>
      <c r="Q101" s="245"/>
      <c r="R101" s="245"/>
      <c r="S101" s="245"/>
      <c r="T101" s="24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7" t="s">
        <v>265</v>
      </c>
      <c r="AU101" s="247" t="s">
        <v>93</v>
      </c>
      <c r="AV101" s="13" t="s">
        <v>93</v>
      </c>
      <c r="AW101" s="13" t="s">
        <v>46</v>
      </c>
      <c r="AX101" s="13" t="s">
        <v>23</v>
      </c>
      <c r="AY101" s="247" t="s">
        <v>254</v>
      </c>
    </row>
    <row r="102" s="2" customFormat="1" ht="16.5" customHeight="1">
      <c r="A102" s="42"/>
      <c r="B102" s="43"/>
      <c r="C102" s="218" t="s">
        <v>261</v>
      </c>
      <c r="D102" s="218" t="s">
        <v>256</v>
      </c>
      <c r="E102" s="219" t="s">
        <v>2379</v>
      </c>
      <c r="F102" s="220" t="s">
        <v>2380</v>
      </c>
      <c r="G102" s="221" t="s">
        <v>259</v>
      </c>
      <c r="H102" s="222">
        <v>200</v>
      </c>
      <c r="I102" s="223"/>
      <c r="J102" s="224">
        <f>ROUND(I102*H102,2)</f>
        <v>0</v>
      </c>
      <c r="K102" s="220" t="s">
        <v>984</v>
      </c>
      <c r="L102" s="48"/>
      <c r="M102" s="225" t="s">
        <v>48</v>
      </c>
      <c r="N102" s="226" t="s">
        <v>56</v>
      </c>
      <c r="O102" s="88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9" t="s">
        <v>261</v>
      </c>
      <c r="AT102" s="229" t="s">
        <v>256</v>
      </c>
      <c r="AU102" s="229" t="s">
        <v>93</v>
      </c>
      <c r="AY102" s="20" t="s">
        <v>254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23</v>
      </c>
      <c r="BK102" s="230">
        <f>ROUND(I102*H102,2)</f>
        <v>0</v>
      </c>
      <c r="BL102" s="20" t="s">
        <v>261</v>
      </c>
      <c r="BM102" s="229" t="s">
        <v>2381</v>
      </c>
    </row>
    <row r="103" s="13" customFormat="1">
      <c r="A103" s="13"/>
      <c r="B103" s="236"/>
      <c r="C103" s="237"/>
      <c r="D103" s="238" t="s">
        <v>265</v>
      </c>
      <c r="E103" s="239" t="s">
        <v>48</v>
      </c>
      <c r="F103" s="240" t="s">
        <v>2382</v>
      </c>
      <c r="G103" s="237"/>
      <c r="H103" s="241">
        <v>200</v>
      </c>
      <c r="I103" s="242"/>
      <c r="J103" s="237"/>
      <c r="K103" s="237"/>
      <c r="L103" s="243"/>
      <c r="M103" s="303"/>
      <c r="N103" s="304"/>
      <c r="O103" s="304"/>
      <c r="P103" s="304"/>
      <c r="Q103" s="304"/>
      <c r="R103" s="304"/>
      <c r="S103" s="304"/>
      <c r="T103" s="30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7" t="s">
        <v>265</v>
      </c>
      <c r="AU103" s="247" t="s">
        <v>93</v>
      </c>
      <c r="AV103" s="13" t="s">
        <v>93</v>
      </c>
      <c r="AW103" s="13" t="s">
        <v>46</v>
      </c>
      <c r="AX103" s="13" t="s">
        <v>23</v>
      </c>
      <c r="AY103" s="247" t="s">
        <v>254</v>
      </c>
    </row>
    <row r="104" s="2" customFormat="1" ht="6.96" customHeight="1">
      <c r="A104" s="42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48"/>
      <c r="M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</sheetData>
  <sheetProtection sheet="1" autoFilter="0" formatColumns="0" formatRows="0" objects="1" scenarios="1" spinCount="100000" saltValue="wLC2JeevYg1GnUBldxcm60DWvz8kr5LcSoBThCkj2/T0UIJJcUbZFzbQ6/RcIHBSkx4gFMSSza2/x9UG2Yo1Vw==" hashValue="CAMtAaCwBw3jiUp3mpbLKkQ/DbCdPFQ8VWm6U6aiFgQS2iqttA638N8dHPaNn6FPa7gt8Utq7EdQGALUDMMeeA==" algorithmName="SHA-512" password="CC35"/>
  <autoFilter ref="C92:K10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140</v>
      </c>
      <c r="AZ2" s="143" t="s">
        <v>2238</v>
      </c>
      <c r="BA2" s="143" t="s">
        <v>48</v>
      </c>
      <c r="BB2" s="143" t="s">
        <v>48</v>
      </c>
      <c r="BC2" s="143" t="s">
        <v>2383</v>
      </c>
      <c r="BD2" s="143" t="s">
        <v>93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23"/>
      <c r="AT3" s="20" t="s">
        <v>93</v>
      </c>
      <c r="AZ3" s="143" t="s">
        <v>632</v>
      </c>
      <c r="BA3" s="143" t="s">
        <v>48</v>
      </c>
      <c r="BB3" s="143" t="s">
        <v>48</v>
      </c>
      <c r="BC3" s="143" t="s">
        <v>2384</v>
      </c>
      <c r="BD3" s="143" t="s">
        <v>93</v>
      </c>
    </row>
    <row r="4" s="1" customFormat="1" ht="24.96" customHeight="1">
      <c r="B4" s="23"/>
      <c r="D4" s="146" t="s">
        <v>173</v>
      </c>
      <c r="L4" s="23"/>
      <c r="M4" s="147" t="s">
        <v>10</v>
      </c>
      <c r="AT4" s="20" t="s">
        <v>4</v>
      </c>
      <c r="AZ4" s="143" t="s">
        <v>647</v>
      </c>
      <c r="BA4" s="143" t="s">
        <v>48</v>
      </c>
      <c r="BB4" s="143" t="s">
        <v>48</v>
      </c>
      <c r="BC4" s="143" t="s">
        <v>2385</v>
      </c>
      <c r="BD4" s="143" t="s">
        <v>93</v>
      </c>
    </row>
    <row r="5" s="1" customFormat="1" ht="6.96" customHeight="1">
      <c r="B5" s="23"/>
      <c r="L5" s="23"/>
      <c r="AZ5" s="143" t="s">
        <v>651</v>
      </c>
      <c r="BA5" s="143" t="s">
        <v>48</v>
      </c>
      <c r="BB5" s="143" t="s">
        <v>48</v>
      </c>
      <c r="BC5" s="143" t="s">
        <v>2386</v>
      </c>
      <c r="BD5" s="143" t="s">
        <v>93</v>
      </c>
    </row>
    <row r="6" s="1" customFormat="1" ht="12" customHeight="1">
      <c r="B6" s="23"/>
      <c r="D6" s="148" t="s">
        <v>16</v>
      </c>
      <c r="L6" s="23"/>
      <c r="AZ6" s="143" t="s">
        <v>2387</v>
      </c>
      <c r="BA6" s="143" t="s">
        <v>48</v>
      </c>
      <c r="BB6" s="143" t="s">
        <v>48</v>
      </c>
      <c r="BC6" s="143" t="s">
        <v>2388</v>
      </c>
      <c r="BD6" s="143" t="s">
        <v>93</v>
      </c>
    </row>
    <row r="7" s="1" customFormat="1" ht="16.5" customHeight="1">
      <c r="B7" s="23"/>
      <c r="E7" s="149" t="str">
        <f>'Rekapitulace stavby'!K6</f>
        <v>DPS - Rekonstrukce oddělovače OK 1B Praha 7</v>
      </c>
      <c r="F7" s="148"/>
      <c r="G7" s="148"/>
      <c r="H7" s="148"/>
      <c r="L7" s="23"/>
      <c r="AZ7" s="143" t="s">
        <v>2247</v>
      </c>
      <c r="BA7" s="143" t="s">
        <v>48</v>
      </c>
      <c r="BB7" s="143" t="s">
        <v>48</v>
      </c>
      <c r="BC7" s="143" t="s">
        <v>2389</v>
      </c>
      <c r="BD7" s="143" t="s">
        <v>93</v>
      </c>
    </row>
    <row r="8">
      <c r="B8" s="23"/>
      <c r="D8" s="148" t="s">
        <v>182</v>
      </c>
      <c r="L8" s="23"/>
      <c r="AZ8" s="143" t="s">
        <v>1554</v>
      </c>
      <c r="BA8" s="143" t="s">
        <v>48</v>
      </c>
      <c r="BB8" s="143" t="s">
        <v>48</v>
      </c>
      <c r="BC8" s="143" t="s">
        <v>2390</v>
      </c>
      <c r="BD8" s="143" t="s">
        <v>93</v>
      </c>
    </row>
    <row r="9" s="1" customFormat="1" ht="16.5" customHeight="1">
      <c r="B9" s="23"/>
      <c r="E9" s="149" t="s">
        <v>2051</v>
      </c>
      <c r="F9" s="1"/>
      <c r="G9" s="1"/>
      <c r="H9" s="1"/>
      <c r="L9" s="23"/>
      <c r="AZ9" s="143" t="s">
        <v>760</v>
      </c>
      <c r="BA9" s="143" t="s">
        <v>48</v>
      </c>
      <c r="BB9" s="143" t="s">
        <v>48</v>
      </c>
      <c r="BC9" s="143" t="s">
        <v>85</v>
      </c>
      <c r="BD9" s="143" t="s">
        <v>93</v>
      </c>
    </row>
    <row r="10" s="1" customFormat="1" ht="12" customHeight="1">
      <c r="B10" s="23"/>
      <c r="D10" s="148" t="s">
        <v>187</v>
      </c>
      <c r="L10" s="23"/>
      <c r="AZ10" s="143" t="s">
        <v>2252</v>
      </c>
      <c r="BA10" s="143" t="s">
        <v>48</v>
      </c>
      <c r="BB10" s="143" t="s">
        <v>48</v>
      </c>
      <c r="BC10" s="143" t="s">
        <v>85</v>
      </c>
      <c r="BD10" s="143" t="s">
        <v>93</v>
      </c>
    </row>
    <row r="11" s="2" customFormat="1" ht="16.5" customHeight="1">
      <c r="A11" s="42"/>
      <c r="B11" s="48"/>
      <c r="C11" s="42"/>
      <c r="D11" s="42"/>
      <c r="E11" s="161" t="s">
        <v>2391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Z11" s="143" t="s">
        <v>669</v>
      </c>
      <c r="BA11" s="143" t="s">
        <v>48</v>
      </c>
      <c r="BB11" s="143" t="s">
        <v>48</v>
      </c>
      <c r="BC11" s="143" t="s">
        <v>2392</v>
      </c>
      <c r="BD11" s="143" t="s">
        <v>93</v>
      </c>
    </row>
    <row r="12" s="2" customFormat="1" ht="12" customHeight="1">
      <c r="A12" s="42"/>
      <c r="B12" s="48"/>
      <c r="C12" s="42"/>
      <c r="D12" s="148" t="s">
        <v>624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Z12" s="143" t="s">
        <v>671</v>
      </c>
      <c r="BA12" s="143" t="s">
        <v>48</v>
      </c>
      <c r="BB12" s="143" t="s">
        <v>48</v>
      </c>
      <c r="BC12" s="143" t="s">
        <v>2393</v>
      </c>
      <c r="BD12" s="143" t="s">
        <v>93</v>
      </c>
    </row>
    <row r="13" s="2" customFormat="1" ht="16.5" customHeight="1">
      <c r="A13" s="42"/>
      <c r="B13" s="48"/>
      <c r="C13" s="42"/>
      <c r="D13" s="42"/>
      <c r="E13" s="151" t="s">
        <v>2394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Z13" s="143" t="s">
        <v>673</v>
      </c>
      <c r="BA13" s="143" t="s">
        <v>48</v>
      </c>
      <c r="BB13" s="143" t="s">
        <v>48</v>
      </c>
      <c r="BC13" s="143" t="s">
        <v>2395</v>
      </c>
      <c r="BD13" s="143" t="s">
        <v>93</v>
      </c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Z14" s="143" t="s">
        <v>675</v>
      </c>
      <c r="BA14" s="143" t="s">
        <v>48</v>
      </c>
      <c r="BB14" s="143" t="s">
        <v>48</v>
      </c>
      <c r="BC14" s="143" t="s">
        <v>2396</v>
      </c>
      <c r="BD14" s="143" t="s">
        <v>93</v>
      </c>
    </row>
    <row r="15" s="2" customFormat="1" ht="12" customHeight="1">
      <c r="A15" s="42"/>
      <c r="B15" s="48"/>
      <c r="C15" s="42"/>
      <c r="D15" s="148" t="s">
        <v>19</v>
      </c>
      <c r="E15" s="42"/>
      <c r="F15" s="137" t="s">
        <v>48</v>
      </c>
      <c r="G15" s="42"/>
      <c r="H15" s="42"/>
      <c r="I15" s="148" t="s">
        <v>21</v>
      </c>
      <c r="J15" s="137" t="s">
        <v>48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Z15" s="143" t="s">
        <v>677</v>
      </c>
      <c r="BA15" s="143" t="s">
        <v>48</v>
      </c>
      <c r="BB15" s="143" t="s">
        <v>48</v>
      </c>
      <c r="BC15" s="143" t="s">
        <v>2397</v>
      </c>
      <c r="BD15" s="143" t="s">
        <v>93</v>
      </c>
    </row>
    <row r="16" s="2" customFormat="1" ht="12" customHeight="1">
      <c r="A16" s="42"/>
      <c r="B16" s="48"/>
      <c r="C16" s="42"/>
      <c r="D16" s="148" t="s">
        <v>24</v>
      </c>
      <c r="E16" s="42"/>
      <c r="F16" s="137" t="s">
        <v>25</v>
      </c>
      <c r="G16" s="42"/>
      <c r="H16" s="42"/>
      <c r="I16" s="148" t="s">
        <v>26</v>
      </c>
      <c r="J16" s="152" t="str">
        <f>'Rekapitulace stavby'!AN8</f>
        <v>16. 8. 2024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Z16" s="143" t="s">
        <v>2258</v>
      </c>
      <c r="BA16" s="143" t="s">
        <v>48</v>
      </c>
      <c r="BB16" s="143" t="s">
        <v>48</v>
      </c>
      <c r="BC16" s="143" t="s">
        <v>2398</v>
      </c>
      <c r="BD16" s="143" t="s">
        <v>93</v>
      </c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Z17" s="143" t="s">
        <v>2260</v>
      </c>
      <c r="BA17" s="143" t="s">
        <v>48</v>
      </c>
      <c r="BB17" s="143" t="s">
        <v>48</v>
      </c>
      <c r="BC17" s="143" t="s">
        <v>2398</v>
      </c>
      <c r="BD17" s="143" t="s">
        <v>93</v>
      </c>
    </row>
    <row r="18" s="2" customFormat="1" ht="12" customHeight="1">
      <c r="A18" s="42"/>
      <c r="B18" s="48"/>
      <c r="C18" s="42"/>
      <c r="D18" s="148" t="s">
        <v>34</v>
      </c>
      <c r="E18" s="42"/>
      <c r="F18" s="42"/>
      <c r="G18" s="42"/>
      <c r="H18" s="42"/>
      <c r="I18" s="148" t="s">
        <v>35</v>
      </c>
      <c r="J18" s="137" t="s">
        <v>36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Z18" s="143" t="s">
        <v>2261</v>
      </c>
      <c r="BA18" s="143" t="s">
        <v>48</v>
      </c>
      <c r="BB18" s="143" t="s">
        <v>48</v>
      </c>
      <c r="BC18" s="143" t="s">
        <v>2399</v>
      </c>
      <c r="BD18" s="143" t="s">
        <v>93</v>
      </c>
    </row>
    <row r="19" s="2" customFormat="1" ht="18" customHeight="1">
      <c r="A19" s="42"/>
      <c r="B19" s="48"/>
      <c r="C19" s="42"/>
      <c r="D19" s="42"/>
      <c r="E19" s="137" t="s">
        <v>37</v>
      </c>
      <c r="F19" s="42"/>
      <c r="G19" s="42"/>
      <c r="H19" s="42"/>
      <c r="I19" s="148" t="s">
        <v>38</v>
      </c>
      <c r="J19" s="137" t="s">
        <v>39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48" t="s">
        <v>40</v>
      </c>
      <c r="E21" s="42"/>
      <c r="F21" s="42"/>
      <c r="G21" s="42"/>
      <c r="H21" s="42"/>
      <c r="I21" s="148" t="s">
        <v>35</v>
      </c>
      <c r="J21" s="36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36" t="str">
        <f>'Rekapitulace stavby'!E14</f>
        <v>Vyplň údaj</v>
      </c>
      <c r="F22" s="137"/>
      <c r="G22" s="137"/>
      <c r="H22" s="137"/>
      <c r="I22" s="148" t="s">
        <v>38</v>
      </c>
      <c r="J22" s="36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48" t="s">
        <v>42</v>
      </c>
      <c r="E24" s="42"/>
      <c r="F24" s="42"/>
      <c r="G24" s="42"/>
      <c r="H24" s="42"/>
      <c r="I24" s="148" t="s">
        <v>35</v>
      </c>
      <c r="J24" s="137" t="s">
        <v>43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8"/>
      <c r="C25" s="42"/>
      <c r="D25" s="42"/>
      <c r="E25" s="137" t="s">
        <v>44</v>
      </c>
      <c r="F25" s="42"/>
      <c r="G25" s="42"/>
      <c r="H25" s="42"/>
      <c r="I25" s="148" t="s">
        <v>38</v>
      </c>
      <c r="J25" s="137" t="s">
        <v>45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8"/>
      <c r="C27" s="42"/>
      <c r="D27" s="148" t="s">
        <v>47</v>
      </c>
      <c r="E27" s="42"/>
      <c r="F27" s="42"/>
      <c r="G27" s="42"/>
      <c r="H27" s="42"/>
      <c r="I27" s="148" t="s">
        <v>35</v>
      </c>
      <c r="J27" s="137" t="s">
        <v>48</v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8"/>
      <c r="C28" s="42"/>
      <c r="D28" s="42"/>
      <c r="E28" s="137" t="s">
        <v>44</v>
      </c>
      <c r="F28" s="42"/>
      <c r="G28" s="42"/>
      <c r="H28" s="42"/>
      <c r="I28" s="148" t="s">
        <v>38</v>
      </c>
      <c r="J28" s="137" t="s">
        <v>48</v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8"/>
      <c r="C30" s="42"/>
      <c r="D30" s="148" t="s">
        <v>49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225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51</v>
      </c>
      <c r="E34" s="42"/>
      <c r="F34" s="42"/>
      <c r="G34" s="42"/>
      <c r="H34" s="42"/>
      <c r="I34" s="42"/>
      <c r="J34" s="159">
        <f>ROUND(J98,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53</v>
      </c>
      <c r="G36" s="42"/>
      <c r="H36" s="42"/>
      <c r="I36" s="160" t="s">
        <v>52</v>
      </c>
      <c r="J36" s="160" t="s">
        <v>54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61" t="s">
        <v>55</v>
      </c>
      <c r="E37" s="148" t="s">
        <v>56</v>
      </c>
      <c r="F37" s="162">
        <f>ROUND((SUM(BE98:BE469)),  2)</f>
        <v>0</v>
      </c>
      <c r="G37" s="42"/>
      <c r="H37" s="42"/>
      <c r="I37" s="163">
        <v>0.20999999999999999</v>
      </c>
      <c r="J37" s="162">
        <f>ROUND(((SUM(BE98:BE469))*I37),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8" t="s">
        <v>57</v>
      </c>
      <c r="F38" s="162">
        <f>ROUND((SUM(BF98:BF469)),  2)</f>
        <v>0</v>
      </c>
      <c r="G38" s="42"/>
      <c r="H38" s="42"/>
      <c r="I38" s="163">
        <v>0.12</v>
      </c>
      <c r="J38" s="162">
        <f>ROUND(((SUM(BF98:BF469))*I38),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8" t="s">
        <v>58</v>
      </c>
      <c r="F39" s="162">
        <f>ROUND((SUM(BG98:BG469)),  2)</f>
        <v>0</v>
      </c>
      <c r="G39" s="42"/>
      <c r="H39" s="42"/>
      <c r="I39" s="163">
        <v>0.20999999999999999</v>
      </c>
      <c r="J39" s="162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8" t="s">
        <v>59</v>
      </c>
      <c r="F40" s="162">
        <f>ROUND((SUM(BH98:BH469)),  2)</f>
        <v>0</v>
      </c>
      <c r="G40" s="42"/>
      <c r="H40" s="42"/>
      <c r="I40" s="163">
        <v>0.12</v>
      </c>
      <c r="J40" s="162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8" t="s">
        <v>60</v>
      </c>
      <c r="F41" s="162">
        <f>ROUND((SUM(BI98:BI469)),  2)</f>
        <v>0</v>
      </c>
      <c r="G41" s="42"/>
      <c r="H41" s="42"/>
      <c r="I41" s="163">
        <v>0</v>
      </c>
      <c r="J41" s="162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4"/>
      <c r="D43" s="165" t="s">
        <v>61</v>
      </c>
      <c r="E43" s="166"/>
      <c r="F43" s="166"/>
      <c r="G43" s="167" t="s">
        <v>62</v>
      </c>
      <c r="H43" s="168" t="s">
        <v>63</v>
      </c>
      <c r="I43" s="166"/>
      <c r="J43" s="169">
        <f>SUM(J34:J41)</f>
        <v>0</v>
      </c>
      <c r="K43" s="170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6" t="s">
        <v>226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5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5" t="str">
        <f>E7</f>
        <v>DPS - Rekonstrukce oddělovače OK 1B Praha 7</v>
      </c>
      <c r="F52" s="35"/>
      <c r="G52" s="35"/>
      <c r="H52" s="35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4"/>
      <c r="C53" s="35" t="s">
        <v>182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2051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187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2"/>
      <c r="B56" s="43"/>
      <c r="C56" s="44"/>
      <c r="D56" s="44"/>
      <c r="E56" s="300" t="s">
        <v>2391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5" t="s">
        <v>624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>SO 05.1 - DN 500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5" t="s">
        <v>24</v>
      </c>
      <c r="D60" s="44"/>
      <c r="E60" s="44"/>
      <c r="F60" s="30" t="str">
        <f>F16</f>
        <v>Praha 7 - Holešovice</v>
      </c>
      <c r="G60" s="44"/>
      <c r="H60" s="44"/>
      <c r="I60" s="35" t="s">
        <v>26</v>
      </c>
      <c r="J60" s="76" t="str">
        <f>IF(J16="","",J16)</f>
        <v>16. 8. 2024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5.15" customHeight="1">
      <c r="A62" s="42"/>
      <c r="B62" s="43"/>
      <c r="C62" s="35" t="s">
        <v>34</v>
      </c>
      <c r="D62" s="44"/>
      <c r="E62" s="44"/>
      <c r="F62" s="30" t="str">
        <f>E19</f>
        <v>Pražská vodohospodářská společnost a.s.</v>
      </c>
      <c r="G62" s="44"/>
      <c r="H62" s="44"/>
      <c r="I62" s="35" t="s">
        <v>42</v>
      </c>
      <c r="J62" s="40" t="str">
        <f>E25</f>
        <v>Sweco a.s.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5" t="s">
        <v>40</v>
      </c>
      <c r="D63" s="44"/>
      <c r="E63" s="44"/>
      <c r="F63" s="30" t="str">
        <f>IF(E22="","",E22)</f>
        <v>Vyplň údaj</v>
      </c>
      <c r="G63" s="44"/>
      <c r="H63" s="44"/>
      <c r="I63" s="35" t="s">
        <v>47</v>
      </c>
      <c r="J63" s="40" t="str">
        <f>E28</f>
        <v>Sweco a.s.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227</v>
      </c>
      <c r="D65" s="177"/>
      <c r="E65" s="177"/>
      <c r="F65" s="177"/>
      <c r="G65" s="177"/>
      <c r="H65" s="177"/>
      <c r="I65" s="177"/>
      <c r="J65" s="178" t="s">
        <v>228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83</v>
      </c>
      <c r="D67" s="44"/>
      <c r="E67" s="44"/>
      <c r="F67" s="44"/>
      <c r="G67" s="44"/>
      <c r="H67" s="44"/>
      <c r="I67" s="44"/>
      <c r="J67" s="106">
        <f>J98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0" t="s">
        <v>229</v>
      </c>
    </row>
    <row r="68" s="9" customFormat="1" ht="24.96" customHeight="1">
      <c r="A68" s="9"/>
      <c r="B68" s="180"/>
      <c r="C68" s="181"/>
      <c r="D68" s="182" t="s">
        <v>230</v>
      </c>
      <c r="E68" s="183"/>
      <c r="F68" s="183"/>
      <c r="G68" s="183"/>
      <c r="H68" s="183"/>
      <c r="I68" s="183"/>
      <c r="J68" s="184">
        <f>J99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9"/>
      <c r="D69" s="187" t="s">
        <v>231</v>
      </c>
      <c r="E69" s="188"/>
      <c r="F69" s="188"/>
      <c r="G69" s="188"/>
      <c r="H69" s="188"/>
      <c r="I69" s="188"/>
      <c r="J69" s="189">
        <f>J100</f>
        <v>0</v>
      </c>
      <c r="K69" s="129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9"/>
      <c r="D70" s="187" t="s">
        <v>232</v>
      </c>
      <c r="E70" s="188"/>
      <c r="F70" s="188"/>
      <c r="G70" s="188"/>
      <c r="H70" s="188"/>
      <c r="I70" s="188"/>
      <c r="J70" s="189">
        <f>J380</f>
        <v>0</v>
      </c>
      <c r="K70" s="129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9"/>
      <c r="D71" s="187" t="s">
        <v>233</v>
      </c>
      <c r="E71" s="188"/>
      <c r="F71" s="188"/>
      <c r="G71" s="188"/>
      <c r="H71" s="188"/>
      <c r="I71" s="188"/>
      <c r="J71" s="189">
        <f>J398</f>
        <v>0</v>
      </c>
      <c r="K71" s="129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9"/>
      <c r="D72" s="187" t="s">
        <v>696</v>
      </c>
      <c r="E72" s="188"/>
      <c r="F72" s="188"/>
      <c r="G72" s="188"/>
      <c r="H72" s="188"/>
      <c r="I72" s="188"/>
      <c r="J72" s="189">
        <f>J421</f>
        <v>0</v>
      </c>
      <c r="K72" s="129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9"/>
      <c r="D73" s="187" t="s">
        <v>237</v>
      </c>
      <c r="E73" s="188"/>
      <c r="F73" s="188"/>
      <c r="G73" s="188"/>
      <c r="H73" s="188"/>
      <c r="I73" s="188"/>
      <c r="J73" s="189">
        <f>J460</f>
        <v>0</v>
      </c>
      <c r="K73" s="129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80"/>
      <c r="C74" s="181"/>
      <c r="D74" s="182" t="s">
        <v>697</v>
      </c>
      <c r="E74" s="183"/>
      <c r="F74" s="183"/>
      <c r="G74" s="183"/>
      <c r="H74" s="183"/>
      <c r="I74" s="183"/>
      <c r="J74" s="184">
        <f>J465</f>
        <v>0</v>
      </c>
      <c r="K74" s="181"/>
      <c r="L74" s="185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50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50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80" s="2" customFormat="1" ht="6.96" customHeight="1">
      <c r="A80" s="42"/>
      <c r="B80" s="65"/>
      <c r="C80" s="66"/>
      <c r="D80" s="66"/>
      <c r="E80" s="66"/>
      <c r="F80" s="66"/>
      <c r="G80" s="66"/>
      <c r="H80" s="66"/>
      <c r="I80" s="66"/>
      <c r="J80" s="66"/>
      <c r="K80" s="66"/>
      <c r="L80" s="150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24.96" customHeight="1">
      <c r="A81" s="42"/>
      <c r="B81" s="43"/>
      <c r="C81" s="26" t="s">
        <v>239</v>
      </c>
      <c r="D81" s="44"/>
      <c r="E81" s="44"/>
      <c r="F81" s="44"/>
      <c r="G81" s="44"/>
      <c r="H81" s="44"/>
      <c r="I81" s="44"/>
      <c r="J81" s="44"/>
      <c r="K81" s="44"/>
      <c r="L81" s="150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50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16</v>
      </c>
      <c r="D83" s="44"/>
      <c r="E83" s="44"/>
      <c r="F83" s="44"/>
      <c r="G83" s="44"/>
      <c r="H83" s="44"/>
      <c r="I83" s="44"/>
      <c r="J83" s="44"/>
      <c r="K83" s="44"/>
      <c r="L83" s="150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175" t="str">
        <f>E7</f>
        <v>DPS - Rekonstrukce oddělovače OK 1B Praha 7</v>
      </c>
      <c r="F84" s="35"/>
      <c r="G84" s="35"/>
      <c r="H84" s="35"/>
      <c r="I84" s="44"/>
      <c r="J84" s="44"/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" customFormat="1" ht="12" customHeight="1">
      <c r="B85" s="24"/>
      <c r="C85" s="35" t="s">
        <v>182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1" customFormat="1" ht="16.5" customHeight="1">
      <c r="B86" s="24"/>
      <c r="C86" s="25"/>
      <c r="D86" s="25"/>
      <c r="E86" s="175" t="s">
        <v>2051</v>
      </c>
      <c r="F86" s="25"/>
      <c r="G86" s="25"/>
      <c r="H86" s="25"/>
      <c r="I86" s="25"/>
      <c r="J86" s="25"/>
      <c r="K86" s="25"/>
      <c r="L86" s="23"/>
    </row>
    <row r="87" s="1" customFormat="1" ht="12" customHeight="1">
      <c r="B87" s="24"/>
      <c r="C87" s="35" t="s">
        <v>187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2"/>
      <c r="B88" s="43"/>
      <c r="C88" s="44"/>
      <c r="D88" s="44"/>
      <c r="E88" s="300" t="s">
        <v>2391</v>
      </c>
      <c r="F88" s="44"/>
      <c r="G88" s="44"/>
      <c r="H88" s="44"/>
      <c r="I88" s="44"/>
      <c r="J88" s="44"/>
      <c r="K88" s="44"/>
      <c r="L88" s="150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5" t="s">
        <v>624</v>
      </c>
      <c r="D89" s="44"/>
      <c r="E89" s="44"/>
      <c r="F89" s="44"/>
      <c r="G89" s="44"/>
      <c r="H89" s="44"/>
      <c r="I89" s="44"/>
      <c r="J89" s="44"/>
      <c r="K89" s="44"/>
      <c r="L89" s="150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6.5" customHeight="1">
      <c r="A90" s="42"/>
      <c r="B90" s="43"/>
      <c r="C90" s="44"/>
      <c r="D90" s="44"/>
      <c r="E90" s="73" t="str">
        <f>E13</f>
        <v>SO 05.1 - DN 500</v>
      </c>
      <c r="F90" s="44"/>
      <c r="G90" s="44"/>
      <c r="H90" s="44"/>
      <c r="I90" s="44"/>
      <c r="J90" s="44"/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6.96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50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2" customHeight="1">
      <c r="A92" s="42"/>
      <c r="B92" s="43"/>
      <c r="C92" s="35" t="s">
        <v>24</v>
      </c>
      <c r="D92" s="44"/>
      <c r="E92" s="44"/>
      <c r="F92" s="30" t="str">
        <f>F16</f>
        <v>Praha 7 - Holešovice</v>
      </c>
      <c r="G92" s="44"/>
      <c r="H92" s="44"/>
      <c r="I92" s="35" t="s">
        <v>26</v>
      </c>
      <c r="J92" s="76" t="str">
        <f>IF(J16="","",J16)</f>
        <v>16. 8. 2024</v>
      </c>
      <c r="K92" s="44"/>
      <c r="L92" s="150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50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5.15" customHeight="1">
      <c r="A94" s="42"/>
      <c r="B94" s="43"/>
      <c r="C94" s="35" t="s">
        <v>34</v>
      </c>
      <c r="D94" s="44"/>
      <c r="E94" s="44"/>
      <c r="F94" s="30" t="str">
        <f>E19</f>
        <v>Pražská vodohospodářská společnost a.s.</v>
      </c>
      <c r="G94" s="44"/>
      <c r="H94" s="44"/>
      <c r="I94" s="35" t="s">
        <v>42</v>
      </c>
      <c r="J94" s="40" t="str">
        <f>E25</f>
        <v>Sweco a.s.</v>
      </c>
      <c r="K94" s="44"/>
      <c r="L94" s="150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5" t="s">
        <v>40</v>
      </c>
      <c r="D95" s="44"/>
      <c r="E95" s="44"/>
      <c r="F95" s="30" t="str">
        <f>IF(E22="","",E22)</f>
        <v>Vyplň údaj</v>
      </c>
      <c r="G95" s="44"/>
      <c r="H95" s="44"/>
      <c r="I95" s="35" t="s">
        <v>47</v>
      </c>
      <c r="J95" s="40" t="str">
        <f>E28</f>
        <v>Sweco a.s.</v>
      </c>
      <c r="K95" s="44"/>
      <c r="L95" s="150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0.32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50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11" customFormat="1" ht="29.28" customHeight="1">
      <c r="A97" s="191"/>
      <c r="B97" s="192"/>
      <c r="C97" s="193" t="s">
        <v>240</v>
      </c>
      <c r="D97" s="194" t="s">
        <v>70</v>
      </c>
      <c r="E97" s="194" t="s">
        <v>66</v>
      </c>
      <c r="F97" s="194" t="s">
        <v>67</v>
      </c>
      <c r="G97" s="194" t="s">
        <v>241</v>
      </c>
      <c r="H97" s="194" t="s">
        <v>242</v>
      </c>
      <c r="I97" s="194" t="s">
        <v>243</v>
      </c>
      <c r="J97" s="194" t="s">
        <v>228</v>
      </c>
      <c r="K97" s="195" t="s">
        <v>244</v>
      </c>
      <c r="L97" s="196"/>
      <c r="M97" s="96" t="s">
        <v>48</v>
      </c>
      <c r="N97" s="97" t="s">
        <v>55</v>
      </c>
      <c r="O97" s="97" t="s">
        <v>245</v>
      </c>
      <c r="P97" s="97" t="s">
        <v>246</v>
      </c>
      <c r="Q97" s="97" t="s">
        <v>247</v>
      </c>
      <c r="R97" s="97" t="s">
        <v>248</v>
      </c>
      <c r="S97" s="97" t="s">
        <v>249</v>
      </c>
      <c r="T97" s="98" t="s">
        <v>250</v>
      </c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</row>
    <row r="98" s="2" customFormat="1" ht="22.8" customHeight="1">
      <c r="A98" s="42"/>
      <c r="B98" s="43"/>
      <c r="C98" s="103" t="s">
        <v>251</v>
      </c>
      <c r="D98" s="44"/>
      <c r="E98" s="44"/>
      <c r="F98" s="44"/>
      <c r="G98" s="44"/>
      <c r="H98" s="44"/>
      <c r="I98" s="44"/>
      <c r="J98" s="197">
        <f>BK98</f>
        <v>0</v>
      </c>
      <c r="K98" s="44"/>
      <c r="L98" s="48"/>
      <c r="M98" s="99"/>
      <c r="N98" s="198"/>
      <c r="O98" s="100"/>
      <c r="P98" s="199">
        <f>P99+P465</f>
        <v>0</v>
      </c>
      <c r="Q98" s="100"/>
      <c r="R98" s="199">
        <f>R99+R465</f>
        <v>23.06173154</v>
      </c>
      <c r="S98" s="100"/>
      <c r="T98" s="200">
        <f>T99+T465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84</v>
      </c>
      <c r="AU98" s="20" t="s">
        <v>229</v>
      </c>
      <c r="BK98" s="201">
        <f>BK99+BK465</f>
        <v>0</v>
      </c>
    </row>
    <row r="99" s="12" customFormat="1" ht="25.92" customHeight="1">
      <c r="A99" s="12"/>
      <c r="B99" s="202"/>
      <c r="C99" s="203"/>
      <c r="D99" s="204" t="s">
        <v>84</v>
      </c>
      <c r="E99" s="205" t="s">
        <v>252</v>
      </c>
      <c r="F99" s="205" t="s">
        <v>253</v>
      </c>
      <c r="G99" s="203"/>
      <c r="H99" s="203"/>
      <c r="I99" s="206"/>
      <c r="J99" s="207">
        <f>BK99</f>
        <v>0</v>
      </c>
      <c r="K99" s="203"/>
      <c r="L99" s="208"/>
      <c r="M99" s="209"/>
      <c r="N99" s="210"/>
      <c r="O99" s="210"/>
      <c r="P99" s="211">
        <f>P100+P380+P398+P421+P460</f>
        <v>0</v>
      </c>
      <c r="Q99" s="210"/>
      <c r="R99" s="211">
        <f>R100+R380+R398+R421+R460</f>
        <v>23.06173154</v>
      </c>
      <c r="S99" s="210"/>
      <c r="T99" s="212">
        <f>T100+T380+T398+T421+T460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23</v>
      </c>
      <c r="AT99" s="214" t="s">
        <v>84</v>
      </c>
      <c r="AU99" s="214" t="s">
        <v>85</v>
      </c>
      <c r="AY99" s="213" t="s">
        <v>254</v>
      </c>
      <c r="BK99" s="215">
        <f>BK100+BK380+BK398+BK421+BK460</f>
        <v>0</v>
      </c>
    </row>
    <row r="100" s="12" customFormat="1" ht="22.8" customHeight="1">
      <c r="A100" s="12"/>
      <c r="B100" s="202"/>
      <c r="C100" s="203"/>
      <c r="D100" s="204" t="s">
        <v>84</v>
      </c>
      <c r="E100" s="216" t="s">
        <v>23</v>
      </c>
      <c r="F100" s="216" t="s">
        <v>255</v>
      </c>
      <c r="G100" s="203"/>
      <c r="H100" s="203"/>
      <c r="I100" s="206"/>
      <c r="J100" s="217">
        <f>BK100</f>
        <v>0</v>
      </c>
      <c r="K100" s="203"/>
      <c r="L100" s="208"/>
      <c r="M100" s="209"/>
      <c r="N100" s="210"/>
      <c r="O100" s="210"/>
      <c r="P100" s="211">
        <f>SUM(P101:P379)</f>
        <v>0</v>
      </c>
      <c r="Q100" s="210"/>
      <c r="R100" s="211">
        <f>SUM(R101:R379)</f>
        <v>0.085370399999999999</v>
      </c>
      <c r="S100" s="210"/>
      <c r="T100" s="212">
        <f>SUM(T101:T379)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3" t="s">
        <v>23</v>
      </c>
      <c r="AT100" s="214" t="s">
        <v>84</v>
      </c>
      <c r="AU100" s="214" t="s">
        <v>23</v>
      </c>
      <c r="AY100" s="213" t="s">
        <v>254</v>
      </c>
      <c r="BK100" s="215">
        <f>SUM(BK101:BK379)</f>
        <v>0</v>
      </c>
    </row>
    <row r="101" s="2" customFormat="1" ht="16.5" customHeight="1">
      <c r="A101" s="42"/>
      <c r="B101" s="43"/>
      <c r="C101" s="218" t="s">
        <v>23</v>
      </c>
      <c r="D101" s="218" t="s">
        <v>256</v>
      </c>
      <c r="E101" s="219" t="s">
        <v>710</v>
      </c>
      <c r="F101" s="220" t="s">
        <v>711</v>
      </c>
      <c r="G101" s="221" t="s">
        <v>712</v>
      </c>
      <c r="H101" s="222">
        <v>240</v>
      </c>
      <c r="I101" s="223"/>
      <c r="J101" s="224">
        <f>ROUND(I101*H101,2)</f>
        <v>0</v>
      </c>
      <c r="K101" s="220" t="s">
        <v>260</v>
      </c>
      <c r="L101" s="48"/>
      <c r="M101" s="225" t="s">
        <v>48</v>
      </c>
      <c r="N101" s="226" t="s">
        <v>56</v>
      </c>
      <c r="O101" s="88"/>
      <c r="P101" s="227">
        <f>O101*H101</f>
        <v>0</v>
      </c>
      <c r="Q101" s="227">
        <v>3.0000000000000001E-05</v>
      </c>
      <c r="R101" s="227">
        <f>Q101*H101</f>
        <v>0.0071999999999999998</v>
      </c>
      <c r="S101" s="227">
        <v>0</v>
      </c>
      <c r="T101" s="22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9" t="s">
        <v>261</v>
      </c>
      <c r="AT101" s="229" t="s">
        <v>256</v>
      </c>
      <c r="AU101" s="229" t="s">
        <v>93</v>
      </c>
      <c r="AY101" s="20" t="s">
        <v>254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0" t="s">
        <v>23</v>
      </c>
      <c r="BK101" s="230">
        <f>ROUND(I101*H101,2)</f>
        <v>0</v>
      </c>
      <c r="BL101" s="20" t="s">
        <v>261</v>
      </c>
      <c r="BM101" s="229" t="s">
        <v>2263</v>
      </c>
    </row>
    <row r="102" s="2" customFormat="1">
      <c r="A102" s="42"/>
      <c r="B102" s="43"/>
      <c r="C102" s="44"/>
      <c r="D102" s="231" t="s">
        <v>263</v>
      </c>
      <c r="E102" s="44"/>
      <c r="F102" s="232" t="s">
        <v>714</v>
      </c>
      <c r="G102" s="44"/>
      <c r="H102" s="44"/>
      <c r="I102" s="233"/>
      <c r="J102" s="44"/>
      <c r="K102" s="44"/>
      <c r="L102" s="48"/>
      <c r="M102" s="234"/>
      <c r="N102" s="23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263</v>
      </c>
      <c r="AU102" s="20" t="s">
        <v>93</v>
      </c>
    </row>
    <row r="103" s="15" customFormat="1">
      <c r="A103" s="15"/>
      <c r="B103" s="259"/>
      <c r="C103" s="260"/>
      <c r="D103" s="238" t="s">
        <v>265</v>
      </c>
      <c r="E103" s="261" t="s">
        <v>48</v>
      </c>
      <c r="F103" s="262" t="s">
        <v>715</v>
      </c>
      <c r="G103" s="260"/>
      <c r="H103" s="261" t="s">
        <v>48</v>
      </c>
      <c r="I103" s="263"/>
      <c r="J103" s="260"/>
      <c r="K103" s="260"/>
      <c r="L103" s="264"/>
      <c r="M103" s="265"/>
      <c r="N103" s="266"/>
      <c r="O103" s="266"/>
      <c r="P103" s="266"/>
      <c r="Q103" s="266"/>
      <c r="R103" s="266"/>
      <c r="S103" s="266"/>
      <c r="T103" s="26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8" t="s">
        <v>265</v>
      </c>
      <c r="AU103" s="268" t="s">
        <v>93</v>
      </c>
      <c r="AV103" s="15" t="s">
        <v>23</v>
      </c>
      <c r="AW103" s="15" t="s">
        <v>46</v>
      </c>
      <c r="AX103" s="15" t="s">
        <v>85</v>
      </c>
      <c r="AY103" s="268" t="s">
        <v>254</v>
      </c>
    </row>
    <row r="104" s="13" customFormat="1">
      <c r="A104" s="13"/>
      <c r="B104" s="236"/>
      <c r="C104" s="237"/>
      <c r="D104" s="238" t="s">
        <v>265</v>
      </c>
      <c r="E104" s="239" t="s">
        <v>48</v>
      </c>
      <c r="F104" s="240" t="s">
        <v>2264</v>
      </c>
      <c r="G104" s="237"/>
      <c r="H104" s="241">
        <v>240</v>
      </c>
      <c r="I104" s="242"/>
      <c r="J104" s="237"/>
      <c r="K104" s="237"/>
      <c r="L104" s="243"/>
      <c r="M104" s="244"/>
      <c r="N104" s="245"/>
      <c r="O104" s="245"/>
      <c r="P104" s="245"/>
      <c r="Q104" s="245"/>
      <c r="R104" s="245"/>
      <c r="S104" s="245"/>
      <c r="T104" s="24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7" t="s">
        <v>265</v>
      </c>
      <c r="AU104" s="247" t="s">
        <v>93</v>
      </c>
      <c r="AV104" s="13" t="s">
        <v>93</v>
      </c>
      <c r="AW104" s="13" t="s">
        <v>46</v>
      </c>
      <c r="AX104" s="13" t="s">
        <v>85</v>
      </c>
      <c r="AY104" s="247" t="s">
        <v>254</v>
      </c>
    </row>
    <row r="105" s="14" customFormat="1">
      <c r="A105" s="14"/>
      <c r="B105" s="248"/>
      <c r="C105" s="249"/>
      <c r="D105" s="238" t="s">
        <v>265</v>
      </c>
      <c r="E105" s="250" t="s">
        <v>48</v>
      </c>
      <c r="F105" s="251" t="s">
        <v>268</v>
      </c>
      <c r="G105" s="249"/>
      <c r="H105" s="252">
        <v>240</v>
      </c>
      <c r="I105" s="253"/>
      <c r="J105" s="249"/>
      <c r="K105" s="249"/>
      <c r="L105" s="254"/>
      <c r="M105" s="255"/>
      <c r="N105" s="256"/>
      <c r="O105" s="256"/>
      <c r="P105" s="256"/>
      <c r="Q105" s="256"/>
      <c r="R105" s="256"/>
      <c r="S105" s="256"/>
      <c r="T105" s="25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8" t="s">
        <v>265</v>
      </c>
      <c r="AU105" s="258" t="s">
        <v>93</v>
      </c>
      <c r="AV105" s="14" t="s">
        <v>261</v>
      </c>
      <c r="AW105" s="14" t="s">
        <v>46</v>
      </c>
      <c r="AX105" s="14" t="s">
        <v>23</v>
      </c>
      <c r="AY105" s="258" t="s">
        <v>254</v>
      </c>
    </row>
    <row r="106" s="2" customFormat="1" ht="24.15" customHeight="1">
      <c r="A106" s="42"/>
      <c r="B106" s="43"/>
      <c r="C106" s="218" t="s">
        <v>93</v>
      </c>
      <c r="D106" s="218" t="s">
        <v>256</v>
      </c>
      <c r="E106" s="219" t="s">
        <v>719</v>
      </c>
      <c r="F106" s="220" t="s">
        <v>720</v>
      </c>
      <c r="G106" s="221" t="s">
        <v>721</v>
      </c>
      <c r="H106" s="222">
        <v>30</v>
      </c>
      <c r="I106" s="223"/>
      <c r="J106" s="224">
        <f>ROUND(I106*H106,2)</f>
        <v>0</v>
      </c>
      <c r="K106" s="220" t="s">
        <v>260</v>
      </c>
      <c r="L106" s="48"/>
      <c r="M106" s="225" t="s">
        <v>48</v>
      </c>
      <c r="N106" s="226" t="s">
        <v>56</v>
      </c>
      <c r="O106" s="88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9" t="s">
        <v>261</v>
      </c>
      <c r="AT106" s="229" t="s">
        <v>256</v>
      </c>
      <c r="AU106" s="229" t="s">
        <v>93</v>
      </c>
      <c r="AY106" s="20" t="s">
        <v>254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0" t="s">
        <v>23</v>
      </c>
      <c r="BK106" s="230">
        <f>ROUND(I106*H106,2)</f>
        <v>0</v>
      </c>
      <c r="BL106" s="20" t="s">
        <v>261</v>
      </c>
      <c r="BM106" s="229" t="s">
        <v>2265</v>
      </c>
    </row>
    <row r="107" s="2" customFormat="1">
      <c r="A107" s="42"/>
      <c r="B107" s="43"/>
      <c r="C107" s="44"/>
      <c r="D107" s="231" t="s">
        <v>263</v>
      </c>
      <c r="E107" s="44"/>
      <c r="F107" s="232" t="s">
        <v>723</v>
      </c>
      <c r="G107" s="44"/>
      <c r="H107" s="44"/>
      <c r="I107" s="233"/>
      <c r="J107" s="44"/>
      <c r="K107" s="44"/>
      <c r="L107" s="48"/>
      <c r="M107" s="234"/>
      <c r="N107" s="23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263</v>
      </c>
      <c r="AU107" s="20" t="s">
        <v>93</v>
      </c>
    </row>
    <row r="108" s="15" customFormat="1">
      <c r="A108" s="15"/>
      <c r="B108" s="259"/>
      <c r="C108" s="260"/>
      <c r="D108" s="238" t="s">
        <v>265</v>
      </c>
      <c r="E108" s="261" t="s">
        <v>48</v>
      </c>
      <c r="F108" s="262" t="s">
        <v>715</v>
      </c>
      <c r="G108" s="260"/>
      <c r="H108" s="261" t="s">
        <v>48</v>
      </c>
      <c r="I108" s="263"/>
      <c r="J108" s="260"/>
      <c r="K108" s="260"/>
      <c r="L108" s="264"/>
      <c r="M108" s="265"/>
      <c r="N108" s="266"/>
      <c r="O108" s="266"/>
      <c r="P108" s="266"/>
      <c r="Q108" s="266"/>
      <c r="R108" s="266"/>
      <c r="S108" s="266"/>
      <c r="T108" s="26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8" t="s">
        <v>265</v>
      </c>
      <c r="AU108" s="268" t="s">
        <v>93</v>
      </c>
      <c r="AV108" s="15" t="s">
        <v>23</v>
      </c>
      <c r="AW108" s="15" t="s">
        <v>46</v>
      </c>
      <c r="AX108" s="15" t="s">
        <v>85</v>
      </c>
      <c r="AY108" s="268" t="s">
        <v>254</v>
      </c>
    </row>
    <row r="109" s="13" customFormat="1">
      <c r="A109" s="13"/>
      <c r="B109" s="236"/>
      <c r="C109" s="237"/>
      <c r="D109" s="238" t="s">
        <v>265</v>
      </c>
      <c r="E109" s="239" t="s">
        <v>48</v>
      </c>
      <c r="F109" s="240" t="s">
        <v>442</v>
      </c>
      <c r="G109" s="237"/>
      <c r="H109" s="241">
        <v>30</v>
      </c>
      <c r="I109" s="242"/>
      <c r="J109" s="237"/>
      <c r="K109" s="237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265</v>
      </c>
      <c r="AU109" s="247" t="s">
        <v>93</v>
      </c>
      <c r="AV109" s="13" t="s">
        <v>93</v>
      </c>
      <c r="AW109" s="13" t="s">
        <v>46</v>
      </c>
      <c r="AX109" s="13" t="s">
        <v>85</v>
      </c>
      <c r="AY109" s="247" t="s">
        <v>254</v>
      </c>
    </row>
    <row r="110" s="14" customFormat="1">
      <c r="A110" s="14"/>
      <c r="B110" s="248"/>
      <c r="C110" s="249"/>
      <c r="D110" s="238" t="s">
        <v>265</v>
      </c>
      <c r="E110" s="250" t="s">
        <v>48</v>
      </c>
      <c r="F110" s="251" t="s">
        <v>268</v>
      </c>
      <c r="G110" s="249"/>
      <c r="H110" s="252">
        <v>30</v>
      </c>
      <c r="I110" s="253"/>
      <c r="J110" s="249"/>
      <c r="K110" s="249"/>
      <c r="L110" s="254"/>
      <c r="M110" s="255"/>
      <c r="N110" s="256"/>
      <c r="O110" s="256"/>
      <c r="P110" s="256"/>
      <c r="Q110" s="256"/>
      <c r="R110" s="256"/>
      <c r="S110" s="256"/>
      <c r="T110" s="25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8" t="s">
        <v>265</v>
      </c>
      <c r="AU110" s="258" t="s">
        <v>93</v>
      </c>
      <c r="AV110" s="14" t="s">
        <v>261</v>
      </c>
      <c r="AW110" s="14" t="s">
        <v>46</v>
      </c>
      <c r="AX110" s="14" t="s">
        <v>23</v>
      </c>
      <c r="AY110" s="258" t="s">
        <v>254</v>
      </c>
    </row>
    <row r="111" s="2" customFormat="1" ht="24.15" customHeight="1">
      <c r="A111" s="42"/>
      <c r="B111" s="43"/>
      <c r="C111" s="218" t="s">
        <v>104</v>
      </c>
      <c r="D111" s="218" t="s">
        <v>256</v>
      </c>
      <c r="E111" s="219" t="s">
        <v>725</v>
      </c>
      <c r="F111" s="220" t="s">
        <v>726</v>
      </c>
      <c r="G111" s="221" t="s">
        <v>314</v>
      </c>
      <c r="H111" s="222">
        <v>1.1639999999999999</v>
      </c>
      <c r="I111" s="223"/>
      <c r="J111" s="224">
        <f>ROUND(I111*H111,2)</f>
        <v>0</v>
      </c>
      <c r="K111" s="220" t="s">
        <v>260</v>
      </c>
      <c r="L111" s="48"/>
      <c r="M111" s="225" t="s">
        <v>48</v>
      </c>
      <c r="N111" s="226" t="s">
        <v>56</v>
      </c>
      <c r="O111" s="88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9" t="s">
        <v>261</v>
      </c>
      <c r="AT111" s="229" t="s">
        <v>256</v>
      </c>
      <c r="AU111" s="229" t="s">
        <v>93</v>
      </c>
      <c r="AY111" s="20" t="s">
        <v>254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23</v>
      </c>
      <c r="BK111" s="230">
        <f>ROUND(I111*H111,2)</f>
        <v>0</v>
      </c>
      <c r="BL111" s="20" t="s">
        <v>261</v>
      </c>
      <c r="BM111" s="229" t="s">
        <v>2266</v>
      </c>
    </row>
    <row r="112" s="2" customFormat="1">
      <c r="A112" s="42"/>
      <c r="B112" s="43"/>
      <c r="C112" s="44"/>
      <c r="D112" s="231" t="s">
        <v>263</v>
      </c>
      <c r="E112" s="44"/>
      <c r="F112" s="232" t="s">
        <v>728</v>
      </c>
      <c r="G112" s="44"/>
      <c r="H112" s="44"/>
      <c r="I112" s="233"/>
      <c r="J112" s="44"/>
      <c r="K112" s="44"/>
      <c r="L112" s="48"/>
      <c r="M112" s="234"/>
      <c r="N112" s="23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263</v>
      </c>
      <c r="AU112" s="20" t="s">
        <v>93</v>
      </c>
    </row>
    <row r="113" s="15" customFormat="1">
      <c r="A113" s="15"/>
      <c r="B113" s="259"/>
      <c r="C113" s="260"/>
      <c r="D113" s="238" t="s">
        <v>265</v>
      </c>
      <c r="E113" s="261" t="s">
        <v>48</v>
      </c>
      <c r="F113" s="262" t="s">
        <v>729</v>
      </c>
      <c r="G113" s="260"/>
      <c r="H113" s="261" t="s">
        <v>48</v>
      </c>
      <c r="I113" s="263"/>
      <c r="J113" s="260"/>
      <c r="K113" s="260"/>
      <c r="L113" s="264"/>
      <c r="M113" s="265"/>
      <c r="N113" s="266"/>
      <c r="O113" s="266"/>
      <c r="P113" s="266"/>
      <c r="Q113" s="266"/>
      <c r="R113" s="266"/>
      <c r="S113" s="266"/>
      <c r="T113" s="26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8" t="s">
        <v>265</v>
      </c>
      <c r="AU113" s="268" t="s">
        <v>93</v>
      </c>
      <c r="AV113" s="15" t="s">
        <v>23</v>
      </c>
      <c r="AW113" s="15" t="s">
        <v>46</v>
      </c>
      <c r="AX113" s="15" t="s">
        <v>85</v>
      </c>
      <c r="AY113" s="268" t="s">
        <v>254</v>
      </c>
    </row>
    <row r="114" s="15" customFormat="1">
      <c r="A114" s="15"/>
      <c r="B114" s="259"/>
      <c r="C114" s="260"/>
      <c r="D114" s="238" t="s">
        <v>265</v>
      </c>
      <c r="E114" s="261" t="s">
        <v>48</v>
      </c>
      <c r="F114" s="262" t="s">
        <v>730</v>
      </c>
      <c r="G114" s="260"/>
      <c r="H114" s="261" t="s">
        <v>48</v>
      </c>
      <c r="I114" s="263"/>
      <c r="J114" s="260"/>
      <c r="K114" s="260"/>
      <c r="L114" s="264"/>
      <c r="M114" s="265"/>
      <c r="N114" s="266"/>
      <c r="O114" s="266"/>
      <c r="P114" s="266"/>
      <c r="Q114" s="266"/>
      <c r="R114" s="266"/>
      <c r="S114" s="266"/>
      <c r="T114" s="267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8" t="s">
        <v>265</v>
      </c>
      <c r="AU114" s="268" t="s">
        <v>93</v>
      </c>
      <c r="AV114" s="15" t="s">
        <v>23</v>
      </c>
      <c r="AW114" s="15" t="s">
        <v>46</v>
      </c>
      <c r="AX114" s="15" t="s">
        <v>85</v>
      </c>
      <c r="AY114" s="268" t="s">
        <v>254</v>
      </c>
    </row>
    <row r="115" s="13" customFormat="1">
      <c r="A115" s="13"/>
      <c r="B115" s="236"/>
      <c r="C115" s="237"/>
      <c r="D115" s="238" t="s">
        <v>265</v>
      </c>
      <c r="E115" s="239" t="s">
        <v>669</v>
      </c>
      <c r="F115" s="240" t="s">
        <v>2267</v>
      </c>
      <c r="G115" s="237"/>
      <c r="H115" s="241">
        <v>1.1639999999999999</v>
      </c>
      <c r="I115" s="242"/>
      <c r="J115" s="237"/>
      <c r="K115" s="237"/>
      <c r="L115" s="243"/>
      <c r="M115" s="244"/>
      <c r="N115" s="245"/>
      <c r="O115" s="245"/>
      <c r="P115" s="245"/>
      <c r="Q115" s="245"/>
      <c r="R115" s="245"/>
      <c r="S115" s="245"/>
      <c r="T115" s="24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7" t="s">
        <v>265</v>
      </c>
      <c r="AU115" s="247" t="s">
        <v>93</v>
      </c>
      <c r="AV115" s="13" t="s">
        <v>93</v>
      </c>
      <c r="AW115" s="13" t="s">
        <v>46</v>
      </c>
      <c r="AX115" s="13" t="s">
        <v>23</v>
      </c>
      <c r="AY115" s="247" t="s">
        <v>254</v>
      </c>
    </row>
    <row r="116" s="2" customFormat="1" ht="24.15" customHeight="1">
      <c r="A116" s="42"/>
      <c r="B116" s="43"/>
      <c r="C116" s="218" t="s">
        <v>261</v>
      </c>
      <c r="D116" s="218" t="s">
        <v>256</v>
      </c>
      <c r="E116" s="219" t="s">
        <v>756</v>
      </c>
      <c r="F116" s="220" t="s">
        <v>757</v>
      </c>
      <c r="G116" s="221" t="s">
        <v>314</v>
      </c>
      <c r="H116" s="222">
        <v>10.475</v>
      </c>
      <c r="I116" s="223"/>
      <c r="J116" s="224">
        <f>ROUND(I116*H116,2)</f>
        <v>0</v>
      </c>
      <c r="K116" s="220" t="s">
        <v>260</v>
      </c>
      <c r="L116" s="48"/>
      <c r="M116" s="225" t="s">
        <v>48</v>
      </c>
      <c r="N116" s="226" t="s">
        <v>56</v>
      </c>
      <c r="O116" s="88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9" t="s">
        <v>261</v>
      </c>
      <c r="AT116" s="229" t="s">
        <v>256</v>
      </c>
      <c r="AU116" s="229" t="s">
        <v>93</v>
      </c>
      <c r="AY116" s="20" t="s">
        <v>254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23</v>
      </c>
      <c r="BK116" s="230">
        <f>ROUND(I116*H116,2)</f>
        <v>0</v>
      </c>
      <c r="BL116" s="20" t="s">
        <v>261</v>
      </c>
      <c r="BM116" s="229" t="s">
        <v>2268</v>
      </c>
    </row>
    <row r="117" s="2" customFormat="1">
      <c r="A117" s="42"/>
      <c r="B117" s="43"/>
      <c r="C117" s="44"/>
      <c r="D117" s="231" t="s">
        <v>263</v>
      </c>
      <c r="E117" s="44"/>
      <c r="F117" s="232" t="s">
        <v>759</v>
      </c>
      <c r="G117" s="44"/>
      <c r="H117" s="44"/>
      <c r="I117" s="233"/>
      <c r="J117" s="44"/>
      <c r="K117" s="44"/>
      <c r="L117" s="48"/>
      <c r="M117" s="234"/>
      <c r="N117" s="23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263</v>
      </c>
      <c r="AU117" s="20" t="s">
        <v>93</v>
      </c>
    </row>
    <row r="118" s="15" customFormat="1">
      <c r="A118" s="15"/>
      <c r="B118" s="259"/>
      <c r="C118" s="260"/>
      <c r="D118" s="238" t="s">
        <v>265</v>
      </c>
      <c r="E118" s="261" t="s">
        <v>48</v>
      </c>
      <c r="F118" s="262" t="s">
        <v>2400</v>
      </c>
      <c r="G118" s="260"/>
      <c r="H118" s="261" t="s">
        <v>48</v>
      </c>
      <c r="I118" s="263"/>
      <c r="J118" s="260"/>
      <c r="K118" s="260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265</v>
      </c>
      <c r="AU118" s="268" t="s">
        <v>93</v>
      </c>
      <c r="AV118" s="15" t="s">
        <v>23</v>
      </c>
      <c r="AW118" s="15" t="s">
        <v>46</v>
      </c>
      <c r="AX118" s="15" t="s">
        <v>85</v>
      </c>
      <c r="AY118" s="268" t="s">
        <v>254</v>
      </c>
    </row>
    <row r="119" s="15" customFormat="1">
      <c r="A119" s="15"/>
      <c r="B119" s="259"/>
      <c r="C119" s="260"/>
      <c r="D119" s="238" t="s">
        <v>265</v>
      </c>
      <c r="E119" s="261" t="s">
        <v>48</v>
      </c>
      <c r="F119" s="262" t="s">
        <v>2401</v>
      </c>
      <c r="G119" s="260"/>
      <c r="H119" s="261" t="s">
        <v>48</v>
      </c>
      <c r="I119" s="263"/>
      <c r="J119" s="260"/>
      <c r="K119" s="260"/>
      <c r="L119" s="264"/>
      <c r="M119" s="265"/>
      <c r="N119" s="266"/>
      <c r="O119" s="266"/>
      <c r="P119" s="266"/>
      <c r="Q119" s="266"/>
      <c r="R119" s="266"/>
      <c r="S119" s="266"/>
      <c r="T119" s="26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8" t="s">
        <v>265</v>
      </c>
      <c r="AU119" s="268" t="s">
        <v>93</v>
      </c>
      <c r="AV119" s="15" t="s">
        <v>23</v>
      </c>
      <c r="AW119" s="15" t="s">
        <v>46</v>
      </c>
      <c r="AX119" s="15" t="s">
        <v>85</v>
      </c>
      <c r="AY119" s="268" t="s">
        <v>254</v>
      </c>
    </row>
    <row r="120" s="13" customFormat="1">
      <c r="A120" s="13"/>
      <c r="B120" s="236"/>
      <c r="C120" s="237"/>
      <c r="D120" s="238" t="s">
        <v>265</v>
      </c>
      <c r="E120" s="239" t="s">
        <v>48</v>
      </c>
      <c r="F120" s="240" t="s">
        <v>2402</v>
      </c>
      <c r="G120" s="237"/>
      <c r="H120" s="241">
        <v>116.384</v>
      </c>
      <c r="I120" s="242"/>
      <c r="J120" s="237"/>
      <c r="K120" s="237"/>
      <c r="L120" s="243"/>
      <c r="M120" s="244"/>
      <c r="N120" s="245"/>
      <c r="O120" s="245"/>
      <c r="P120" s="245"/>
      <c r="Q120" s="245"/>
      <c r="R120" s="245"/>
      <c r="S120" s="245"/>
      <c r="T120" s="24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7" t="s">
        <v>265</v>
      </c>
      <c r="AU120" s="247" t="s">
        <v>93</v>
      </c>
      <c r="AV120" s="13" t="s">
        <v>93</v>
      </c>
      <c r="AW120" s="13" t="s">
        <v>46</v>
      </c>
      <c r="AX120" s="13" t="s">
        <v>85</v>
      </c>
      <c r="AY120" s="247" t="s">
        <v>254</v>
      </c>
    </row>
    <row r="121" s="16" customFormat="1">
      <c r="A121" s="16"/>
      <c r="B121" s="272"/>
      <c r="C121" s="273"/>
      <c r="D121" s="238" t="s">
        <v>265</v>
      </c>
      <c r="E121" s="274" t="s">
        <v>2258</v>
      </c>
      <c r="F121" s="275" t="s">
        <v>310</v>
      </c>
      <c r="G121" s="273"/>
      <c r="H121" s="276">
        <v>116.384</v>
      </c>
      <c r="I121" s="277"/>
      <c r="J121" s="273"/>
      <c r="K121" s="273"/>
      <c r="L121" s="278"/>
      <c r="M121" s="279"/>
      <c r="N121" s="280"/>
      <c r="O121" s="280"/>
      <c r="P121" s="280"/>
      <c r="Q121" s="280"/>
      <c r="R121" s="280"/>
      <c r="S121" s="280"/>
      <c r="T121" s="281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82" t="s">
        <v>265</v>
      </c>
      <c r="AU121" s="282" t="s">
        <v>93</v>
      </c>
      <c r="AV121" s="16" t="s">
        <v>104</v>
      </c>
      <c r="AW121" s="16" t="s">
        <v>46</v>
      </c>
      <c r="AX121" s="16" t="s">
        <v>85</v>
      </c>
      <c r="AY121" s="282" t="s">
        <v>254</v>
      </c>
    </row>
    <row r="122" s="15" customFormat="1">
      <c r="A122" s="15"/>
      <c r="B122" s="259"/>
      <c r="C122" s="260"/>
      <c r="D122" s="238" t="s">
        <v>265</v>
      </c>
      <c r="E122" s="261" t="s">
        <v>48</v>
      </c>
      <c r="F122" s="262" t="s">
        <v>2403</v>
      </c>
      <c r="G122" s="260"/>
      <c r="H122" s="261" t="s">
        <v>48</v>
      </c>
      <c r="I122" s="263"/>
      <c r="J122" s="260"/>
      <c r="K122" s="260"/>
      <c r="L122" s="264"/>
      <c r="M122" s="265"/>
      <c r="N122" s="266"/>
      <c r="O122" s="266"/>
      <c r="P122" s="266"/>
      <c r="Q122" s="266"/>
      <c r="R122" s="266"/>
      <c r="S122" s="266"/>
      <c r="T122" s="26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8" t="s">
        <v>265</v>
      </c>
      <c r="AU122" s="268" t="s">
        <v>93</v>
      </c>
      <c r="AV122" s="15" t="s">
        <v>23</v>
      </c>
      <c r="AW122" s="15" t="s">
        <v>46</v>
      </c>
      <c r="AX122" s="15" t="s">
        <v>85</v>
      </c>
      <c r="AY122" s="268" t="s">
        <v>254</v>
      </c>
    </row>
    <row r="123" s="13" customFormat="1">
      <c r="A123" s="13"/>
      <c r="B123" s="236"/>
      <c r="C123" s="237"/>
      <c r="D123" s="238" t="s">
        <v>265</v>
      </c>
      <c r="E123" s="239" t="s">
        <v>2275</v>
      </c>
      <c r="F123" s="240" t="s">
        <v>2276</v>
      </c>
      <c r="G123" s="237"/>
      <c r="H123" s="241">
        <v>0</v>
      </c>
      <c r="I123" s="242"/>
      <c r="J123" s="237"/>
      <c r="K123" s="237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265</v>
      </c>
      <c r="AU123" s="247" t="s">
        <v>93</v>
      </c>
      <c r="AV123" s="13" t="s">
        <v>93</v>
      </c>
      <c r="AW123" s="13" t="s">
        <v>46</v>
      </c>
      <c r="AX123" s="13" t="s">
        <v>85</v>
      </c>
      <c r="AY123" s="247" t="s">
        <v>254</v>
      </c>
    </row>
    <row r="124" s="16" customFormat="1">
      <c r="A124" s="16"/>
      <c r="B124" s="272"/>
      <c r="C124" s="273"/>
      <c r="D124" s="238" t="s">
        <v>265</v>
      </c>
      <c r="E124" s="274" t="s">
        <v>760</v>
      </c>
      <c r="F124" s="275" t="s">
        <v>310</v>
      </c>
      <c r="G124" s="273"/>
      <c r="H124" s="276">
        <v>0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265</v>
      </c>
      <c r="AU124" s="282" t="s">
        <v>93</v>
      </c>
      <c r="AV124" s="16" t="s">
        <v>104</v>
      </c>
      <c r="AW124" s="16" t="s">
        <v>46</v>
      </c>
      <c r="AX124" s="16" t="s">
        <v>85</v>
      </c>
      <c r="AY124" s="282" t="s">
        <v>254</v>
      </c>
    </row>
    <row r="125" s="13" customFormat="1">
      <c r="A125" s="13"/>
      <c r="B125" s="236"/>
      <c r="C125" s="237"/>
      <c r="D125" s="238" t="s">
        <v>265</v>
      </c>
      <c r="E125" s="239" t="s">
        <v>2277</v>
      </c>
      <c r="F125" s="240" t="s">
        <v>2404</v>
      </c>
      <c r="G125" s="237"/>
      <c r="H125" s="241">
        <v>0</v>
      </c>
      <c r="I125" s="242"/>
      <c r="J125" s="237"/>
      <c r="K125" s="237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265</v>
      </c>
      <c r="AU125" s="247" t="s">
        <v>93</v>
      </c>
      <c r="AV125" s="13" t="s">
        <v>93</v>
      </c>
      <c r="AW125" s="13" t="s">
        <v>46</v>
      </c>
      <c r="AX125" s="13" t="s">
        <v>85</v>
      </c>
      <c r="AY125" s="247" t="s">
        <v>254</v>
      </c>
    </row>
    <row r="126" s="13" customFormat="1">
      <c r="A126" s="13"/>
      <c r="B126" s="236"/>
      <c r="C126" s="237"/>
      <c r="D126" s="238" t="s">
        <v>265</v>
      </c>
      <c r="E126" s="239" t="s">
        <v>48</v>
      </c>
      <c r="F126" s="240" t="s">
        <v>2279</v>
      </c>
      <c r="G126" s="237"/>
      <c r="H126" s="241">
        <v>0</v>
      </c>
      <c r="I126" s="242"/>
      <c r="J126" s="237"/>
      <c r="K126" s="237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265</v>
      </c>
      <c r="AU126" s="247" t="s">
        <v>93</v>
      </c>
      <c r="AV126" s="13" t="s">
        <v>93</v>
      </c>
      <c r="AW126" s="13" t="s">
        <v>46</v>
      </c>
      <c r="AX126" s="13" t="s">
        <v>85</v>
      </c>
      <c r="AY126" s="247" t="s">
        <v>254</v>
      </c>
    </row>
    <row r="127" s="16" customFormat="1">
      <c r="A127" s="16"/>
      <c r="B127" s="272"/>
      <c r="C127" s="273"/>
      <c r="D127" s="238" t="s">
        <v>265</v>
      </c>
      <c r="E127" s="274" t="s">
        <v>2252</v>
      </c>
      <c r="F127" s="275" t="s">
        <v>310</v>
      </c>
      <c r="G127" s="273"/>
      <c r="H127" s="276">
        <v>0</v>
      </c>
      <c r="I127" s="277"/>
      <c r="J127" s="273"/>
      <c r="K127" s="273"/>
      <c r="L127" s="278"/>
      <c r="M127" s="279"/>
      <c r="N127" s="280"/>
      <c r="O127" s="280"/>
      <c r="P127" s="280"/>
      <c r="Q127" s="280"/>
      <c r="R127" s="280"/>
      <c r="S127" s="280"/>
      <c r="T127" s="281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82" t="s">
        <v>265</v>
      </c>
      <c r="AU127" s="282" t="s">
        <v>93</v>
      </c>
      <c r="AV127" s="16" t="s">
        <v>104</v>
      </c>
      <c r="AW127" s="16" t="s">
        <v>46</v>
      </c>
      <c r="AX127" s="16" t="s">
        <v>85</v>
      </c>
      <c r="AY127" s="282" t="s">
        <v>254</v>
      </c>
    </row>
    <row r="128" s="13" customFormat="1">
      <c r="A128" s="13"/>
      <c r="B128" s="236"/>
      <c r="C128" s="237"/>
      <c r="D128" s="238" t="s">
        <v>265</v>
      </c>
      <c r="E128" s="239" t="s">
        <v>48</v>
      </c>
      <c r="F128" s="240" t="s">
        <v>2280</v>
      </c>
      <c r="G128" s="237"/>
      <c r="H128" s="241">
        <v>116.384</v>
      </c>
      <c r="I128" s="242"/>
      <c r="J128" s="237"/>
      <c r="K128" s="237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265</v>
      </c>
      <c r="AU128" s="247" t="s">
        <v>93</v>
      </c>
      <c r="AV128" s="13" t="s">
        <v>93</v>
      </c>
      <c r="AW128" s="13" t="s">
        <v>46</v>
      </c>
      <c r="AX128" s="13" t="s">
        <v>85</v>
      </c>
      <c r="AY128" s="247" t="s">
        <v>254</v>
      </c>
    </row>
    <row r="129" s="16" customFormat="1">
      <c r="A129" s="16"/>
      <c r="B129" s="272"/>
      <c r="C129" s="273"/>
      <c r="D129" s="238" t="s">
        <v>265</v>
      </c>
      <c r="E129" s="274" t="s">
        <v>2260</v>
      </c>
      <c r="F129" s="275" t="s">
        <v>310</v>
      </c>
      <c r="G129" s="273"/>
      <c r="H129" s="276">
        <v>116.384</v>
      </c>
      <c r="I129" s="277"/>
      <c r="J129" s="273"/>
      <c r="K129" s="273"/>
      <c r="L129" s="278"/>
      <c r="M129" s="279"/>
      <c r="N129" s="280"/>
      <c r="O129" s="280"/>
      <c r="P129" s="280"/>
      <c r="Q129" s="280"/>
      <c r="R129" s="280"/>
      <c r="S129" s="280"/>
      <c r="T129" s="281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82" t="s">
        <v>265</v>
      </c>
      <c r="AU129" s="282" t="s">
        <v>93</v>
      </c>
      <c r="AV129" s="16" t="s">
        <v>104</v>
      </c>
      <c r="AW129" s="16" t="s">
        <v>46</v>
      </c>
      <c r="AX129" s="16" t="s">
        <v>85</v>
      </c>
      <c r="AY129" s="282" t="s">
        <v>254</v>
      </c>
    </row>
    <row r="130" s="15" customFormat="1">
      <c r="A130" s="15"/>
      <c r="B130" s="259"/>
      <c r="C130" s="260"/>
      <c r="D130" s="238" t="s">
        <v>265</v>
      </c>
      <c r="E130" s="261" t="s">
        <v>48</v>
      </c>
      <c r="F130" s="262" t="s">
        <v>729</v>
      </c>
      <c r="G130" s="260"/>
      <c r="H130" s="261" t="s">
        <v>48</v>
      </c>
      <c r="I130" s="263"/>
      <c r="J130" s="260"/>
      <c r="K130" s="260"/>
      <c r="L130" s="264"/>
      <c r="M130" s="265"/>
      <c r="N130" s="266"/>
      <c r="O130" s="266"/>
      <c r="P130" s="266"/>
      <c r="Q130" s="266"/>
      <c r="R130" s="266"/>
      <c r="S130" s="266"/>
      <c r="T130" s="267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8" t="s">
        <v>265</v>
      </c>
      <c r="AU130" s="268" t="s">
        <v>93</v>
      </c>
      <c r="AV130" s="15" t="s">
        <v>23</v>
      </c>
      <c r="AW130" s="15" t="s">
        <v>46</v>
      </c>
      <c r="AX130" s="15" t="s">
        <v>85</v>
      </c>
      <c r="AY130" s="268" t="s">
        <v>254</v>
      </c>
    </row>
    <row r="131" s="15" customFormat="1">
      <c r="A131" s="15"/>
      <c r="B131" s="259"/>
      <c r="C131" s="260"/>
      <c r="D131" s="238" t="s">
        <v>265</v>
      </c>
      <c r="E131" s="261" t="s">
        <v>48</v>
      </c>
      <c r="F131" s="262" t="s">
        <v>730</v>
      </c>
      <c r="G131" s="260"/>
      <c r="H131" s="261" t="s">
        <v>48</v>
      </c>
      <c r="I131" s="263"/>
      <c r="J131" s="260"/>
      <c r="K131" s="260"/>
      <c r="L131" s="264"/>
      <c r="M131" s="265"/>
      <c r="N131" s="266"/>
      <c r="O131" s="266"/>
      <c r="P131" s="266"/>
      <c r="Q131" s="266"/>
      <c r="R131" s="266"/>
      <c r="S131" s="266"/>
      <c r="T131" s="26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8" t="s">
        <v>265</v>
      </c>
      <c r="AU131" s="268" t="s">
        <v>93</v>
      </c>
      <c r="AV131" s="15" t="s">
        <v>23</v>
      </c>
      <c r="AW131" s="15" t="s">
        <v>46</v>
      </c>
      <c r="AX131" s="15" t="s">
        <v>85</v>
      </c>
      <c r="AY131" s="268" t="s">
        <v>254</v>
      </c>
    </row>
    <row r="132" s="13" customFormat="1">
      <c r="A132" s="13"/>
      <c r="B132" s="236"/>
      <c r="C132" s="237"/>
      <c r="D132" s="238" t="s">
        <v>265</v>
      </c>
      <c r="E132" s="239" t="s">
        <v>671</v>
      </c>
      <c r="F132" s="240" t="s">
        <v>2281</v>
      </c>
      <c r="G132" s="237"/>
      <c r="H132" s="241">
        <v>10.475</v>
      </c>
      <c r="I132" s="242"/>
      <c r="J132" s="237"/>
      <c r="K132" s="237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265</v>
      </c>
      <c r="AU132" s="247" t="s">
        <v>93</v>
      </c>
      <c r="AV132" s="13" t="s">
        <v>93</v>
      </c>
      <c r="AW132" s="13" t="s">
        <v>46</v>
      </c>
      <c r="AX132" s="13" t="s">
        <v>23</v>
      </c>
      <c r="AY132" s="247" t="s">
        <v>254</v>
      </c>
    </row>
    <row r="133" s="2" customFormat="1">
      <c r="A133" s="42"/>
      <c r="B133" s="43"/>
      <c r="C133" s="44"/>
      <c r="D133" s="238" t="s">
        <v>278</v>
      </c>
      <c r="E133" s="44"/>
      <c r="F133" s="269" t="s">
        <v>2284</v>
      </c>
      <c r="G133" s="44"/>
      <c r="H133" s="44"/>
      <c r="I133" s="44"/>
      <c r="J133" s="44"/>
      <c r="K133" s="44"/>
      <c r="L133" s="48"/>
      <c r="M133" s="234"/>
      <c r="N133" s="23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U133" s="20" t="s">
        <v>93</v>
      </c>
    </row>
    <row r="134" s="2" customFormat="1">
      <c r="A134" s="42"/>
      <c r="B134" s="43"/>
      <c r="C134" s="44"/>
      <c r="D134" s="238" t="s">
        <v>278</v>
      </c>
      <c r="E134" s="44"/>
      <c r="F134" s="270" t="s">
        <v>2403</v>
      </c>
      <c r="G134" s="44"/>
      <c r="H134" s="271">
        <v>0</v>
      </c>
      <c r="I134" s="44"/>
      <c r="J134" s="44"/>
      <c r="K134" s="44"/>
      <c r="L134" s="48"/>
      <c r="M134" s="234"/>
      <c r="N134" s="23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U134" s="20" t="s">
        <v>93</v>
      </c>
    </row>
    <row r="135" s="2" customFormat="1">
      <c r="A135" s="42"/>
      <c r="B135" s="43"/>
      <c r="C135" s="44"/>
      <c r="D135" s="238" t="s">
        <v>278</v>
      </c>
      <c r="E135" s="44"/>
      <c r="F135" s="270" t="s">
        <v>2276</v>
      </c>
      <c r="G135" s="44"/>
      <c r="H135" s="271">
        <v>0</v>
      </c>
      <c r="I135" s="44"/>
      <c r="J135" s="44"/>
      <c r="K135" s="44"/>
      <c r="L135" s="48"/>
      <c r="M135" s="234"/>
      <c r="N135" s="23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U135" s="20" t="s">
        <v>93</v>
      </c>
    </row>
    <row r="136" s="2" customFormat="1">
      <c r="A136" s="42"/>
      <c r="B136" s="43"/>
      <c r="C136" s="44"/>
      <c r="D136" s="238" t="s">
        <v>278</v>
      </c>
      <c r="E136" s="44"/>
      <c r="F136" s="270" t="s">
        <v>310</v>
      </c>
      <c r="G136" s="44"/>
      <c r="H136" s="271">
        <v>0</v>
      </c>
      <c r="I136" s="44"/>
      <c r="J136" s="44"/>
      <c r="K136" s="44"/>
      <c r="L136" s="48"/>
      <c r="M136" s="234"/>
      <c r="N136" s="23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U136" s="20" t="s">
        <v>93</v>
      </c>
    </row>
    <row r="137" s="2" customFormat="1">
      <c r="A137" s="42"/>
      <c r="B137" s="43"/>
      <c r="C137" s="44"/>
      <c r="D137" s="238" t="s">
        <v>278</v>
      </c>
      <c r="E137" s="44"/>
      <c r="F137" s="269" t="s">
        <v>2285</v>
      </c>
      <c r="G137" s="44"/>
      <c r="H137" s="44"/>
      <c r="I137" s="44"/>
      <c r="J137" s="44"/>
      <c r="K137" s="44"/>
      <c r="L137" s="48"/>
      <c r="M137" s="234"/>
      <c r="N137" s="23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U137" s="20" t="s">
        <v>93</v>
      </c>
    </row>
    <row r="138" s="2" customFormat="1">
      <c r="A138" s="42"/>
      <c r="B138" s="43"/>
      <c r="C138" s="44"/>
      <c r="D138" s="238" t="s">
        <v>278</v>
      </c>
      <c r="E138" s="44"/>
      <c r="F138" s="270" t="s">
        <v>2405</v>
      </c>
      <c r="G138" s="44"/>
      <c r="H138" s="271">
        <v>0</v>
      </c>
      <c r="I138" s="44"/>
      <c r="J138" s="44"/>
      <c r="K138" s="44"/>
      <c r="L138" s="48"/>
      <c r="M138" s="234"/>
      <c r="N138" s="23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U138" s="20" t="s">
        <v>93</v>
      </c>
    </row>
    <row r="139" s="2" customFormat="1">
      <c r="A139" s="42"/>
      <c r="B139" s="43"/>
      <c r="C139" s="44"/>
      <c r="D139" s="238" t="s">
        <v>278</v>
      </c>
      <c r="E139" s="44"/>
      <c r="F139" s="270" t="s">
        <v>2406</v>
      </c>
      <c r="G139" s="44"/>
      <c r="H139" s="271">
        <v>0</v>
      </c>
      <c r="I139" s="44"/>
      <c r="J139" s="44"/>
      <c r="K139" s="44"/>
      <c r="L139" s="48"/>
      <c r="M139" s="234"/>
      <c r="N139" s="23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U139" s="20" t="s">
        <v>93</v>
      </c>
    </row>
    <row r="140" s="2" customFormat="1">
      <c r="A140" s="42"/>
      <c r="B140" s="43"/>
      <c r="C140" s="44"/>
      <c r="D140" s="238" t="s">
        <v>278</v>
      </c>
      <c r="E140" s="44"/>
      <c r="F140" s="270" t="s">
        <v>2407</v>
      </c>
      <c r="G140" s="44"/>
      <c r="H140" s="271">
        <v>36.448999999999998</v>
      </c>
      <c r="I140" s="44"/>
      <c r="J140" s="44"/>
      <c r="K140" s="44"/>
      <c r="L140" s="48"/>
      <c r="M140" s="234"/>
      <c r="N140" s="23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U140" s="20" t="s">
        <v>93</v>
      </c>
    </row>
    <row r="141" s="2" customFormat="1">
      <c r="A141" s="42"/>
      <c r="B141" s="43"/>
      <c r="C141" s="44"/>
      <c r="D141" s="238" t="s">
        <v>278</v>
      </c>
      <c r="E141" s="44"/>
      <c r="F141" s="270" t="s">
        <v>310</v>
      </c>
      <c r="G141" s="44"/>
      <c r="H141" s="271">
        <v>36.448999999999998</v>
      </c>
      <c r="I141" s="44"/>
      <c r="J141" s="44"/>
      <c r="K141" s="44"/>
      <c r="L141" s="48"/>
      <c r="M141" s="234"/>
      <c r="N141" s="23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U141" s="20" t="s">
        <v>93</v>
      </c>
    </row>
    <row r="142" s="2" customFormat="1">
      <c r="A142" s="42"/>
      <c r="B142" s="43"/>
      <c r="C142" s="44"/>
      <c r="D142" s="238" t="s">
        <v>278</v>
      </c>
      <c r="E142" s="44"/>
      <c r="F142" s="269" t="s">
        <v>2286</v>
      </c>
      <c r="G142" s="44"/>
      <c r="H142" s="44"/>
      <c r="I142" s="44"/>
      <c r="J142" s="44"/>
      <c r="K142" s="44"/>
      <c r="L142" s="48"/>
      <c r="M142" s="234"/>
      <c r="N142" s="23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U142" s="20" t="s">
        <v>93</v>
      </c>
    </row>
    <row r="143" s="2" customFormat="1">
      <c r="A143" s="42"/>
      <c r="B143" s="43"/>
      <c r="C143" s="44"/>
      <c r="D143" s="238" t="s">
        <v>278</v>
      </c>
      <c r="E143" s="44"/>
      <c r="F143" s="270" t="s">
        <v>2278</v>
      </c>
      <c r="G143" s="44"/>
      <c r="H143" s="271">
        <v>0</v>
      </c>
      <c r="I143" s="44"/>
      <c r="J143" s="44"/>
      <c r="K143" s="44"/>
      <c r="L143" s="48"/>
      <c r="M143" s="234"/>
      <c r="N143" s="23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U143" s="20" t="s">
        <v>93</v>
      </c>
    </row>
    <row r="144" s="2" customFormat="1">
      <c r="A144" s="42"/>
      <c r="B144" s="43"/>
      <c r="C144" s="44"/>
      <c r="D144" s="238" t="s">
        <v>278</v>
      </c>
      <c r="E144" s="44"/>
      <c r="F144" s="270" t="s">
        <v>2279</v>
      </c>
      <c r="G144" s="44"/>
      <c r="H144" s="271">
        <v>0</v>
      </c>
      <c r="I144" s="44"/>
      <c r="J144" s="44"/>
      <c r="K144" s="44"/>
      <c r="L144" s="48"/>
      <c r="M144" s="234"/>
      <c r="N144" s="23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U144" s="20" t="s">
        <v>93</v>
      </c>
    </row>
    <row r="145" s="2" customFormat="1">
      <c r="A145" s="42"/>
      <c r="B145" s="43"/>
      <c r="C145" s="44"/>
      <c r="D145" s="238" t="s">
        <v>278</v>
      </c>
      <c r="E145" s="44"/>
      <c r="F145" s="270" t="s">
        <v>310</v>
      </c>
      <c r="G145" s="44"/>
      <c r="H145" s="271">
        <v>0</v>
      </c>
      <c r="I145" s="44"/>
      <c r="J145" s="44"/>
      <c r="K145" s="44"/>
      <c r="L145" s="48"/>
      <c r="M145" s="234"/>
      <c r="N145" s="23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U145" s="20" t="s">
        <v>93</v>
      </c>
    </row>
    <row r="146" s="2" customFormat="1" ht="24.15" customHeight="1">
      <c r="A146" s="42"/>
      <c r="B146" s="43"/>
      <c r="C146" s="218" t="s">
        <v>287</v>
      </c>
      <c r="D146" s="218" t="s">
        <v>256</v>
      </c>
      <c r="E146" s="219" t="s">
        <v>762</v>
      </c>
      <c r="F146" s="220" t="s">
        <v>763</v>
      </c>
      <c r="G146" s="221" t="s">
        <v>314</v>
      </c>
      <c r="H146" s="222">
        <v>2.3279999999999998</v>
      </c>
      <c r="I146" s="223"/>
      <c r="J146" s="224">
        <f>ROUND(I146*H146,2)</f>
        <v>0</v>
      </c>
      <c r="K146" s="220" t="s">
        <v>260</v>
      </c>
      <c r="L146" s="48"/>
      <c r="M146" s="225" t="s">
        <v>48</v>
      </c>
      <c r="N146" s="226" t="s">
        <v>56</v>
      </c>
      <c r="O146" s="88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9" t="s">
        <v>261</v>
      </c>
      <c r="AT146" s="229" t="s">
        <v>256</v>
      </c>
      <c r="AU146" s="229" t="s">
        <v>93</v>
      </c>
      <c r="AY146" s="20" t="s">
        <v>254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23</v>
      </c>
      <c r="BK146" s="230">
        <f>ROUND(I146*H146,2)</f>
        <v>0</v>
      </c>
      <c r="BL146" s="20" t="s">
        <v>261</v>
      </c>
      <c r="BM146" s="229" t="s">
        <v>2287</v>
      </c>
    </row>
    <row r="147" s="2" customFormat="1">
      <c r="A147" s="42"/>
      <c r="B147" s="43"/>
      <c r="C147" s="44"/>
      <c r="D147" s="231" t="s">
        <v>263</v>
      </c>
      <c r="E147" s="44"/>
      <c r="F147" s="232" t="s">
        <v>765</v>
      </c>
      <c r="G147" s="44"/>
      <c r="H147" s="44"/>
      <c r="I147" s="233"/>
      <c r="J147" s="44"/>
      <c r="K147" s="44"/>
      <c r="L147" s="48"/>
      <c r="M147" s="234"/>
      <c r="N147" s="23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263</v>
      </c>
      <c r="AU147" s="20" t="s">
        <v>93</v>
      </c>
    </row>
    <row r="148" s="15" customFormat="1">
      <c r="A148" s="15"/>
      <c r="B148" s="259"/>
      <c r="C148" s="260"/>
      <c r="D148" s="238" t="s">
        <v>265</v>
      </c>
      <c r="E148" s="261" t="s">
        <v>48</v>
      </c>
      <c r="F148" s="262" t="s">
        <v>729</v>
      </c>
      <c r="G148" s="260"/>
      <c r="H148" s="261" t="s">
        <v>48</v>
      </c>
      <c r="I148" s="263"/>
      <c r="J148" s="260"/>
      <c r="K148" s="260"/>
      <c r="L148" s="264"/>
      <c r="M148" s="265"/>
      <c r="N148" s="266"/>
      <c r="O148" s="266"/>
      <c r="P148" s="266"/>
      <c r="Q148" s="266"/>
      <c r="R148" s="266"/>
      <c r="S148" s="266"/>
      <c r="T148" s="26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8" t="s">
        <v>265</v>
      </c>
      <c r="AU148" s="268" t="s">
        <v>93</v>
      </c>
      <c r="AV148" s="15" t="s">
        <v>23</v>
      </c>
      <c r="AW148" s="15" t="s">
        <v>46</v>
      </c>
      <c r="AX148" s="15" t="s">
        <v>85</v>
      </c>
      <c r="AY148" s="268" t="s">
        <v>254</v>
      </c>
    </row>
    <row r="149" s="15" customFormat="1">
      <c r="A149" s="15"/>
      <c r="B149" s="259"/>
      <c r="C149" s="260"/>
      <c r="D149" s="238" t="s">
        <v>265</v>
      </c>
      <c r="E149" s="261" t="s">
        <v>48</v>
      </c>
      <c r="F149" s="262" t="s">
        <v>730</v>
      </c>
      <c r="G149" s="260"/>
      <c r="H149" s="261" t="s">
        <v>48</v>
      </c>
      <c r="I149" s="263"/>
      <c r="J149" s="260"/>
      <c r="K149" s="260"/>
      <c r="L149" s="264"/>
      <c r="M149" s="265"/>
      <c r="N149" s="266"/>
      <c r="O149" s="266"/>
      <c r="P149" s="266"/>
      <c r="Q149" s="266"/>
      <c r="R149" s="266"/>
      <c r="S149" s="266"/>
      <c r="T149" s="26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8" t="s">
        <v>265</v>
      </c>
      <c r="AU149" s="268" t="s">
        <v>93</v>
      </c>
      <c r="AV149" s="15" t="s">
        <v>23</v>
      </c>
      <c r="AW149" s="15" t="s">
        <v>46</v>
      </c>
      <c r="AX149" s="15" t="s">
        <v>85</v>
      </c>
      <c r="AY149" s="268" t="s">
        <v>254</v>
      </c>
    </row>
    <row r="150" s="13" customFormat="1">
      <c r="A150" s="13"/>
      <c r="B150" s="236"/>
      <c r="C150" s="237"/>
      <c r="D150" s="238" t="s">
        <v>265</v>
      </c>
      <c r="E150" s="239" t="s">
        <v>673</v>
      </c>
      <c r="F150" s="240" t="s">
        <v>2288</v>
      </c>
      <c r="G150" s="237"/>
      <c r="H150" s="241">
        <v>2.3279999999999998</v>
      </c>
      <c r="I150" s="242"/>
      <c r="J150" s="237"/>
      <c r="K150" s="237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265</v>
      </c>
      <c r="AU150" s="247" t="s">
        <v>93</v>
      </c>
      <c r="AV150" s="13" t="s">
        <v>93</v>
      </c>
      <c r="AW150" s="13" t="s">
        <v>46</v>
      </c>
      <c r="AX150" s="13" t="s">
        <v>23</v>
      </c>
      <c r="AY150" s="247" t="s">
        <v>254</v>
      </c>
    </row>
    <row r="151" s="2" customFormat="1" ht="24.15" customHeight="1">
      <c r="A151" s="42"/>
      <c r="B151" s="43"/>
      <c r="C151" s="218" t="s">
        <v>292</v>
      </c>
      <c r="D151" s="218" t="s">
        <v>256</v>
      </c>
      <c r="E151" s="219" t="s">
        <v>767</v>
      </c>
      <c r="F151" s="220" t="s">
        <v>768</v>
      </c>
      <c r="G151" s="221" t="s">
        <v>314</v>
      </c>
      <c r="H151" s="222">
        <v>20.949000000000002</v>
      </c>
      <c r="I151" s="223"/>
      <c r="J151" s="224">
        <f>ROUND(I151*H151,2)</f>
        <v>0</v>
      </c>
      <c r="K151" s="220" t="s">
        <v>260</v>
      </c>
      <c r="L151" s="48"/>
      <c r="M151" s="225" t="s">
        <v>48</v>
      </c>
      <c r="N151" s="226" t="s">
        <v>56</v>
      </c>
      <c r="O151" s="88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9" t="s">
        <v>261</v>
      </c>
      <c r="AT151" s="229" t="s">
        <v>256</v>
      </c>
      <c r="AU151" s="229" t="s">
        <v>93</v>
      </c>
      <c r="AY151" s="20" t="s">
        <v>254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23</v>
      </c>
      <c r="BK151" s="230">
        <f>ROUND(I151*H151,2)</f>
        <v>0</v>
      </c>
      <c r="BL151" s="20" t="s">
        <v>261</v>
      </c>
      <c r="BM151" s="229" t="s">
        <v>2289</v>
      </c>
    </row>
    <row r="152" s="2" customFormat="1">
      <c r="A152" s="42"/>
      <c r="B152" s="43"/>
      <c r="C152" s="44"/>
      <c r="D152" s="231" t="s">
        <v>263</v>
      </c>
      <c r="E152" s="44"/>
      <c r="F152" s="232" t="s">
        <v>770</v>
      </c>
      <c r="G152" s="44"/>
      <c r="H152" s="44"/>
      <c r="I152" s="233"/>
      <c r="J152" s="44"/>
      <c r="K152" s="44"/>
      <c r="L152" s="48"/>
      <c r="M152" s="234"/>
      <c r="N152" s="23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263</v>
      </c>
      <c r="AU152" s="20" t="s">
        <v>93</v>
      </c>
    </row>
    <row r="153" s="15" customFormat="1">
      <c r="A153" s="15"/>
      <c r="B153" s="259"/>
      <c r="C153" s="260"/>
      <c r="D153" s="238" t="s">
        <v>265</v>
      </c>
      <c r="E153" s="261" t="s">
        <v>48</v>
      </c>
      <c r="F153" s="262" t="s">
        <v>729</v>
      </c>
      <c r="G153" s="260"/>
      <c r="H153" s="261" t="s">
        <v>48</v>
      </c>
      <c r="I153" s="263"/>
      <c r="J153" s="260"/>
      <c r="K153" s="260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265</v>
      </c>
      <c r="AU153" s="268" t="s">
        <v>93</v>
      </c>
      <c r="AV153" s="15" t="s">
        <v>23</v>
      </c>
      <c r="AW153" s="15" t="s">
        <v>46</v>
      </c>
      <c r="AX153" s="15" t="s">
        <v>85</v>
      </c>
      <c r="AY153" s="268" t="s">
        <v>254</v>
      </c>
    </row>
    <row r="154" s="15" customFormat="1">
      <c r="A154" s="15"/>
      <c r="B154" s="259"/>
      <c r="C154" s="260"/>
      <c r="D154" s="238" t="s">
        <v>265</v>
      </c>
      <c r="E154" s="261" t="s">
        <v>48</v>
      </c>
      <c r="F154" s="262" t="s">
        <v>730</v>
      </c>
      <c r="G154" s="260"/>
      <c r="H154" s="261" t="s">
        <v>48</v>
      </c>
      <c r="I154" s="263"/>
      <c r="J154" s="260"/>
      <c r="K154" s="260"/>
      <c r="L154" s="264"/>
      <c r="M154" s="265"/>
      <c r="N154" s="266"/>
      <c r="O154" s="266"/>
      <c r="P154" s="266"/>
      <c r="Q154" s="266"/>
      <c r="R154" s="266"/>
      <c r="S154" s="266"/>
      <c r="T154" s="26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8" t="s">
        <v>265</v>
      </c>
      <c r="AU154" s="268" t="s">
        <v>93</v>
      </c>
      <c r="AV154" s="15" t="s">
        <v>23</v>
      </c>
      <c r="AW154" s="15" t="s">
        <v>46</v>
      </c>
      <c r="AX154" s="15" t="s">
        <v>85</v>
      </c>
      <c r="AY154" s="268" t="s">
        <v>254</v>
      </c>
    </row>
    <row r="155" s="13" customFormat="1">
      <c r="A155" s="13"/>
      <c r="B155" s="236"/>
      <c r="C155" s="237"/>
      <c r="D155" s="238" t="s">
        <v>265</v>
      </c>
      <c r="E155" s="239" t="s">
        <v>675</v>
      </c>
      <c r="F155" s="240" t="s">
        <v>2290</v>
      </c>
      <c r="G155" s="237"/>
      <c r="H155" s="241">
        <v>20.949000000000002</v>
      </c>
      <c r="I155" s="242"/>
      <c r="J155" s="237"/>
      <c r="K155" s="237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265</v>
      </c>
      <c r="AU155" s="247" t="s">
        <v>93</v>
      </c>
      <c r="AV155" s="13" t="s">
        <v>93</v>
      </c>
      <c r="AW155" s="13" t="s">
        <v>46</v>
      </c>
      <c r="AX155" s="13" t="s">
        <v>23</v>
      </c>
      <c r="AY155" s="247" t="s">
        <v>254</v>
      </c>
    </row>
    <row r="156" s="2" customFormat="1" ht="24.15" customHeight="1">
      <c r="A156" s="42"/>
      <c r="B156" s="43"/>
      <c r="C156" s="218" t="s">
        <v>298</v>
      </c>
      <c r="D156" s="218" t="s">
        <v>256</v>
      </c>
      <c r="E156" s="219" t="s">
        <v>772</v>
      </c>
      <c r="F156" s="220" t="s">
        <v>773</v>
      </c>
      <c r="G156" s="221" t="s">
        <v>314</v>
      </c>
      <c r="H156" s="222">
        <v>8.1470000000000002</v>
      </c>
      <c r="I156" s="223"/>
      <c r="J156" s="224">
        <f>ROUND(I156*H156,2)</f>
        <v>0</v>
      </c>
      <c r="K156" s="220" t="s">
        <v>260</v>
      </c>
      <c r="L156" s="48"/>
      <c r="M156" s="225" t="s">
        <v>48</v>
      </c>
      <c r="N156" s="226" t="s">
        <v>56</v>
      </c>
      <c r="O156" s="88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9" t="s">
        <v>261</v>
      </c>
      <c r="AT156" s="229" t="s">
        <v>256</v>
      </c>
      <c r="AU156" s="229" t="s">
        <v>93</v>
      </c>
      <c r="AY156" s="20" t="s">
        <v>254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23</v>
      </c>
      <c r="BK156" s="230">
        <f>ROUND(I156*H156,2)</f>
        <v>0</v>
      </c>
      <c r="BL156" s="20" t="s">
        <v>261</v>
      </c>
      <c r="BM156" s="229" t="s">
        <v>2291</v>
      </c>
    </row>
    <row r="157" s="2" customFormat="1">
      <c r="A157" s="42"/>
      <c r="B157" s="43"/>
      <c r="C157" s="44"/>
      <c r="D157" s="231" t="s">
        <v>263</v>
      </c>
      <c r="E157" s="44"/>
      <c r="F157" s="232" t="s">
        <v>775</v>
      </c>
      <c r="G157" s="44"/>
      <c r="H157" s="44"/>
      <c r="I157" s="233"/>
      <c r="J157" s="44"/>
      <c r="K157" s="44"/>
      <c r="L157" s="48"/>
      <c r="M157" s="234"/>
      <c r="N157" s="23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263</v>
      </c>
      <c r="AU157" s="20" t="s">
        <v>93</v>
      </c>
    </row>
    <row r="158" s="15" customFormat="1">
      <c r="A158" s="15"/>
      <c r="B158" s="259"/>
      <c r="C158" s="260"/>
      <c r="D158" s="238" t="s">
        <v>265</v>
      </c>
      <c r="E158" s="261" t="s">
        <v>48</v>
      </c>
      <c r="F158" s="262" t="s">
        <v>729</v>
      </c>
      <c r="G158" s="260"/>
      <c r="H158" s="261" t="s">
        <v>48</v>
      </c>
      <c r="I158" s="263"/>
      <c r="J158" s="260"/>
      <c r="K158" s="260"/>
      <c r="L158" s="264"/>
      <c r="M158" s="265"/>
      <c r="N158" s="266"/>
      <c r="O158" s="266"/>
      <c r="P158" s="266"/>
      <c r="Q158" s="266"/>
      <c r="R158" s="266"/>
      <c r="S158" s="266"/>
      <c r="T158" s="26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8" t="s">
        <v>265</v>
      </c>
      <c r="AU158" s="268" t="s">
        <v>93</v>
      </c>
      <c r="AV158" s="15" t="s">
        <v>23</v>
      </c>
      <c r="AW158" s="15" t="s">
        <v>46</v>
      </c>
      <c r="AX158" s="15" t="s">
        <v>85</v>
      </c>
      <c r="AY158" s="268" t="s">
        <v>254</v>
      </c>
    </row>
    <row r="159" s="15" customFormat="1">
      <c r="A159" s="15"/>
      <c r="B159" s="259"/>
      <c r="C159" s="260"/>
      <c r="D159" s="238" t="s">
        <v>265</v>
      </c>
      <c r="E159" s="261" t="s">
        <v>48</v>
      </c>
      <c r="F159" s="262" t="s">
        <v>730</v>
      </c>
      <c r="G159" s="260"/>
      <c r="H159" s="261" t="s">
        <v>48</v>
      </c>
      <c r="I159" s="263"/>
      <c r="J159" s="260"/>
      <c r="K159" s="260"/>
      <c r="L159" s="264"/>
      <c r="M159" s="265"/>
      <c r="N159" s="266"/>
      <c r="O159" s="266"/>
      <c r="P159" s="266"/>
      <c r="Q159" s="266"/>
      <c r="R159" s="266"/>
      <c r="S159" s="266"/>
      <c r="T159" s="26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8" t="s">
        <v>265</v>
      </c>
      <c r="AU159" s="268" t="s">
        <v>93</v>
      </c>
      <c r="AV159" s="15" t="s">
        <v>23</v>
      </c>
      <c r="AW159" s="15" t="s">
        <v>46</v>
      </c>
      <c r="AX159" s="15" t="s">
        <v>85</v>
      </c>
      <c r="AY159" s="268" t="s">
        <v>254</v>
      </c>
    </row>
    <row r="160" s="13" customFormat="1">
      <c r="A160" s="13"/>
      <c r="B160" s="236"/>
      <c r="C160" s="237"/>
      <c r="D160" s="238" t="s">
        <v>265</v>
      </c>
      <c r="E160" s="239" t="s">
        <v>776</v>
      </c>
      <c r="F160" s="240" t="s">
        <v>2292</v>
      </c>
      <c r="G160" s="237"/>
      <c r="H160" s="241">
        <v>8.1470000000000002</v>
      </c>
      <c r="I160" s="242"/>
      <c r="J160" s="237"/>
      <c r="K160" s="237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265</v>
      </c>
      <c r="AU160" s="247" t="s">
        <v>93</v>
      </c>
      <c r="AV160" s="13" t="s">
        <v>93</v>
      </c>
      <c r="AW160" s="13" t="s">
        <v>46</v>
      </c>
      <c r="AX160" s="13" t="s">
        <v>23</v>
      </c>
      <c r="AY160" s="247" t="s">
        <v>254</v>
      </c>
    </row>
    <row r="161" s="2" customFormat="1" ht="24.15" customHeight="1">
      <c r="A161" s="42"/>
      <c r="B161" s="43"/>
      <c r="C161" s="218" t="s">
        <v>303</v>
      </c>
      <c r="D161" s="218" t="s">
        <v>256</v>
      </c>
      <c r="E161" s="219" t="s">
        <v>778</v>
      </c>
      <c r="F161" s="220" t="s">
        <v>779</v>
      </c>
      <c r="G161" s="221" t="s">
        <v>314</v>
      </c>
      <c r="H161" s="222">
        <v>73.322000000000003</v>
      </c>
      <c r="I161" s="223"/>
      <c r="J161" s="224">
        <f>ROUND(I161*H161,2)</f>
        <v>0</v>
      </c>
      <c r="K161" s="220" t="s">
        <v>260</v>
      </c>
      <c r="L161" s="48"/>
      <c r="M161" s="225" t="s">
        <v>48</v>
      </c>
      <c r="N161" s="226" t="s">
        <v>56</v>
      </c>
      <c r="O161" s="88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9" t="s">
        <v>261</v>
      </c>
      <c r="AT161" s="229" t="s">
        <v>256</v>
      </c>
      <c r="AU161" s="229" t="s">
        <v>93</v>
      </c>
      <c r="AY161" s="20" t="s">
        <v>254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0" t="s">
        <v>23</v>
      </c>
      <c r="BK161" s="230">
        <f>ROUND(I161*H161,2)</f>
        <v>0</v>
      </c>
      <c r="BL161" s="20" t="s">
        <v>261</v>
      </c>
      <c r="BM161" s="229" t="s">
        <v>2293</v>
      </c>
    </row>
    <row r="162" s="2" customFormat="1">
      <c r="A162" s="42"/>
      <c r="B162" s="43"/>
      <c r="C162" s="44"/>
      <c r="D162" s="231" t="s">
        <v>263</v>
      </c>
      <c r="E162" s="44"/>
      <c r="F162" s="232" t="s">
        <v>781</v>
      </c>
      <c r="G162" s="44"/>
      <c r="H162" s="44"/>
      <c r="I162" s="233"/>
      <c r="J162" s="44"/>
      <c r="K162" s="44"/>
      <c r="L162" s="48"/>
      <c r="M162" s="234"/>
      <c r="N162" s="23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263</v>
      </c>
      <c r="AU162" s="20" t="s">
        <v>93</v>
      </c>
    </row>
    <row r="163" s="15" customFormat="1">
      <c r="A163" s="15"/>
      <c r="B163" s="259"/>
      <c r="C163" s="260"/>
      <c r="D163" s="238" t="s">
        <v>265</v>
      </c>
      <c r="E163" s="261" t="s">
        <v>48</v>
      </c>
      <c r="F163" s="262" t="s">
        <v>729</v>
      </c>
      <c r="G163" s="260"/>
      <c r="H163" s="261" t="s">
        <v>48</v>
      </c>
      <c r="I163" s="263"/>
      <c r="J163" s="260"/>
      <c r="K163" s="260"/>
      <c r="L163" s="264"/>
      <c r="M163" s="265"/>
      <c r="N163" s="266"/>
      <c r="O163" s="266"/>
      <c r="P163" s="266"/>
      <c r="Q163" s="266"/>
      <c r="R163" s="266"/>
      <c r="S163" s="266"/>
      <c r="T163" s="26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8" t="s">
        <v>265</v>
      </c>
      <c r="AU163" s="268" t="s">
        <v>93</v>
      </c>
      <c r="AV163" s="15" t="s">
        <v>23</v>
      </c>
      <c r="AW163" s="15" t="s">
        <v>46</v>
      </c>
      <c r="AX163" s="15" t="s">
        <v>85</v>
      </c>
      <c r="AY163" s="268" t="s">
        <v>254</v>
      </c>
    </row>
    <row r="164" s="15" customFormat="1">
      <c r="A164" s="15"/>
      <c r="B164" s="259"/>
      <c r="C164" s="260"/>
      <c r="D164" s="238" t="s">
        <v>265</v>
      </c>
      <c r="E164" s="261" t="s">
        <v>48</v>
      </c>
      <c r="F164" s="262" t="s">
        <v>730</v>
      </c>
      <c r="G164" s="260"/>
      <c r="H164" s="261" t="s">
        <v>48</v>
      </c>
      <c r="I164" s="263"/>
      <c r="J164" s="260"/>
      <c r="K164" s="260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265</v>
      </c>
      <c r="AU164" s="268" t="s">
        <v>93</v>
      </c>
      <c r="AV164" s="15" t="s">
        <v>23</v>
      </c>
      <c r="AW164" s="15" t="s">
        <v>46</v>
      </c>
      <c r="AX164" s="15" t="s">
        <v>85</v>
      </c>
      <c r="AY164" s="268" t="s">
        <v>254</v>
      </c>
    </row>
    <row r="165" s="13" customFormat="1">
      <c r="A165" s="13"/>
      <c r="B165" s="236"/>
      <c r="C165" s="237"/>
      <c r="D165" s="238" t="s">
        <v>265</v>
      </c>
      <c r="E165" s="239" t="s">
        <v>677</v>
      </c>
      <c r="F165" s="240" t="s">
        <v>2294</v>
      </c>
      <c r="G165" s="237"/>
      <c r="H165" s="241">
        <v>73.322000000000003</v>
      </c>
      <c r="I165" s="242"/>
      <c r="J165" s="237"/>
      <c r="K165" s="237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265</v>
      </c>
      <c r="AU165" s="247" t="s">
        <v>93</v>
      </c>
      <c r="AV165" s="13" t="s">
        <v>93</v>
      </c>
      <c r="AW165" s="13" t="s">
        <v>46</v>
      </c>
      <c r="AX165" s="13" t="s">
        <v>23</v>
      </c>
      <c r="AY165" s="247" t="s">
        <v>254</v>
      </c>
    </row>
    <row r="166" s="2" customFormat="1" ht="24.15" customHeight="1">
      <c r="A166" s="42"/>
      <c r="B166" s="43"/>
      <c r="C166" s="218" t="s">
        <v>311</v>
      </c>
      <c r="D166" s="218" t="s">
        <v>256</v>
      </c>
      <c r="E166" s="219" t="s">
        <v>2295</v>
      </c>
      <c r="F166" s="220" t="s">
        <v>2296</v>
      </c>
      <c r="G166" s="221" t="s">
        <v>259</v>
      </c>
      <c r="H166" s="222">
        <v>124.08</v>
      </c>
      <c r="I166" s="223"/>
      <c r="J166" s="224">
        <f>ROUND(I166*H166,2)</f>
        <v>0</v>
      </c>
      <c r="K166" s="220" t="s">
        <v>260</v>
      </c>
      <c r="L166" s="48"/>
      <c r="M166" s="225" t="s">
        <v>48</v>
      </c>
      <c r="N166" s="226" t="s">
        <v>56</v>
      </c>
      <c r="O166" s="88"/>
      <c r="P166" s="227">
        <f>O166*H166</f>
        <v>0</v>
      </c>
      <c r="Q166" s="227">
        <v>0.00063000000000000003</v>
      </c>
      <c r="R166" s="227">
        <f>Q166*H166</f>
        <v>0.078170400000000001</v>
      </c>
      <c r="S166" s="227">
        <v>0</v>
      </c>
      <c r="T166" s="22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9" t="s">
        <v>261</v>
      </c>
      <c r="AT166" s="229" t="s">
        <v>256</v>
      </c>
      <c r="AU166" s="229" t="s">
        <v>93</v>
      </c>
      <c r="AY166" s="20" t="s">
        <v>254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23</v>
      </c>
      <c r="BK166" s="230">
        <f>ROUND(I166*H166,2)</f>
        <v>0</v>
      </c>
      <c r="BL166" s="20" t="s">
        <v>261</v>
      </c>
      <c r="BM166" s="229" t="s">
        <v>2297</v>
      </c>
    </row>
    <row r="167" s="2" customFormat="1">
      <c r="A167" s="42"/>
      <c r="B167" s="43"/>
      <c r="C167" s="44"/>
      <c r="D167" s="231" t="s">
        <v>263</v>
      </c>
      <c r="E167" s="44"/>
      <c r="F167" s="232" t="s">
        <v>2298</v>
      </c>
      <c r="G167" s="44"/>
      <c r="H167" s="44"/>
      <c r="I167" s="233"/>
      <c r="J167" s="44"/>
      <c r="K167" s="44"/>
      <c r="L167" s="48"/>
      <c r="M167" s="234"/>
      <c r="N167" s="23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263</v>
      </c>
      <c r="AU167" s="20" t="s">
        <v>93</v>
      </c>
    </row>
    <row r="168" s="13" customFormat="1">
      <c r="A168" s="13"/>
      <c r="B168" s="236"/>
      <c r="C168" s="237"/>
      <c r="D168" s="238" t="s">
        <v>265</v>
      </c>
      <c r="E168" s="239" t="s">
        <v>2387</v>
      </c>
      <c r="F168" s="240" t="s">
        <v>2408</v>
      </c>
      <c r="G168" s="237"/>
      <c r="H168" s="241">
        <v>124.08</v>
      </c>
      <c r="I168" s="242"/>
      <c r="J168" s="237"/>
      <c r="K168" s="237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265</v>
      </c>
      <c r="AU168" s="247" t="s">
        <v>93</v>
      </c>
      <c r="AV168" s="13" t="s">
        <v>93</v>
      </c>
      <c r="AW168" s="13" t="s">
        <v>46</v>
      </c>
      <c r="AX168" s="13" t="s">
        <v>23</v>
      </c>
      <c r="AY168" s="247" t="s">
        <v>254</v>
      </c>
    </row>
    <row r="169" s="2" customFormat="1" ht="24.15" customHeight="1">
      <c r="A169" s="42"/>
      <c r="B169" s="43"/>
      <c r="C169" s="218" t="s">
        <v>28</v>
      </c>
      <c r="D169" s="218" t="s">
        <v>256</v>
      </c>
      <c r="E169" s="219" t="s">
        <v>2300</v>
      </c>
      <c r="F169" s="220" t="s">
        <v>2301</v>
      </c>
      <c r="G169" s="221" t="s">
        <v>259</v>
      </c>
      <c r="H169" s="222">
        <v>124.08</v>
      </c>
      <c r="I169" s="223"/>
      <c r="J169" s="224">
        <f>ROUND(I169*H169,2)</f>
        <v>0</v>
      </c>
      <c r="K169" s="220" t="s">
        <v>260</v>
      </c>
      <c r="L169" s="48"/>
      <c r="M169" s="225" t="s">
        <v>48</v>
      </c>
      <c r="N169" s="226" t="s">
        <v>56</v>
      </c>
      <c r="O169" s="88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9" t="s">
        <v>261</v>
      </c>
      <c r="AT169" s="229" t="s">
        <v>256</v>
      </c>
      <c r="AU169" s="229" t="s">
        <v>93</v>
      </c>
      <c r="AY169" s="20" t="s">
        <v>254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20" t="s">
        <v>23</v>
      </c>
      <c r="BK169" s="230">
        <f>ROUND(I169*H169,2)</f>
        <v>0</v>
      </c>
      <c r="BL169" s="20" t="s">
        <v>261</v>
      </c>
      <c r="BM169" s="229" t="s">
        <v>2302</v>
      </c>
    </row>
    <row r="170" s="2" customFormat="1">
      <c r="A170" s="42"/>
      <c r="B170" s="43"/>
      <c r="C170" s="44"/>
      <c r="D170" s="231" t="s">
        <v>263</v>
      </c>
      <c r="E170" s="44"/>
      <c r="F170" s="232" t="s">
        <v>2303</v>
      </c>
      <c r="G170" s="44"/>
      <c r="H170" s="44"/>
      <c r="I170" s="233"/>
      <c r="J170" s="44"/>
      <c r="K170" s="44"/>
      <c r="L170" s="48"/>
      <c r="M170" s="234"/>
      <c r="N170" s="23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263</v>
      </c>
      <c r="AU170" s="20" t="s">
        <v>93</v>
      </c>
    </row>
    <row r="171" s="13" customFormat="1">
      <c r="A171" s="13"/>
      <c r="B171" s="236"/>
      <c r="C171" s="237"/>
      <c r="D171" s="238" t="s">
        <v>265</v>
      </c>
      <c r="E171" s="239" t="s">
        <v>48</v>
      </c>
      <c r="F171" s="240" t="s">
        <v>2387</v>
      </c>
      <c r="G171" s="237"/>
      <c r="H171" s="241">
        <v>124.08</v>
      </c>
      <c r="I171" s="242"/>
      <c r="J171" s="237"/>
      <c r="K171" s="237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265</v>
      </c>
      <c r="AU171" s="247" t="s">
        <v>93</v>
      </c>
      <c r="AV171" s="13" t="s">
        <v>93</v>
      </c>
      <c r="AW171" s="13" t="s">
        <v>46</v>
      </c>
      <c r="AX171" s="13" t="s">
        <v>23</v>
      </c>
      <c r="AY171" s="247" t="s">
        <v>254</v>
      </c>
    </row>
    <row r="172" s="2" customFormat="1">
      <c r="A172" s="42"/>
      <c r="B172" s="43"/>
      <c r="C172" s="44"/>
      <c r="D172" s="238" t="s">
        <v>278</v>
      </c>
      <c r="E172" s="44"/>
      <c r="F172" s="269" t="s">
        <v>2409</v>
      </c>
      <c r="G172" s="44"/>
      <c r="H172" s="44"/>
      <c r="I172" s="44"/>
      <c r="J172" s="44"/>
      <c r="K172" s="44"/>
      <c r="L172" s="48"/>
      <c r="M172" s="234"/>
      <c r="N172" s="23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U172" s="20" t="s">
        <v>93</v>
      </c>
    </row>
    <row r="173" s="2" customFormat="1">
      <c r="A173" s="42"/>
      <c r="B173" s="43"/>
      <c r="C173" s="44"/>
      <c r="D173" s="238" t="s">
        <v>278</v>
      </c>
      <c r="E173" s="44"/>
      <c r="F173" s="270" t="s">
        <v>2410</v>
      </c>
      <c r="G173" s="44"/>
      <c r="H173" s="271">
        <v>41.729999999999997</v>
      </c>
      <c r="I173" s="44"/>
      <c r="J173" s="44"/>
      <c r="K173" s="44"/>
      <c r="L173" s="48"/>
      <c r="M173" s="234"/>
      <c r="N173" s="23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U173" s="20" t="s">
        <v>93</v>
      </c>
    </row>
    <row r="174" s="2" customFormat="1" ht="37.8" customHeight="1">
      <c r="A174" s="42"/>
      <c r="B174" s="43"/>
      <c r="C174" s="218" t="s">
        <v>338</v>
      </c>
      <c r="D174" s="218" t="s">
        <v>256</v>
      </c>
      <c r="E174" s="219" t="s">
        <v>806</v>
      </c>
      <c r="F174" s="220" t="s">
        <v>807</v>
      </c>
      <c r="G174" s="221" t="s">
        <v>314</v>
      </c>
      <c r="H174" s="222">
        <v>8.4329999999999998</v>
      </c>
      <c r="I174" s="223"/>
      <c r="J174" s="224">
        <f>ROUND(I174*H174,2)</f>
        <v>0</v>
      </c>
      <c r="K174" s="220" t="s">
        <v>260</v>
      </c>
      <c r="L174" s="48"/>
      <c r="M174" s="225" t="s">
        <v>48</v>
      </c>
      <c r="N174" s="226" t="s">
        <v>56</v>
      </c>
      <c r="O174" s="88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9" t="s">
        <v>261</v>
      </c>
      <c r="AT174" s="229" t="s">
        <v>256</v>
      </c>
      <c r="AU174" s="229" t="s">
        <v>93</v>
      </c>
      <c r="AY174" s="20" t="s">
        <v>254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0" t="s">
        <v>23</v>
      </c>
      <c r="BK174" s="230">
        <f>ROUND(I174*H174,2)</f>
        <v>0</v>
      </c>
      <c r="BL174" s="20" t="s">
        <v>261</v>
      </c>
      <c r="BM174" s="229" t="s">
        <v>2315</v>
      </c>
    </row>
    <row r="175" s="2" customFormat="1">
      <c r="A175" s="42"/>
      <c r="B175" s="43"/>
      <c r="C175" s="44"/>
      <c r="D175" s="231" t="s">
        <v>263</v>
      </c>
      <c r="E175" s="44"/>
      <c r="F175" s="232" t="s">
        <v>809</v>
      </c>
      <c r="G175" s="44"/>
      <c r="H175" s="44"/>
      <c r="I175" s="233"/>
      <c r="J175" s="44"/>
      <c r="K175" s="44"/>
      <c r="L175" s="48"/>
      <c r="M175" s="234"/>
      <c r="N175" s="23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263</v>
      </c>
      <c r="AU175" s="20" t="s">
        <v>93</v>
      </c>
    </row>
    <row r="176" s="15" customFormat="1">
      <c r="A176" s="15"/>
      <c r="B176" s="259"/>
      <c r="C176" s="260"/>
      <c r="D176" s="238" t="s">
        <v>265</v>
      </c>
      <c r="E176" s="261" t="s">
        <v>48</v>
      </c>
      <c r="F176" s="262" t="s">
        <v>810</v>
      </c>
      <c r="G176" s="260"/>
      <c r="H176" s="261" t="s">
        <v>48</v>
      </c>
      <c r="I176" s="263"/>
      <c r="J176" s="260"/>
      <c r="K176" s="260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265</v>
      </c>
      <c r="AU176" s="268" t="s">
        <v>93</v>
      </c>
      <c r="AV176" s="15" t="s">
        <v>23</v>
      </c>
      <c r="AW176" s="15" t="s">
        <v>46</v>
      </c>
      <c r="AX176" s="15" t="s">
        <v>85</v>
      </c>
      <c r="AY176" s="268" t="s">
        <v>254</v>
      </c>
    </row>
    <row r="177" s="15" customFormat="1">
      <c r="A177" s="15"/>
      <c r="B177" s="259"/>
      <c r="C177" s="260"/>
      <c r="D177" s="238" t="s">
        <v>265</v>
      </c>
      <c r="E177" s="261" t="s">
        <v>48</v>
      </c>
      <c r="F177" s="262" t="s">
        <v>811</v>
      </c>
      <c r="G177" s="260"/>
      <c r="H177" s="261" t="s">
        <v>48</v>
      </c>
      <c r="I177" s="263"/>
      <c r="J177" s="260"/>
      <c r="K177" s="260"/>
      <c r="L177" s="264"/>
      <c r="M177" s="265"/>
      <c r="N177" s="266"/>
      <c r="O177" s="266"/>
      <c r="P177" s="266"/>
      <c r="Q177" s="266"/>
      <c r="R177" s="266"/>
      <c r="S177" s="266"/>
      <c r="T177" s="26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8" t="s">
        <v>265</v>
      </c>
      <c r="AU177" s="268" t="s">
        <v>93</v>
      </c>
      <c r="AV177" s="15" t="s">
        <v>23</v>
      </c>
      <c r="AW177" s="15" t="s">
        <v>46</v>
      </c>
      <c r="AX177" s="15" t="s">
        <v>85</v>
      </c>
      <c r="AY177" s="268" t="s">
        <v>254</v>
      </c>
    </row>
    <row r="178" s="13" customFormat="1">
      <c r="A178" s="13"/>
      <c r="B178" s="236"/>
      <c r="C178" s="237"/>
      <c r="D178" s="238" t="s">
        <v>265</v>
      </c>
      <c r="E178" s="239" t="s">
        <v>48</v>
      </c>
      <c r="F178" s="240" t="s">
        <v>812</v>
      </c>
      <c r="G178" s="237"/>
      <c r="H178" s="241">
        <v>7.3849999999999998</v>
      </c>
      <c r="I178" s="242"/>
      <c r="J178" s="237"/>
      <c r="K178" s="237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265</v>
      </c>
      <c r="AU178" s="247" t="s">
        <v>93</v>
      </c>
      <c r="AV178" s="13" t="s">
        <v>93</v>
      </c>
      <c r="AW178" s="13" t="s">
        <v>46</v>
      </c>
      <c r="AX178" s="13" t="s">
        <v>85</v>
      </c>
      <c r="AY178" s="247" t="s">
        <v>254</v>
      </c>
    </row>
    <row r="179" s="13" customFormat="1">
      <c r="A179" s="13"/>
      <c r="B179" s="236"/>
      <c r="C179" s="237"/>
      <c r="D179" s="238" t="s">
        <v>265</v>
      </c>
      <c r="E179" s="239" t="s">
        <v>48</v>
      </c>
      <c r="F179" s="240" t="s">
        <v>813</v>
      </c>
      <c r="G179" s="237"/>
      <c r="H179" s="241">
        <v>1.048</v>
      </c>
      <c r="I179" s="242"/>
      <c r="J179" s="237"/>
      <c r="K179" s="237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265</v>
      </c>
      <c r="AU179" s="247" t="s">
        <v>93</v>
      </c>
      <c r="AV179" s="13" t="s">
        <v>93</v>
      </c>
      <c r="AW179" s="13" t="s">
        <v>46</v>
      </c>
      <c r="AX179" s="13" t="s">
        <v>85</v>
      </c>
      <c r="AY179" s="247" t="s">
        <v>254</v>
      </c>
    </row>
    <row r="180" s="14" customFormat="1">
      <c r="A180" s="14"/>
      <c r="B180" s="248"/>
      <c r="C180" s="249"/>
      <c r="D180" s="238" t="s">
        <v>265</v>
      </c>
      <c r="E180" s="250" t="s">
        <v>48</v>
      </c>
      <c r="F180" s="251" t="s">
        <v>268</v>
      </c>
      <c r="G180" s="249"/>
      <c r="H180" s="252">
        <v>8.4329999999999998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8" t="s">
        <v>265</v>
      </c>
      <c r="AU180" s="258" t="s">
        <v>93</v>
      </c>
      <c r="AV180" s="14" t="s">
        <v>261</v>
      </c>
      <c r="AW180" s="14" t="s">
        <v>46</v>
      </c>
      <c r="AX180" s="14" t="s">
        <v>23</v>
      </c>
      <c r="AY180" s="258" t="s">
        <v>254</v>
      </c>
    </row>
    <row r="181" s="2" customFormat="1">
      <c r="A181" s="42"/>
      <c r="B181" s="43"/>
      <c r="C181" s="44"/>
      <c r="D181" s="238" t="s">
        <v>278</v>
      </c>
      <c r="E181" s="44"/>
      <c r="F181" s="269" t="s">
        <v>814</v>
      </c>
      <c r="G181" s="44"/>
      <c r="H181" s="44"/>
      <c r="I181" s="44"/>
      <c r="J181" s="44"/>
      <c r="K181" s="44"/>
      <c r="L181" s="48"/>
      <c r="M181" s="234"/>
      <c r="N181" s="23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U181" s="20" t="s">
        <v>93</v>
      </c>
    </row>
    <row r="182" s="2" customFormat="1">
      <c r="A182" s="42"/>
      <c r="B182" s="43"/>
      <c r="C182" s="44"/>
      <c r="D182" s="238" t="s">
        <v>278</v>
      </c>
      <c r="E182" s="44"/>
      <c r="F182" s="270" t="s">
        <v>729</v>
      </c>
      <c r="G182" s="44"/>
      <c r="H182" s="271">
        <v>0</v>
      </c>
      <c r="I182" s="44"/>
      <c r="J182" s="44"/>
      <c r="K182" s="44"/>
      <c r="L182" s="48"/>
      <c r="M182" s="234"/>
      <c r="N182" s="23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U182" s="20" t="s">
        <v>93</v>
      </c>
    </row>
    <row r="183" s="2" customFormat="1">
      <c r="A183" s="42"/>
      <c r="B183" s="43"/>
      <c r="C183" s="44"/>
      <c r="D183" s="238" t="s">
        <v>278</v>
      </c>
      <c r="E183" s="44"/>
      <c r="F183" s="270" t="s">
        <v>730</v>
      </c>
      <c r="G183" s="44"/>
      <c r="H183" s="271">
        <v>0</v>
      </c>
      <c r="I183" s="44"/>
      <c r="J183" s="44"/>
      <c r="K183" s="44"/>
      <c r="L183" s="48"/>
      <c r="M183" s="234"/>
      <c r="N183" s="23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U183" s="20" t="s">
        <v>93</v>
      </c>
    </row>
    <row r="184" s="2" customFormat="1">
      <c r="A184" s="42"/>
      <c r="B184" s="43"/>
      <c r="C184" s="44"/>
      <c r="D184" s="238" t="s">
        <v>278</v>
      </c>
      <c r="E184" s="44"/>
      <c r="F184" s="270" t="s">
        <v>2281</v>
      </c>
      <c r="G184" s="44"/>
      <c r="H184" s="271">
        <v>10.475</v>
      </c>
      <c r="I184" s="44"/>
      <c r="J184" s="44"/>
      <c r="K184" s="44"/>
      <c r="L184" s="48"/>
      <c r="M184" s="234"/>
      <c r="N184" s="23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U184" s="20" t="s">
        <v>93</v>
      </c>
    </row>
    <row r="185" s="2" customFormat="1">
      <c r="A185" s="42"/>
      <c r="B185" s="43"/>
      <c r="C185" s="44"/>
      <c r="D185" s="238" t="s">
        <v>278</v>
      </c>
      <c r="E185" s="44"/>
      <c r="F185" s="269" t="s">
        <v>815</v>
      </c>
      <c r="G185" s="44"/>
      <c r="H185" s="44"/>
      <c r="I185" s="44"/>
      <c r="J185" s="44"/>
      <c r="K185" s="44"/>
      <c r="L185" s="48"/>
      <c r="M185" s="234"/>
      <c r="N185" s="23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U185" s="20" t="s">
        <v>93</v>
      </c>
    </row>
    <row r="186" s="2" customFormat="1">
      <c r="A186" s="42"/>
      <c r="B186" s="43"/>
      <c r="C186" s="44"/>
      <c r="D186" s="238" t="s">
        <v>278</v>
      </c>
      <c r="E186" s="44"/>
      <c r="F186" s="270" t="s">
        <v>729</v>
      </c>
      <c r="G186" s="44"/>
      <c r="H186" s="271">
        <v>0</v>
      </c>
      <c r="I186" s="44"/>
      <c r="J186" s="44"/>
      <c r="K186" s="44"/>
      <c r="L186" s="48"/>
      <c r="M186" s="234"/>
      <c r="N186" s="23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U186" s="20" t="s">
        <v>93</v>
      </c>
    </row>
    <row r="187" s="2" customFormat="1">
      <c r="A187" s="42"/>
      <c r="B187" s="43"/>
      <c r="C187" s="44"/>
      <c r="D187" s="238" t="s">
        <v>278</v>
      </c>
      <c r="E187" s="44"/>
      <c r="F187" s="270" t="s">
        <v>730</v>
      </c>
      <c r="G187" s="44"/>
      <c r="H187" s="271">
        <v>0</v>
      </c>
      <c r="I187" s="44"/>
      <c r="J187" s="44"/>
      <c r="K187" s="44"/>
      <c r="L187" s="48"/>
      <c r="M187" s="234"/>
      <c r="N187" s="23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U187" s="20" t="s">
        <v>93</v>
      </c>
    </row>
    <row r="188" s="2" customFormat="1">
      <c r="A188" s="42"/>
      <c r="B188" s="43"/>
      <c r="C188" s="44"/>
      <c r="D188" s="238" t="s">
        <v>278</v>
      </c>
      <c r="E188" s="44"/>
      <c r="F188" s="270" t="s">
        <v>2290</v>
      </c>
      <c r="G188" s="44"/>
      <c r="H188" s="271">
        <v>20.949000000000002</v>
      </c>
      <c r="I188" s="44"/>
      <c r="J188" s="44"/>
      <c r="K188" s="44"/>
      <c r="L188" s="48"/>
      <c r="M188" s="234"/>
      <c r="N188" s="23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U188" s="20" t="s">
        <v>93</v>
      </c>
    </row>
    <row r="189" s="2" customFormat="1">
      <c r="A189" s="42"/>
      <c r="B189" s="43"/>
      <c r="C189" s="44"/>
      <c r="D189" s="238" t="s">
        <v>278</v>
      </c>
      <c r="E189" s="44"/>
      <c r="F189" s="269" t="s">
        <v>816</v>
      </c>
      <c r="G189" s="44"/>
      <c r="H189" s="44"/>
      <c r="I189" s="44"/>
      <c r="J189" s="44"/>
      <c r="K189" s="44"/>
      <c r="L189" s="48"/>
      <c r="M189" s="234"/>
      <c r="N189" s="23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U189" s="20" t="s">
        <v>93</v>
      </c>
    </row>
    <row r="190" s="2" customFormat="1">
      <c r="A190" s="42"/>
      <c r="B190" s="43"/>
      <c r="C190" s="44"/>
      <c r="D190" s="238" t="s">
        <v>278</v>
      </c>
      <c r="E190" s="44"/>
      <c r="F190" s="270" t="s">
        <v>729</v>
      </c>
      <c r="G190" s="44"/>
      <c r="H190" s="271">
        <v>0</v>
      </c>
      <c r="I190" s="44"/>
      <c r="J190" s="44"/>
      <c r="K190" s="44"/>
      <c r="L190" s="48"/>
      <c r="M190" s="234"/>
      <c r="N190" s="23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U190" s="20" t="s">
        <v>93</v>
      </c>
    </row>
    <row r="191" s="2" customFormat="1">
      <c r="A191" s="42"/>
      <c r="B191" s="43"/>
      <c r="C191" s="44"/>
      <c r="D191" s="238" t="s">
        <v>278</v>
      </c>
      <c r="E191" s="44"/>
      <c r="F191" s="270" t="s">
        <v>730</v>
      </c>
      <c r="G191" s="44"/>
      <c r="H191" s="271">
        <v>0</v>
      </c>
      <c r="I191" s="44"/>
      <c r="J191" s="44"/>
      <c r="K191" s="44"/>
      <c r="L191" s="48"/>
      <c r="M191" s="234"/>
      <c r="N191" s="23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U191" s="20" t="s">
        <v>93</v>
      </c>
    </row>
    <row r="192" s="2" customFormat="1">
      <c r="A192" s="42"/>
      <c r="B192" s="43"/>
      <c r="C192" s="44"/>
      <c r="D192" s="238" t="s">
        <v>278</v>
      </c>
      <c r="E192" s="44"/>
      <c r="F192" s="270" t="s">
        <v>2267</v>
      </c>
      <c r="G192" s="44"/>
      <c r="H192" s="271">
        <v>0.36399999999999999</v>
      </c>
      <c r="I192" s="44"/>
      <c r="J192" s="44"/>
      <c r="K192" s="44"/>
      <c r="L192" s="48"/>
      <c r="M192" s="234"/>
      <c r="N192" s="23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U192" s="20" t="s">
        <v>93</v>
      </c>
    </row>
    <row r="193" s="2" customFormat="1">
      <c r="A193" s="42"/>
      <c r="B193" s="43"/>
      <c r="C193" s="44"/>
      <c r="D193" s="238" t="s">
        <v>278</v>
      </c>
      <c r="E193" s="44"/>
      <c r="F193" s="269" t="s">
        <v>817</v>
      </c>
      <c r="G193" s="44"/>
      <c r="H193" s="44"/>
      <c r="I193" s="44"/>
      <c r="J193" s="44"/>
      <c r="K193" s="44"/>
      <c r="L193" s="48"/>
      <c r="M193" s="234"/>
      <c r="N193" s="23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U193" s="20" t="s">
        <v>93</v>
      </c>
    </row>
    <row r="194" s="2" customFormat="1">
      <c r="A194" s="42"/>
      <c r="B194" s="43"/>
      <c r="C194" s="44"/>
      <c r="D194" s="238" t="s">
        <v>278</v>
      </c>
      <c r="E194" s="44"/>
      <c r="F194" s="270" t="s">
        <v>729</v>
      </c>
      <c r="G194" s="44"/>
      <c r="H194" s="271">
        <v>0</v>
      </c>
      <c r="I194" s="44"/>
      <c r="J194" s="44"/>
      <c r="K194" s="44"/>
      <c r="L194" s="48"/>
      <c r="M194" s="234"/>
      <c r="N194" s="23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U194" s="20" t="s">
        <v>93</v>
      </c>
    </row>
    <row r="195" s="2" customFormat="1">
      <c r="A195" s="42"/>
      <c r="B195" s="43"/>
      <c r="C195" s="44"/>
      <c r="D195" s="238" t="s">
        <v>278</v>
      </c>
      <c r="E195" s="44"/>
      <c r="F195" s="270" t="s">
        <v>730</v>
      </c>
      <c r="G195" s="44"/>
      <c r="H195" s="271">
        <v>0</v>
      </c>
      <c r="I195" s="44"/>
      <c r="J195" s="44"/>
      <c r="K195" s="44"/>
      <c r="L195" s="48"/>
      <c r="M195" s="234"/>
      <c r="N195" s="23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U195" s="20" t="s">
        <v>93</v>
      </c>
    </row>
    <row r="196" s="2" customFormat="1">
      <c r="A196" s="42"/>
      <c r="B196" s="43"/>
      <c r="C196" s="44"/>
      <c r="D196" s="238" t="s">
        <v>278</v>
      </c>
      <c r="E196" s="44"/>
      <c r="F196" s="270" t="s">
        <v>2288</v>
      </c>
      <c r="G196" s="44"/>
      <c r="H196" s="271">
        <v>2.3279999999999998</v>
      </c>
      <c r="I196" s="44"/>
      <c r="J196" s="44"/>
      <c r="K196" s="44"/>
      <c r="L196" s="48"/>
      <c r="M196" s="234"/>
      <c r="N196" s="23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U196" s="20" t="s">
        <v>93</v>
      </c>
    </row>
    <row r="197" s="2" customFormat="1" ht="37.8" customHeight="1">
      <c r="A197" s="42"/>
      <c r="B197" s="43"/>
      <c r="C197" s="218" t="s">
        <v>8</v>
      </c>
      <c r="D197" s="218" t="s">
        <v>256</v>
      </c>
      <c r="E197" s="219" t="s">
        <v>818</v>
      </c>
      <c r="F197" s="220" t="s">
        <v>819</v>
      </c>
      <c r="G197" s="221" t="s">
        <v>314</v>
      </c>
      <c r="H197" s="222">
        <v>19.675000000000001</v>
      </c>
      <c r="I197" s="223"/>
      <c r="J197" s="224">
        <f>ROUND(I197*H197,2)</f>
        <v>0</v>
      </c>
      <c r="K197" s="220" t="s">
        <v>260</v>
      </c>
      <c r="L197" s="48"/>
      <c r="M197" s="225" t="s">
        <v>48</v>
      </c>
      <c r="N197" s="226" t="s">
        <v>56</v>
      </c>
      <c r="O197" s="88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9" t="s">
        <v>261</v>
      </c>
      <c r="AT197" s="229" t="s">
        <v>256</v>
      </c>
      <c r="AU197" s="229" t="s">
        <v>93</v>
      </c>
      <c r="AY197" s="20" t="s">
        <v>254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20" t="s">
        <v>23</v>
      </c>
      <c r="BK197" s="230">
        <f>ROUND(I197*H197,2)</f>
        <v>0</v>
      </c>
      <c r="BL197" s="20" t="s">
        <v>261</v>
      </c>
      <c r="BM197" s="229" t="s">
        <v>2316</v>
      </c>
    </row>
    <row r="198" s="2" customFormat="1">
      <c r="A198" s="42"/>
      <c r="B198" s="43"/>
      <c r="C198" s="44"/>
      <c r="D198" s="231" t="s">
        <v>263</v>
      </c>
      <c r="E198" s="44"/>
      <c r="F198" s="232" t="s">
        <v>821</v>
      </c>
      <c r="G198" s="44"/>
      <c r="H198" s="44"/>
      <c r="I198" s="233"/>
      <c r="J198" s="44"/>
      <c r="K198" s="44"/>
      <c r="L198" s="48"/>
      <c r="M198" s="234"/>
      <c r="N198" s="23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263</v>
      </c>
      <c r="AU198" s="20" t="s">
        <v>93</v>
      </c>
    </row>
    <row r="199" s="15" customFormat="1">
      <c r="A199" s="15"/>
      <c r="B199" s="259"/>
      <c r="C199" s="260"/>
      <c r="D199" s="238" t="s">
        <v>265</v>
      </c>
      <c r="E199" s="261" t="s">
        <v>48</v>
      </c>
      <c r="F199" s="262" t="s">
        <v>810</v>
      </c>
      <c r="G199" s="260"/>
      <c r="H199" s="261" t="s">
        <v>48</v>
      </c>
      <c r="I199" s="263"/>
      <c r="J199" s="260"/>
      <c r="K199" s="260"/>
      <c r="L199" s="264"/>
      <c r="M199" s="265"/>
      <c r="N199" s="266"/>
      <c r="O199" s="266"/>
      <c r="P199" s="266"/>
      <c r="Q199" s="266"/>
      <c r="R199" s="266"/>
      <c r="S199" s="266"/>
      <c r="T199" s="26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8" t="s">
        <v>265</v>
      </c>
      <c r="AU199" s="268" t="s">
        <v>93</v>
      </c>
      <c r="AV199" s="15" t="s">
        <v>23</v>
      </c>
      <c r="AW199" s="15" t="s">
        <v>46</v>
      </c>
      <c r="AX199" s="15" t="s">
        <v>85</v>
      </c>
      <c r="AY199" s="268" t="s">
        <v>254</v>
      </c>
    </row>
    <row r="200" s="15" customFormat="1">
      <c r="A200" s="15"/>
      <c r="B200" s="259"/>
      <c r="C200" s="260"/>
      <c r="D200" s="238" t="s">
        <v>265</v>
      </c>
      <c r="E200" s="261" t="s">
        <v>48</v>
      </c>
      <c r="F200" s="262" t="s">
        <v>811</v>
      </c>
      <c r="G200" s="260"/>
      <c r="H200" s="261" t="s">
        <v>48</v>
      </c>
      <c r="I200" s="263"/>
      <c r="J200" s="260"/>
      <c r="K200" s="260"/>
      <c r="L200" s="264"/>
      <c r="M200" s="265"/>
      <c r="N200" s="266"/>
      <c r="O200" s="266"/>
      <c r="P200" s="266"/>
      <c r="Q200" s="266"/>
      <c r="R200" s="266"/>
      <c r="S200" s="266"/>
      <c r="T200" s="26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8" t="s">
        <v>265</v>
      </c>
      <c r="AU200" s="268" t="s">
        <v>93</v>
      </c>
      <c r="AV200" s="15" t="s">
        <v>23</v>
      </c>
      <c r="AW200" s="15" t="s">
        <v>46</v>
      </c>
      <c r="AX200" s="15" t="s">
        <v>85</v>
      </c>
      <c r="AY200" s="268" t="s">
        <v>254</v>
      </c>
    </row>
    <row r="201" s="13" customFormat="1">
      <c r="A201" s="13"/>
      <c r="B201" s="236"/>
      <c r="C201" s="237"/>
      <c r="D201" s="238" t="s">
        <v>265</v>
      </c>
      <c r="E201" s="239" t="s">
        <v>48</v>
      </c>
      <c r="F201" s="240" t="s">
        <v>822</v>
      </c>
      <c r="G201" s="237"/>
      <c r="H201" s="241">
        <v>17.231000000000002</v>
      </c>
      <c r="I201" s="242"/>
      <c r="J201" s="237"/>
      <c r="K201" s="237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265</v>
      </c>
      <c r="AU201" s="247" t="s">
        <v>93</v>
      </c>
      <c r="AV201" s="13" t="s">
        <v>93</v>
      </c>
      <c r="AW201" s="13" t="s">
        <v>46</v>
      </c>
      <c r="AX201" s="13" t="s">
        <v>85</v>
      </c>
      <c r="AY201" s="247" t="s">
        <v>254</v>
      </c>
    </row>
    <row r="202" s="13" customFormat="1">
      <c r="A202" s="13"/>
      <c r="B202" s="236"/>
      <c r="C202" s="237"/>
      <c r="D202" s="238" t="s">
        <v>265</v>
      </c>
      <c r="E202" s="239" t="s">
        <v>48</v>
      </c>
      <c r="F202" s="240" t="s">
        <v>823</v>
      </c>
      <c r="G202" s="237"/>
      <c r="H202" s="241">
        <v>2.444</v>
      </c>
      <c r="I202" s="242"/>
      <c r="J202" s="237"/>
      <c r="K202" s="237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265</v>
      </c>
      <c r="AU202" s="247" t="s">
        <v>93</v>
      </c>
      <c r="AV202" s="13" t="s">
        <v>93</v>
      </c>
      <c r="AW202" s="13" t="s">
        <v>46</v>
      </c>
      <c r="AX202" s="13" t="s">
        <v>85</v>
      </c>
      <c r="AY202" s="247" t="s">
        <v>254</v>
      </c>
    </row>
    <row r="203" s="14" customFormat="1">
      <c r="A203" s="14"/>
      <c r="B203" s="248"/>
      <c r="C203" s="249"/>
      <c r="D203" s="238" t="s">
        <v>265</v>
      </c>
      <c r="E203" s="250" t="s">
        <v>48</v>
      </c>
      <c r="F203" s="251" t="s">
        <v>268</v>
      </c>
      <c r="G203" s="249"/>
      <c r="H203" s="252">
        <v>19.675000000000001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8" t="s">
        <v>265</v>
      </c>
      <c r="AU203" s="258" t="s">
        <v>93</v>
      </c>
      <c r="AV203" s="14" t="s">
        <v>261</v>
      </c>
      <c r="AW203" s="14" t="s">
        <v>46</v>
      </c>
      <c r="AX203" s="14" t="s">
        <v>23</v>
      </c>
      <c r="AY203" s="258" t="s">
        <v>254</v>
      </c>
    </row>
    <row r="204" s="2" customFormat="1">
      <c r="A204" s="42"/>
      <c r="B204" s="43"/>
      <c r="C204" s="44"/>
      <c r="D204" s="238" t="s">
        <v>278</v>
      </c>
      <c r="E204" s="44"/>
      <c r="F204" s="269" t="s">
        <v>824</v>
      </c>
      <c r="G204" s="44"/>
      <c r="H204" s="44"/>
      <c r="I204" s="44"/>
      <c r="J204" s="44"/>
      <c r="K204" s="44"/>
      <c r="L204" s="48"/>
      <c r="M204" s="234"/>
      <c r="N204" s="23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U204" s="20" t="s">
        <v>93</v>
      </c>
    </row>
    <row r="205" s="2" customFormat="1">
      <c r="A205" s="42"/>
      <c r="B205" s="43"/>
      <c r="C205" s="44"/>
      <c r="D205" s="238" t="s">
        <v>278</v>
      </c>
      <c r="E205" s="44"/>
      <c r="F205" s="270" t="s">
        <v>729</v>
      </c>
      <c r="G205" s="44"/>
      <c r="H205" s="271">
        <v>0</v>
      </c>
      <c r="I205" s="44"/>
      <c r="J205" s="44"/>
      <c r="K205" s="44"/>
      <c r="L205" s="48"/>
      <c r="M205" s="234"/>
      <c r="N205" s="23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U205" s="20" t="s">
        <v>93</v>
      </c>
    </row>
    <row r="206" s="2" customFormat="1">
      <c r="A206" s="42"/>
      <c r="B206" s="43"/>
      <c r="C206" s="44"/>
      <c r="D206" s="238" t="s">
        <v>278</v>
      </c>
      <c r="E206" s="44"/>
      <c r="F206" s="270" t="s">
        <v>730</v>
      </c>
      <c r="G206" s="44"/>
      <c r="H206" s="271">
        <v>0</v>
      </c>
      <c r="I206" s="44"/>
      <c r="J206" s="44"/>
      <c r="K206" s="44"/>
      <c r="L206" s="48"/>
      <c r="M206" s="234"/>
      <c r="N206" s="23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U206" s="20" t="s">
        <v>93</v>
      </c>
    </row>
    <row r="207" s="2" customFormat="1">
      <c r="A207" s="42"/>
      <c r="B207" s="43"/>
      <c r="C207" s="44"/>
      <c r="D207" s="238" t="s">
        <v>278</v>
      </c>
      <c r="E207" s="44"/>
      <c r="F207" s="270" t="s">
        <v>2294</v>
      </c>
      <c r="G207" s="44"/>
      <c r="H207" s="271">
        <v>22.963000000000001</v>
      </c>
      <c r="I207" s="44"/>
      <c r="J207" s="44"/>
      <c r="K207" s="44"/>
      <c r="L207" s="48"/>
      <c r="M207" s="234"/>
      <c r="N207" s="23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U207" s="20" t="s">
        <v>93</v>
      </c>
    </row>
    <row r="208" s="2" customFormat="1">
      <c r="A208" s="42"/>
      <c r="B208" s="43"/>
      <c r="C208" s="44"/>
      <c r="D208" s="238" t="s">
        <v>278</v>
      </c>
      <c r="E208" s="44"/>
      <c r="F208" s="269" t="s">
        <v>825</v>
      </c>
      <c r="G208" s="44"/>
      <c r="H208" s="44"/>
      <c r="I208" s="44"/>
      <c r="J208" s="44"/>
      <c r="K208" s="44"/>
      <c r="L208" s="48"/>
      <c r="M208" s="234"/>
      <c r="N208" s="23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U208" s="20" t="s">
        <v>93</v>
      </c>
    </row>
    <row r="209" s="2" customFormat="1">
      <c r="A209" s="42"/>
      <c r="B209" s="43"/>
      <c r="C209" s="44"/>
      <c r="D209" s="238" t="s">
        <v>278</v>
      </c>
      <c r="E209" s="44"/>
      <c r="F209" s="270" t="s">
        <v>729</v>
      </c>
      <c r="G209" s="44"/>
      <c r="H209" s="271">
        <v>0</v>
      </c>
      <c r="I209" s="44"/>
      <c r="J209" s="44"/>
      <c r="K209" s="44"/>
      <c r="L209" s="48"/>
      <c r="M209" s="234"/>
      <c r="N209" s="23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U209" s="20" t="s">
        <v>93</v>
      </c>
    </row>
    <row r="210" s="2" customFormat="1">
      <c r="A210" s="42"/>
      <c r="B210" s="43"/>
      <c r="C210" s="44"/>
      <c r="D210" s="238" t="s">
        <v>278</v>
      </c>
      <c r="E210" s="44"/>
      <c r="F210" s="270" t="s">
        <v>730</v>
      </c>
      <c r="G210" s="44"/>
      <c r="H210" s="271">
        <v>0</v>
      </c>
      <c r="I210" s="44"/>
      <c r="J210" s="44"/>
      <c r="K210" s="44"/>
      <c r="L210" s="48"/>
      <c r="M210" s="234"/>
      <c r="N210" s="23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U210" s="20" t="s">
        <v>93</v>
      </c>
    </row>
    <row r="211" s="2" customFormat="1">
      <c r="A211" s="42"/>
      <c r="B211" s="43"/>
      <c r="C211" s="44"/>
      <c r="D211" s="238" t="s">
        <v>278</v>
      </c>
      <c r="E211" s="44"/>
      <c r="F211" s="270" t="s">
        <v>2292</v>
      </c>
      <c r="G211" s="44"/>
      <c r="H211" s="271">
        <v>2.5510000000000002</v>
      </c>
      <c r="I211" s="44"/>
      <c r="J211" s="44"/>
      <c r="K211" s="44"/>
      <c r="L211" s="48"/>
      <c r="M211" s="234"/>
      <c r="N211" s="23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U211" s="20" t="s">
        <v>93</v>
      </c>
    </row>
    <row r="212" s="2" customFormat="1" ht="37.8" customHeight="1">
      <c r="A212" s="42"/>
      <c r="B212" s="43"/>
      <c r="C212" s="218" t="s">
        <v>349</v>
      </c>
      <c r="D212" s="218" t="s">
        <v>256</v>
      </c>
      <c r="E212" s="219" t="s">
        <v>318</v>
      </c>
      <c r="F212" s="220" t="s">
        <v>319</v>
      </c>
      <c r="G212" s="221" t="s">
        <v>314</v>
      </c>
      <c r="H212" s="222">
        <v>100.09999999999999</v>
      </c>
      <c r="I212" s="223"/>
      <c r="J212" s="224">
        <f>ROUND(I212*H212,2)</f>
        <v>0</v>
      </c>
      <c r="K212" s="220" t="s">
        <v>260</v>
      </c>
      <c r="L212" s="48"/>
      <c r="M212" s="225" t="s">
        <v>48</v>
      </c>
      <c r="N212" s="226" t="s">
        <v>56</v>
      </c>
      <c r="O212" s="88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9" t="s">
        <v>261</v>
      </c>
      <c r="AT212" s="229" t="s">
        <v>256</v>
      </c>
      <c r="AU212" s="229" t="s">
        <v>93</v>
      </c>
      <c r="AY212" s="20" t="s">
        <v>254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0" t="s">
        <v>23</v>
      </c>
      <c r="BK212" s="230">
        <f>ROUND(I212*H212,2)</f>
        <v>0</v>
      </c>
      <c r="BL212" s="20" t="s">
        <v>261</v>
      </c>
      <c r="BM212" s="229" t="s">
        <v>2317</v>
      </c>
    </row>
    <row r="213" s="2" customFormat="1">
      <c r="A213" s="42"/>
      <c r="B213" s="43"/>
      <c r="C213" s="44"/>
      <c r="D213" s="231" t="s">
        <v>263</v>
      </c>
      <c r="E213" s="44"/>
      <c r="F213" s="232" t="s">
        <v>321</v>
      </c>
      <c r="G213" s="44"/>
      <c r="H213" s="44"/>
      <c r="I213" s="233"/>
      <c r="J213" s="44"/>
      <c r="K213" s="44"/>
      <c r="L213" s="48"/>
      <c r="M213" s="234"/>
      <c r="N213" s="23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263</v>
      </c>
      <c r="AU213" s="20" t="s">
        <v>93</v>
      </c>
    </row>
    <row r="214" s="13" customFormat="1">
      <c r="A214" s="13"/>
      <c r="B214" s="236"/>
      <c r="C214" s="237"/>
      <c r="D214" s="238" t="s">
        <v>265</v>
      </c>
      <c r="E214" s="239" t="s">
        <v>48</v>
      </c>
      <c r="F214" s="240" t="s">
        <v>1554</v>
      </c>
      <c r="G214" s="237"/>
      <c r="H214" s="241">
        <v>4.3470000000000004</v>
      </c>
      <c r="I214" s="242"/>
      <c r="J214" s="237"/>
      <c r="K214" s="237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265</v>
      </c>
      <c r="AU214" s="247" t="s">
        <v>93</v>
      </c>
      <c r="AV214" s="13" t="s">
        <v>93</v>
      </c>
      <c r="AW214" s="13" t="s">
        <v>46</v>
      </c>
      <c r="AX214" s="13" t="s">
        <v>85</v>
      </c>
      <c r="AY214" s="247" t="s">
        <v>254</v>
      </c>
    </row>
    <row r="215" s="13" customFormat="1">
      <c r="A215" s="13"/>
      <c r="B215" s="236"/>
      <c r="C215" s="237"/>
      <c r="D215" s="238" t="s">
        <v>265</v>
      </c>
      <c r="E215" s="239" t="s">
        <v>48</v>
      </c>
      <c r="F215" s="240" t="s">
        <v>2261</v>
      </c>
      <c r="G215" s="237"/>
      <c r="H215" s="241">
        <v>79.638999999999996</v>
      </c>
      <c r="I215" s="242"/>
      <c r="J215" s="237"/>
      <c r="K215" s="237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265</v>
      </c>
      <c r="AU215" s="247" t="s">
        <v>93</v>
      </c>
      <c r="AV215" s="13" t="s">
        <v>93</v>
      </c>
      <c r="AW215" s="13" t="s">
        <v>46</v>
      </c>
      <c r="AX215" s="13" t="s">
        <v>85</v>
      </c>
      <c r="AY215" s="247" t="s">
        <v>254</v>
      </c>
    </row>
    <row r="216" s="13" customFormat="1">
      <c r="A216" s="13"/>
      <c r="B216" s="236"/>
      <c r="C216" s="237"/>
      <c r="D216" s="238" t="s">
        <v>265</v>
      </c>
      <c r="E216" s="239" t="s">
        <v>48</v>
      </c>
      <c r="F216" s="240" t="s">
        <v>651</v>
      </c>
      <c r="G216" s="237"/>
      <c r="H216" s="241">
        <v>16.114000000000001</v>
      </c>
      <c r="I216" s="242"/>
      <c r="J216" s="237"/>
      <c r="K216" s="237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265</v>
      </c>
      <c r="AU216" s="247" t="s">
        <v>93</v>
      </c>
      <c r="AV216" s="13" t="s">
        <v>93</v>
      </c>
      <c r="AW216" s="13" t="s">
        <v>46</v>
      </c>
      <c r="AX216" s="13" t="s">
        <v>85</v>
      </c>
      <c r="AY216" s="247" t="s">
        <v>254</v>
      </c>
    </row>
    <row r="217" s="14" customFormat="1">
      <c r="A217" s="14"/>
      <c r="B217" s="248"/>
      <c r="C217" s="249"/>
      <c r="D217" s="238" t="s">
        <v>265</v>
      </c>
      <c r="E217" s="250" t="s">
        <v>647</v>
      </c>
      <c r="F217" s="251" t="s">
        <v>268</v>
      </c>
      <c r="G217" s="249"/>
      <c r="H217" s="252">
        <v>100.09999999999999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8" t="s">
        <v>265</v>
      </c>
      <c r="AU217" s="258" t="s">
        <v>93</v>
      </c>
      <c r="AV217" s="14" t="s">
        <v>261</v>
      </c>
      <c r="AW217" s="14" t="s">
        <v>46</v>
      </c>
      <c r="AX217" s="14" t="s">
        <v>23</v>
      </c>
      <c r="AY217" s="258" t="s">
        <v>254</v>
      </c>
    </row>
    <row r="218" s="2" customFormat="1">
      <c r="A218" s="42"/>
      <c r="B218" s="43"/>
      <c r="C218" s="44"/>
      <c r="D218" s="238" t="s">
        <v>278</v>
      </c>
      <c r="E218" s="44"/>
      <c r="F218" s="269" t="s">
        <v>1625</v>
      </c>
      <c r="G218" s="44"/>
      <c r="H218" s="44"/>
      <c r="I218" s="44"/>
      <c r="J218" s="44"/>
      <c r="K218" s="44"/>
      <c r="L218" s="48"/>
      <c r="M218" s="234"/>
      <c r="N218" s="23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U218" s="20" t="s">
        <v>93</v>
      </c>
    </row>
    <row r="219" s="2" customFormat="1">
      <c r="A219" s="42"/>
      <c r="B219" s="43"/>
      <c r="C219" s="44"/>
      <c r="D219" s="238" t="s">
        <v>278</v>
      </c>
      <c r="E219" s="44"/>
      <c r="F219" s="270" t="s">
        <v>834</v>
      </c>
      <c r="G219" s="44"/>
      <c r="H219" s="271">
        <v>0</v>
      </c>
      <c r="I219" s="44"/>
      <c r="J219" s="44"/>
      <c r="K219" s="44"/>
      <c r="L219" s="48"/>
      <c r="M219" s="234"/>
      <c r="N219" s="23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U219" s="20" t="s">
        <v>93</v>
      </c>
    </row>
    <row r="220" s="2" customFormat="1">
      <c r="A220" s="42"/>
      <c r="B220" s="43"/>
      <c r="C220" s="44"/>
      <c r="D220" s="238" t="s">
        <v>278</v>
      </c>
      <c r="E220" s="44"/>
      <c r="F220" s="270" t="s">
        <v>2411</v>
      </c>
      <c r="G220" s="44"/>
      <c r="H220" s="271">
        <v>4.3470000000000004</v>
      </c>
      <c r="I220" s="44"/>
      <c r="J220" s="44"/>
      <c r="K220" s="44"/>
      <c r="L220" s="48"/>
      <c r="M220" s="234"/>
      <c r="N220" s="23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U220" s="20" t="s">
        <v>93</v>
      </c>
    </row>
    <row r="221" s="2" customFormat="1">
      <c r="A221" s="42"/>
      <c r="B221" s="43"/>
      <c r="C221" s="44"/>
      <c r="D221" s="238" t="s">
        <v>278</v>
      </c>
      <c r="E221" s="44"/>
      <c r="F221" s="270" t="s">
        <v>268</v>
      </c>
      <c r="G221" s="44"/>
      <c r="H221" s="271">
        <v>4.3470000000000004</v>
      </c>
      <c r="I221" s="44"/>
      <c r="J221" s="44"/>
      <c r="K221" s="44"/>
      <c r="L221" s="48"/>
      <c r="M221" s="234"/>
      <c r="N221" s="23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U221" s="20" t="s">
        <v>93</v>
      </c>
    </row>
    <row r="222" s="2" customFormat="1">
      <c r="A222" s="42"/>
      <c r="B222" s="43"/>
      <c r="C222" s="44"/>
      <c r="D222" s="238" t="s">
        <v>278</v>
      </c>
      <c r="E222" s="44"/>
      <c r="F222" s="269" t="s">
        <v>2320</v>
      </c>
      <c r="G222" s="44"/>
      <c r="H222" s="44"/>
      <c r="I222" s="44"/>
      <c r="J222" s="44"/>
      <c r="K222" s="44"/>
      <c r="L222" s="48"/>
      <c r="M222" s="234"/>
      <c r="N222" s="23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U222" s="20" t="s">
        <v>93</v>
      </c>
    </row>
    <row r="223" s="2" customFormat="1">
      <c r="A223" s="42"/>
      <c r="B223" s="43"/>
      <c r="C223" s="44"/>
      <c r="D223" s="238" t="s">
        <v>278</v>
      </c>
      <c r="E223" s="44"/>
      <c r="F223" s="270" t="s">
        <v>851</v>
      </c>
      <c r="G223" s="44"/>
      <c r="H223" s="271">
        <v>0</v>
      </c>
      <c r="I223" s="44"/>
      <c r="J223" s="44"/>
      <c r="K223" s="44"/>
      <c r="L223" s="48"/>
      <c r="M223" s="234"/>
      <c r="N223" s="23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U223" s="20" t="s">
        <v>93</v>
      </c>
    </row>
    <row r="224" s="2" customFormat="1">
      <c r="A224" s="42"/>
      <c r="B224" s="43"/>
      <c r="C224" s="44"/>
      <c r="D224" s="238" t="s">
        <v>278</v>
      </c>
      <c r="E224" s="44"/>
      <c r="F224" s="270" t="s">
        <v>2260</v>
      </c>
      <c r="G224" s="44"/>
      <c r="H224" s="271">
        <v>36.448999999999998</v>
      </c>
      <c r="I224" s="44"/>
      <c r="J224" s="44"/>
      <c r="K224" s="44"/>
      <c r="L224" s="48"/>
      <c r="M224" s="234"/>
      <c r="N224" s="23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U224" s="20" t="s">
        <v>93</v>
      </c>
    </row>
    <row r="225" s="2" customFormat="1">
      <c r="A225" s="42"/>
      <c r="B225" s="43"/>
      <c r="C225" s="44"/>
      <c r="D225" s="238" t="s">
        <v>278</v>
      </c>
      <c r="E225" s="44"/>
      <c r="F225" s="270" t="s">
        <v>2252</v>
      </c>
      <c r="G225" s="44"/>
      <c r="H225" s="271">
        <v>0</v>
      </c>
      <c r="I225" s="44"/>
      <c r="J225" s="44"/>
      <c r="K225" s="44"/>
      <c r="L225" s="48"/>
      <c r="M225" s="234"/>
      <c r="N225" s="23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U225" s="20" t="s">
        <v>93</v>
      </c>
    </row>
    <row r="226" s="2" customFormat="1">
      <c r="A226" s="42"/>
      <c r="B226" s="43"/>
      <c r="C226" s="44"/>
      <c r="D226" s="238" t="s">
        <v>278</v>
      </c>
      <c r="E226" s="44"/>
      <c r="F226" s="270" t="s">
        <v>1631</v>
      </c>
      <c r="G226" s="44"/>
      <c r="H226" s="271">
        <v>-2.585</v>
      </c>
      <c r="I226" s="44"/>
      <c r="J226" s="44"/>
      <c r="K226" s="44"/>
      <c r="L226" s="48"/>
      <c r="M226" s="234"/>
      <c r="N226" s="23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U226" s="20" t="s">
        <v>93</v>
      </c>
    </row>
    <row r="227" s="2" customFormat="1">
      <c r="A227" s="42"/>
      <c r="B227" s="43"/>
      <c r="C227" s="44"/>
      <c r="D227" s="238" t="s">
        <v>278</v>
      </c>
      <c r="E227" s="44"/>
      <c r="F227" s="270" t="s">
        <v>865</v>
      </c>
      <c r="G227" s="44"/>
      <c r="H227" s="271">
        <v>-6.9640000000000004</v>
      </c>
      <c r="I227" s="44"/>
      <c r="J227" s="44"/>
      <c r="K227" s="44"/>
      <c r="L227" s="48"/>
      <c r="M227" s="234"/>
      <c r="N227" s="23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U227" s="20" t="s">
        <v>93</v>
      </c>
    </row>
    <row r="228" s="2" customFormat="1">
      <c r="A228" s="42"/>
      <c r="B228" s="43"/>
      <c r="C228" s="44"/>
      <c r="D228" s="238" t="s">
        <v>278</v>
      </c>
      <c r="E228" s="44"/>
      <c r="F228" s="270" t="s">
        <v>2412</v>
      </c>
      <c r="G228" s="44"/>
      <c r="H228" s="271">
        <v>-0.78000000000000003</v>
      </c>
      <c r="I228" s="44"/>
      <c r="J228" s="44"/>
      <c r="K228" s="44"/>
      <c r="L228" s="48"/>
      <c r="M228" s="234"/>
      <c r="N228" s="23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U228" s="20" t="s">
        <v>93</v>
      </c>
    </row>
    <row r="229" s="2" customFormat="1">
      <c r="A229" s="42"/>
      <c r="B229" s="43"/>
      <c r="C229" s="44"/>
      <c r="D229" s="238" t="s">
        <v>278</v>
      </c>
      <c r="E229" s="44"/>
      <c r="F229" s="270" t="s">
        <v>2413</v>
      </c>
      <c r="G229" s="44"/>
      <c r="H229" s="271">
        <v>-1.899</v>
      </c>
      <c r="I229" s="44"/>
      <c r="J229" s="44"/>
      <c r="K229" s="44"/>
      <c r="L229" s="48"/>
      <c r="M229" s="234"/>
      <c r="N229" s="23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U229" s="20" t="s">
        <v>93</v>
      </c>
    </row>
    <row r="230" s="2" customFormat="1">
      <c r="A230" s="42"/>
      <c r="B230" s="43"/>
      <c r="C230" s="44"/>
      <c r="D230" s="238" t="s">
        <v>278</v>
      </c>
      <c r="E230" s="44"/>
      <c r="F230" s="270" t="s">
        <v>2414</v>
      </c>
      <c r="G230" s="44"/>
      <c r="H230" s="271">
        <v>-0.27400000000000002</v>
      </c>
      <c r="I230" s="44"/>
      <c r="J230" s="44"/>
      <c r="K230" s="44"/>
      <c r="L230" s="48"/>
      <c r="M230" s="234"/>
      <c r="N230" s="23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U230" s="20" t="s">
        <v>93</v>
      </c>
    </row>
    <row r="231" s="2" customFormat="1">
      <c r="A231" s="42"/>
      <c r="B231" s="43"/>
      <c r="C231" s="44"/>
      <c r="D231" s="238" t="s">
        <v>278</v>
      </c>
      <c r="E231" s="44"/>
      <c r="F231" s="270" t="s">
        <v>2415</v>
      </c>
      <c r="G231" s="44"/>
      <c r="H231" s="271">
        <v>-2.3940000000000001</v>
      </c>
      <c r="I231" s="44"/>
      <c r="J231" s="44"/>
      <c r="K231" s="44"/>
      <c r="L231" s="48"/>
      <c r="M231" s="234"/>
      <c r="N231" s="23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U231" s="20" t="s">
        <v>93</v>
      </c>
    </row>
    <row r="232" s="2" customFormat="1">
      <c r="A232" s="42"/>
      <c r="B232" s="43"/>
      <c r="C232" s="44"/>
      <c r="D232" s="238" t="s">
        <v>278</v>
      </c>
      <c r="E232" s="44"/>
      <c r="F232" s="270" t="s">
        <v>268</v>
      </c>
      <c r="G232" s="44"/>
      <c r="H232" s="271">
        <v>21.553000000000001</v>
      </c>
      <c r="I232" s="44"/>
      <c r="J232" s="44"/>
      <c r="K232" s="44"/>
      <c r="L232" s="48"/>
      <c r="M232" s="234"/>
      <c r="N232" s="23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U232" s="20" t="s">
        <v>93</v>
      </c>
    </row>
    <row r="233" s="2" customFormat="1">
      <c r="A233" s="42"/>
      <c r="B233" s="43"/>
      <c r="C233" s="44"/>
      <c r="D233" s="238" t="s">
        <v>278</v>
      </c>
      <c r="E233" s="44"/>
      <c r="F233" s="283" t="s">
        <v>2286</v>
      </c>
      <c r="G233" s="44"/>
      <c r="H233" s="44"/>
      <c r="I233" s="44"/>
      <c r="J233" s="44"/>
      <c r="K233" s="44"/>
      <c r="L233" s="48"/>
      <c r="M233" s="234"/>
      <c r="N233" s="23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U233" s="20" t="s">
        <v>93</v>
      </c>
    </row>
    <row r="234" s="2" customFormat="1">
      <c r="A234" s="42"/>
      <c r="B234" s="43"/>
      <c r="C234" s="44"/>
      <c r="D234" s="238" t="s">
        <v>278</v>
      </c>
      <c r="E234" s="44"/>
      <c r="F234" s="284" t="s">
        <v>2278</v>
      </c>
      <c r="G234" s="44"/>
      <c r="H234" s="271">
        <v>0</v>
      </c>
      <c r="I234" s="44"/>
      <c r="J234" s="44"/>
      <c r="K234" s="44"/>
      <c r="L234" s="48"/>
      <c r="M234" s="234"/>
      <c r="N234" s="23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U234" s="20" t="s">
        <v>93</v>
      </c>
    </row>
    <row r="235" s="2" customFormat="1">
      <c r="A235" s="42"/>
      <c r="B235" s="43"/>
      <c r="C235" s="44"/>
      <c r="D235" s="238" t="s">
        <v>278</v>
      </c>
      <c r="E235" s="44"/>
      <c r="F235" s="284" t="s">
        <v>2279</v>
      </c>
      <c r="G235" s="44"/>
      <c r="H235" s="271">
        <v>0</v>
      </c>
      <c r="I235" s="44"/>
      <c r="J235" s="44"/>
      <c r="K235" s="44"/>
      <c r="L235" s="48"/>
      <c r="M235" s="234"/>
      <c r="N235" s="23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U235" s="20" t="s">
        <v>93</v>
      </c>
    </row>
    <row r="236" s="2" customFormat="1">
      <c r="A236" s="42"/>
      <c r="B236" s="43"/>
      <c r="C236" s="44"/>
      <c r="D236" s="238" t="s">
        <v>278</v>
      </c>
      <c r="E236" s="44"/>
      <c r="F236" s="284" t="s">
        <v>310</v>
      </c>
      <c r="G236" s="44"/>
      <c r="H236" s="271">
        <v>0</v>
      </c>
      <c r="I236" s="44"/>
      <c r="J236" s="44"/>
      <c r="K236" s="44"/>
      <c r="L236" s="48"/>
      <c r="M236" s="234"/>
      <c r="N236" s="23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U236" s="20" t="s">
        <v>93</v>
      </c>
    </row>
    <row r="237" s="2" customFormat="1">
      <c r="A237" s="42"/>
      <c r="B237" s="43"/>
      <c r="C237" s="44"/>
      <c r="D237" s="238" t="s">
        <v>278</v>
      </c>
      <c r="E237" s="44"/>
      <c r="F237" s="283" t="s">
        <v>879</v>
      </c>
      <c r="G237" s="44"/>
      <c r="H237" s="44"/>
      <c r="I237" s="44"/>
      <c r="J237" s="44"/>
      <c r="K237" s="44"/>
      <c r="L237" s="48"/>
      <c r="M237" s="234"/>
      <c r="N237" s="23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U237" s="20" t="s">
        <v>93</v>
      </c>
    </row>
    <row r="238" s="2" customFormat="1">
      <c r="A238" s="42"/>
      <c r="B238" s="43"/>
      <c r="C238" s="44"/>
      <c r="D238" s="238" t="s">
        <v>278</v>
      </c>
      <c r="E238" s="44"/>
      <c r="F238" s="284" t="s">
        <v>2416</v>
      </c>
      <c r="G238" s="44"/>
      <c r="H238" s="271">
        <v>7.2380000000000004</v>
      </c>
      <c r="I238" s="44"/>
      <c r="J238" s="44"/>
      <c r="K238" s="44"/>
      <c r="L238" s="48"/>
      <c r="M238" s="234"/>
      <c r="N238" s="23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U238" s="20" t="s">
        <v>93</v>
      </c>
    </row>
    <row r="239" s="2" customFormat="1">
      <c r="A239" s="42"/>
      <c r="B239" s="43"/>
      <c r="C239" s="44"/>
      <c r="D239" s="238" t="s">
        <v>278</v>
      </c>
      <c r="E239" s="44"/>
      <c r="F239" s="284" t="s">
        <v>2414</v>
      </c>
      <c r="G239" s="44"/>
      <c r="H239" s="271">
        <v>-0.27400000000000002</v>
      </c>
      <c r="I239" s="44"/>
      <c r="J239" s="44"/>
      <c r="K239" s="44"/>
      <c r="L239" s="48"/>
      <c r="M239" s="234"/>
      <c r="N239" s="23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U239" s="20" t="s">
        <v>93</v>
      </c>
    </row>
    <row r="240" s="2" customFormat="1">
      <c r="A240" s="42"/>
      <c r="B240" s="43"/>
      <c r="C240" s="44"/>
      <c r="D240" s="238" t="s">
        <v>278</v>
      </c>
      <c r="E240" s="44"/>
      <c r="F240" s="284" t="s">
        <v>310</v>
      </c>
      <c r="G240" s="44"/>
      <c r="H240" s="271">
        <v>6.9640000000000004</v>
      </c>
      <c r="I240" s="44"/>
      <c r="J240" s="44"/>
      <c r="K240" s="44"/>
      <c r="L240" s="48"/>
      <c r="M240" s="234"/>
      <c r="N240" s="23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U240" s="20" t="s">
        <v>93</v>
      </c>
    </row>
    <row r="241" s="2" customFormat="1" ht="37.8" customHeight="1">
      <c r="A241" s="42"/>
      <c r="B241" s="43"/>
      <c r="C241" s="218" t="s">
        <v>354</v>
      </c>
      <c r="D241" s="218" t="s">
        <v>256</v>
      </c>
      <c r="E241" s="219" t="s">
        <v>339</v>
      </c>
      <c r="F241" s="220" t="s">
        <v>340</v>
      </c>
      <c r="G241" s="221" t="s">
        <v>314</v>
      </c>
      <c r="H241" s="222">
        <v>34.914999999999999</v>
      </c>
      <c r="I241" s="223"/>
      <c r="J241" s="224">
        <f>ROUND(I241*H241,2)</f>
        <v>0</v>
      </c>
      <c r="K241" s="220" t="s">
        <v>260</v>
      </c>
      <c r="L241" s="48"/>
      <c r="M241" s="225" t="s">
        <v>48</v>
      </c>
      <c r="N241" s="226" t="s">
        <v>56</v>
      </c>
      <c r="O241" s="88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29" t="s">
        <v>261</v>
      </c>
      <c r="AT241" s="229" t="s">
        <v>256</v>
      </c>
      <c r="AU241" s="229" t="s">
        <v>93</v>
      </c>
      <c r="AY241" s="20" t="s">
        <v>254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20" t="s">
        <v>23</v>
      </c>
      <c r="BK241" s="230">
        <f>ROUND(I241*H241,2)</f>
        <v>0</v>
      </c>
      <c r="BL241" s="20" t="s">
        <v>261</v>
      </c>
      <c r="BM241" s="229" t="s">
        <v>2328</v>
      </c>
    </row>
    <row r="242" s="2" customFormat="1">
      <c r="A242" s="42"/>
      <c r="B242" s="43"/>
      <c r="C242" s="44"/>
      <c r="D242" s="231" t="s">
        <v>263</v>
      </c>
      <c r="E242" s="44"/>
      <c r="F242" s="232" t="s">
        <v>342</v>
      </c>
      <c r="G242" s="44"/>
      <c r="H242" s="44"/>
      <c r="I242" s="233"/>
      <c r="J242" s="44"/>
      <c r="K242" s="44"/>
      <c r="L242" s="48"/>
      <c r="M242" s="234"/>
      <c r="N242" s="23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263</v>
      </c>
      <c r="AU242" s="20" t="s">
        <v>93</v>
      </c>
    </row>
    <row r="243" s="15" customFormat="1">
      <c r="A243" s="15"/>
      <c r="B243" s="259"/>
      <c r="C243" s="260"/>
      <c r="D243" s="238" t="s">
        <v>265</v>
      </c>
      <c r="E243" s="261" t="s">
        <v>48</v>
      </c>
      <c r="F243" s="262" t="s">
        <v>729</v>
      </c>
      <c r="G243" s="260"/>
      <c r="H243" s="261" t="s">
        <v>48</v>
      </c>
      <c r="I243" s="263"/>
      <c r="J243" s="260"/>
      <c r="K243" s="260"/>
      <c r="L243" s="264"/>
      <c r="M243" s="265"/>
      <c r="N243" s="266"/>
      <c r="O243" s="266"/>
      <c r="P243" s="266"/>
      <c r="Q243" s="266"/>
      <c r="R243" s="266"/>
      <c r="S243" s="266"/>
      <c r="T243" s="26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8" t="s">
        <v>265</v>
      </c>
      <c r="AU243" s="268" t="s">
        <v>93</v>
      </c>
      <c r="AV243" s="15" t="s">
        <v>23</v>
      </c>
      <c r="AW243" s="15" t="s">
        <v>46</v>
      </c>
      <c r="AX243" s="15" t="s">
        <v>85</v>
      </c>
      <c r="AY243" s="268" t="s">
        <v>254</v>
      </c>
    </row>
    <row r="244" s="13" customFormat="1">
      <c r="A244" s="13"/>
      <c r="B244" s="236"/>
      <c r="C244" s="237"/>
      <c r="D244" s="238" t="s">
        <v>265</v>
      </c>
      <c r="E244" s="239" t="s">
        <v>48</v>
      </c>
      <c r="F244" s="240" t="s">
        <v>2329</v>
      </c>
      <c r="G244" s="237"/>
      <c r="H244" s="241">
        <v>34.914999999999999</v>
      </c>
      <c r="I244" s="242"/>
      <c r="J244" s="237"/>
      <c r="K244" s="237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265</v>
      </c>
      <c r="AU244" s="247" t="s">
        <v>93</v>
      </c>
      <c r="AV244" s="13" t="s">
        <v>93</v>
      </c>
      <c r="AW244" s="13" t="s">
        <v>46</v>
      </c>
      <c r="AX244" s="13" t="s">
        <v>85</v>
      </c>
      <c r="AY244" s="247" t="s">
        <v>254</v>
      </c>
    </row>
    <row r="245" s="14" customFormat="1">
      <c r="A245" s="14"/>
      <c r="B245" s="248"/>
      <c r="C245" s="249"/>
      <c r="D245" s="238" t="s">
        <v>265</v>
      </c>
      <c r="E245" s="250" t="s">
        <v>48</v>
      </c>
      <c r="F245" s="251" t="s">
        <v>268</v>
      </c>
      <c r="G245" s="249"/>
      <c r="H245" s="252">
        <v>34.914999999999999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8" t="s">
        <v>265</v>
      </c>
      <c r="AU245" s="258" t="s">
        <v>93</v>
      </c>
      <c r="AV245" s="14" t="s">
        <v>261</v>
      </c>
      <c r="AW245" s="14" t="s">
        <v>46</v>
      </c>
      <c r="AX245" s="14" t="s">
        <v>23</v>
      </c>
      <c r="AY245" s="258" t="s">
        <v>254</v>
      </c>
    </row>
    <row r="246" s="2" customFormat="1" ht="37.8" customHeight="1">
      <c r="A246" s="42"/>
      <c r="B246" s="43"/>
      <c r="C246" s="218" t="s">
        <v>359</v>
      </c>
      <c r="D246" s="218" t="s">
        <v>256</v>
      </c>
      <c r="E246" s="219" t="s">
        <v>885</v>
      </c>
      <c r="F246" s="220" t="s">
        <v>886</v>
      </c>
      <c r="G246" s="221" t="s">
        <v>314</v>
      </c>
      <c r="H246" s="222">
        <v>81.468999999999994</v>
      </c>
      <c r="I246" s="223"/>
      <c r="J246" s="224">
        <f>ROUND(I246*H246,2)</f>
        <v>0</v>
      </c>
      <c r="K246" s="220" t="s">
        <v>260</v>
      </c>
      <c r="L246" s="48"/>
      <c r="M246" s="225" t="s">
        <v>48</v>
      </c>
      <c r="N246" s="226" t="s">
        <v>56</v>
      </c>
      <c r="O246" s="88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29" t="s">
        <v>261</v>
      </c>
      <c r="AT246" s="229" t="s">
        <v>256</v>
      </c>
      <c r="AU246" s="229" t="s">
        <v>93</v>
      </c>
      <c r="AY246" s="20" t="s">
        <v>254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20" t="s">
        <v>23</v>
      </c>
      <c r="BK246" s="230">
        <f>ROUND(I246*H246,2)</f>
        <v>0</v>
      </c>
      <c r="BL246" s="20" t="s">
        <v>261</v>
      </c>
      <c r="BM246" s="229" t="s">
        <v>2330</v>
      </c>
    </row>
    <row r="247" s="2" customFormat="1">
      <c r="A247" s="42"/>
      <c r="B247" s="43"/>
      <c r="C247" s="44"/>
      <c r="D247" s="231" t="s">
        <v>263</v>
      </c>
      <c r="E247" s="44"/>
      <c r="F247" s="232" t="s">
        <v>888</v>
      </c>
      <c r="G247" s="44"/>
      <c r="H247" s="44"/>
      <c r="I247" s="233"/>
      <c r="J247" s="44"/>
      <c r="K247" s="44"/>
      <c r="L247" s="48"/>
      <c r="M247" s="234"/>
      <c r="N247" s="23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263</v>
      </c>
      <c r="AU247" s="20" t="s">
        <v>93</v>
      </c>
    </row>
    <row r="248" s="15" customFormat="1">
      <c r="A248" s="15"/>
      <c r="B248" s="259"/>
      <c r="C248" s="260"/>
      <c r="D248" s="238" t="s">
        <v>265</v>
      </c>
      <c r="E248" s="261" t="s">
        <v>48</v>
      </c>
      <c r="F248" s="262" t="s">
        <v>729</v>
      </c>
      <c r="G248" s="260"/>
      <c r="H248" s="261" t="s">
        <v>48</v>
      </c>
      <c r="I248" s="263"/>
      <c r="J248" s="260"/>
      <c r="K248" s="260"/>
      <c r="L248" s="264"/>
      <c r="M248" s="265"/>
      <c r="N248" s="266"/>
      <c r="O248" s="266"/>
      <c r="P248" s="266"/>
      <c r="Q248" s="266"/>
      <c r="R248" s="266"/>
      <c r="S248" s="266"/>
      <c r="T248" s="26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8" t="s">
        <v>265</v>
      </c>
      <c r="AU248" s="268" t="s">
        <v>93</v>
      </c>
      <c r="AV248" s="15" t="s">
        <v>23</v>
      </c>
      <c r="AW248" s="15" t="s">
        <v>46</v>
      </c>
      <c r="AX248" s="15" t="s">
        <v>85</v>
      </c>
      <c r="AY248" s="268" t="s">
        <v>254</v>
      </c>
    </row>
    <row r="249" s="13" customFormat="1">
      <c r="A249" s="13"/>
      <c r="B249" s="236"/>
      <c r="C249" s="237"/>
      <c r="D249" s="238" t="s">
        <v>265</v>
      </c>
      <c r="E249" s="239" t="s">
        <v>48</v>
      </c>
      <c r="F249" s="240" t="s">
        <v>2331</v>
      </c>
      <c r="G249" s="237"/>
      <c r="H249" s="241">
        <v>81.468999999999994</v>
      </c>
      <c r="I249" s="242"/>
      <c r="J249" s="237"/>
      <c r="K249" s="237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265</v>
      </c>
      <c r="AU249" s="247" t="s">
        <v>93</v>
      </c>
      <c r="AV249" s="13" t="s">
        <v>93</v>
      </c>
      <c r="AW249" s="13" t="s">
        <v>46</v>
      </c>
      <c r="AX249" s="13" t="s">
        <v>85</v>
      </c>
      <c r="AY249" s="247" t="s">
        <v>254</v>
      </c>
    </row>
    <row r="250" s="14" customFormat="1">
      <c r="A250" s="14"/>
      <c r="B250" s="248"/>
      <c r="C250" s="249"/>
      <c r="D250" s="238" t="s">
        <v>265</v>
      </c>
      <c r="E250" s="250" t="s">
        <v>48</v>
      </c>
      <c r="F250" s="251" t="s">
        <v>268</v>
      </c>
      <c r="G250" s="249"/>
      <c r="H250" s="252">
        <v>81.468999999999994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8" t="s">
        <v>265</v>
      </c>
      <c r="AU250" s="258" t="s">
        <v>93</v>
      </c>
      <c r="AV250" s="14" t="s">
        <v>261</v>
      </c>
      <c r="AW250" s="14" t="s">
        <v>46</v>
      </c>
      <c r="AX250" s="14" t="s">
        <v>23</v>
      </c>
      <c r="AY250" s="258" t="s">
        <v>254</v>
      </c>
    </row>
    <row r="251" s="2" customFormat="1" ht="24.15" customHeight="1">
      <c r="A251" s="42"/>
      <c r="B251" s="43"/>
      <c r="C251" s="218" t="s">
        <v>364</v>
      </c>
      <c r="D251" s="218" t="s">
        <v>256</v>
      </c>
      <c r="E251" s="219" t="s">
        <v>344</v>
      </c>
      <c r="F251" s="220" t="s">
        <v>345</v>
      </c>
      <c r="G251" s="221" t="s">
        <v>314</v>
      </c>
      <c r="H251" s="222">
        <v>100.09999999999999</v>
      </c>
      <c r="I251" s="223"/>
      <c r="J251" s="224">
        <f>ROUND(I251*H251,2)</f>
        <v>0</v>
      </c>
      <c r="K251" s="220" t="s">
        <v>260</v>
      </c>
      <c r="L251" s="48"/>
      <c r="M251" s="225" t="s">
        <v>48</v>
      </c>
      <c r="N251" s="226" t="s">
        <v>56</v>
      </c>
      <c r="O251" s="88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29" t="s">
        <v>261</v>
      </c>
      <c r="AT251" s="229" t="s">
        <v>256</v>
      </c>
      <c r="AU251" s="229" t="s">
        <v>93</v>
      </c>
      <c r="AY251" s="20" t="s">
        <v>254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20" t="s">
        <v>23</v>
      </c>
      <c r="BK251" s="230">
        <f>ROUND(I251*H251,2)</f>
        <v>0</v>
      </c>
      <c r="BL251" s="20" t="s">
        <v>261</v>
      </c>
      <c r="BM251" s="229" t="s">
        <v>2332</v>
      </c>
    </row>
    <row r="252" s="2" customFormat="1">
      <c r="A252" s="42"/>
      <c r="B252" s="43"/>
      <c r="C252" s="44"/>
      <c r="D252" s="231" t="s">
        <v>263</v>
      </c>
      <c r="E252" s="44"/>
      <c r="F252" s="232" t="s">
        <v>347</v>
      </c>
      <c r="G252" s="44"/>
      <c r="H252" s="44"/>
      <c r="I252" s="233"/>
      <c r="J252" s="44"/>
      <c r="K252" s="44"/>
      <c r="L252" s="48"/>
      <c r="M252" s="234"/>
      <c r="N252" s="23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263</v>
      </c>
      <c r="AU252" s="20" t="s">
        <v>93</v>
      </c>
    </row>
    <row r="253" s="13" customFormat="1">
      <c r="A253" s="13"/>
      <c r="B253" s="236"/>
      <c r="C253" s="237"/>
      <c r="D253" s="238" t="s">
        <v>265</v>
      </c>
      <c r="E253" s="239" t="s">
        <v>48</v>
      </c>
      <c r="F253" s="240" t="s">
        <v>647</v>
      </c>
      <c r="G253" s="237"/>
      <c r="H253" s="241">
        <v>100.09999999999999</v>
      </c>
      <c r="I253" s="242"/>
      <c r="J253" s="237"/>
      <c r="K253" s="237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265</v>
      </c>
      <c r="AU253" s="247" t="s">
        <v>93</v>
      </c>
      <c r="AV253" s="13" t="s">
        <v>93</v>
      </c>
      <c r="AW253" s="13" t="s">
        <v>46</v>
      </c>
      <c r="AX253" s="13" t="s">
        <v>23</v>
      </c>
      <c r="AY253" s="247" t="s">
        <v>254</v>
      </c>
    </row>
    <row r="254" s="2" customFormat="1">
      <c r="A254" s="42"/>
      <c r="B254" s="43"/>
      <c r="C254" s="44"/>
      <c r="D254" s="238" t="s">
        <v>278</v>
      </c>
      <c r="E254" s="44"/>
      <c r="F254" s="269" t="s">
        <v>895</v>
      </c>
      <c r="G254" s="44"/>
      <c r="H254" s="44"/>
      <c r="I254" s="44"/>
      <c r="J254" s="44"/>
      <c r="K254" s="44"/>
      <c r="L254" s="48"/>
      <c r="M254" s="234"/>
      <c r="N254" s="23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U254" s="20" t="s">
        <v>93</v>
      </c>
    </row>
    <row r="255" s="2" customFormat="1">
      <c r="A255" s="42"/>
      <c r="B255" s="43"/>
      <c r="C255" s="44"/>
      <c r="D255" s="238" t="s">
        <v>278</v>
      </c>
      <c r="E255" s="44"/>
      <c r="F255" s="270" t="s">
        <v>1554</v>
      </c>
      <c r="G255" s="44"/>
      <c r="H255" s="271">
        <v>2.585</v>
      </c>
      <c r="I255" s="44"/>
      <c r="J255" s="44"/>
      <c r="K255" s="44"/>
      <c r="L255" s="48"/>
      <c r="M255" s="234"/>
      <c r="N255" s="23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U255" s="20" t="s">
        <v>93</v>
      </c>
    </row>
    <row r="256" s="2" customFormat="1">
      <c r="A256" s="42"/>
      <c r="B256" s="43"/>
      <c r="C256" s="44"/>
      <c r="D256" s="238" t="s">
        <v>278</v>
      </c>
      <c r="E256" s="44"/>
      <c r="F256" s="270" t="s">
        <v>2261</v>
      </c>
      <c r="G256" s="44"/>
      <c r="H256" s="271">
        <v>21.553000000000001</v>
      </c>
      <c r="I256" s="44"/>
      <c r="J256" s="44"/>
      <c r="K256" s="44"/>
      <c r="L256" s="48"/>
      <c r="M256" s="234"/>
      <c r="N256" s="23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U256" s="20" t="s">
        <v>93</v>
      </c>
    </row>
    <row r="257" s="2" customFormat="1">
      <c r="A257" s="42"/>
      <c r="B257" s="43"/>
      <c r="C257" s="44"/>
      <c r="D257" s="238" t="s">
        <v>278</v>
      </c>
      <c r="E257" s="44"/>
      <c r="F257" s="270" t="s">
        <v>651</v>
      </c>
      <c r="G257" s="44"/>
      <c r="H257" s="271">
        <v>6.9640000000000004</v>
      </c>
      <c r="I257" s="44"/>
      <c r="J257" s="44"/>
      <c r="K257" s="44"/>
      <c r="L257" s="48"/>
      <c r="M257" s="234"/>
      <c r="N257" s="23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U257" s="20" t="s">
        <v>93</v>
      </c>
    </row>
    <row r="258" s="2" customFormat="1">
      <c r="A258" s="42"/>
      <c r="B258" s="43"/>
      <c r="C258" s="44"/>
      <c r="D258" s="238" t="s">
        <v>278</v>
      </c>
      <c r="E258" s="44"/>
      <c r="F258" s="270" t="s">
        <v>268</v>
      </c>
      <c r="G258" s="44"/>
      <c r="H258" s="271">
        <v>31.102</v>
      </c>
      <c r="I258" s="44"/>
      <c r="J258" s="44"/>
      <c r="K258" s="44"/>
      <c r="L258" s="48"/>
      <c r="M258" s="234"/>
      <c r="N258" s="23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U258" s="20" t="s">
        <v>93</v>
      </c>
    </row>
    <row r="259" s="2" customFormat="1">
      <c r="A259" s="42"/>
      <c r="B259" s="43"/>
      <c r="C259" s="44"/>
      <c r="D259" s="238" t="s">
        <v>278</v>
      </c>
      <c r="E259" s="44"/>
      <c r="F259" s="283" t="s">
        <v>1625</v>
      </c>
      <c r="G259" s="44"/>
      <c r="H259" s="44"/>
      <c r="I259" s="44"/>
      <c r="J259" s="44"/>
      <c r="K259" s="44"/>
      <c r="L259" s="48"/>
      <c r="M259" s="234"/>
      <c r="N259" s="23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U259" s="20" t="s">
        <v>93</v>
      </c>
    </row>
    <row r="260" s="2" customFormat="1">
      <c r="A260" s="42"/>
      <c r="B260" s="43"/>
      <c r="C260" s="44"/>
      <c r="D260" s="238" t="s">
        <v>278</v>
      </c>
      <c r="E260" s="44"/>
      <c r="F260" s="284" t="s">
        <v>834</v>
      </c>
      <c r="G260" s="44"/>
      <c r="H260" s="271">
        <v>0</v>
      </c>
      <c r="I260" s="44"/>
      <c r="J260" s="44"/>
      <c r="K260" s="44"/>
      <c r="L260" s="48"/>
      <c r="M260" s="234"/>
      <c r="N260" s="23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U260" s="20" t="s">
        <v>93</v>
      </c>
    </row>
    <row r="261" s="2" customFormat="1">
      <c r="A261" s="42"/>
      <c r="B261" s="43"/>
      <c r="C261" s="44"/>
      <c r="D261" s="238" t="s">
        <v>278</v>
      </c>
      <c r="E261" s="44"/>
      <c r="F261" s="284" t="s">
        <v>2411</v>
      </c>
      <c r="G261" s="44"/>
      <c r="H261" s="271">
        <v>4.3470000000000004</v>
      </c>
      <c r="I261" s="44"/>
      <c r="J261" s="44"/>
      <c r="K261" s="44"/>
      <c r="L261" s="48"/>
      <c r="M261" s="234"/>
      <c r="N261" s="23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U261" s="20" t="s">
        <v>93</v>
      </c>
    </row>
    <row r="262" s="2" customFormat="1">
      <c r="A262" s="42"/>
      <c r="B262" s="43"/>
      <c r="C262" s="44"/>
      <c r="D262" s="238" t="s">
        <v>278</v>
      </c>
      <c r="E262" s="44"/>
      <c r="F262" s="284" t="s">
        <v>268</v>
      </c>
      <c r="G262" s="44"/>
      <c r="H262" s="271">
        <v>4.3470000000000004</v>
      </c>
      <c r="I262" s="44"/>
      <c r="J262" s="44"/>
      <c r="K262" s="44"/>
      <c r="L262" s="48"/>
      <c r="M262" s="234"/>
      <c r="N262" s="23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U262" s="20" t="s">
        <v>93</v>
      </c>
    </row>
    <row r="263" s="2" customFormat="1">
      <c r="A263" s="42"/>
      <c r="B263" s="43"/>
      <c r="C263" s="44"/>
      <c r="D263" s="238" t="s">
        <v>278</v>
      </c>
      <c r="E263" s="44"/>
      <c r="F263" s="283" t="s">
        <v>2320</v>
      </c>
      <c r="G263" s="44"/>
      <c r="H263" s="44"/>
      <c r="I263" s="44"/>
      <c r="J263" s="44"/>
      <c r="K263" s="44"/>
      <c r="L263" s="48"/>
      <c r="M263" s="234"/>
      <c r="N263" s="23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U263" s="20" t="s">
        <v>93</v>
      </c>
    </row>
    <row r="264" s="2" customFormat="1">
      <c r="A264" s="42"/>
      <c r="B264" s="43"/>
      <c r="C264" s="44"/>
      <c r="D264" s="238" t="s">
        <v>278</v>
      </c>
      <c r="E264" s="44"/>
      <c r="F264" s="284" t="s">
        <v>851</v>
      </c>
      <c r="G264" s="44"/>
      <c r="H264" s="271">
        <v>0</v>
      </c>
      <c r="I264" s="44"/>
      <c r="J264" s="44"/>
      <c r="K264" s="44"/>
      <c r="L264" s="48"/>
      <c r="M264" s="234"/>
      <c r="N264" s="23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U264" s="20" t="s">
        <v>93</v>
      </c>
    </row>
    <row r="265" s="2" customFormat="1">
      <c r="A265" s="42"/>
      <c r="B265" s="43"/>
      <c r="C265" s="44"/>
      <c r="D265" s="238" t="s">
        <v>278</v>
      </c>
      <c r="E265" s="44"/>
      <c r="F265" s="284" t="s">
        <v>2260</v>
      </c>
      <c r="G265" s="44"/>
      <c r="H265" s="271">
        <v>36.448999999999998</v>
      </c>
      <c r="I265" s="44"/>
      <c r="J265" s="44"/>
      <c r="K265" s="44"/>
      <c r="L265" s="48"/>
      <c r="M265" s="234"/>
      <c r="N265" s="23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U265" s="20" t="s">
        <v>93</v>
      </c>
    </row>
    <row r="266" s="2" customFormat="1">
      <c r="A266" s="42"/>
      <c r="B266" s="43"/>
      <c r="C266" s="44"/>
      <c r="D266" s="238" t="s">
        <v>278</v>
      </c>
      <c r="E266" s="44"/>
      <c r="F266" s="284" t="s">
        <v>2252</v>
      </c>
      <c r="G266" s="44"/>
      <c r="H266" s="271">
        <v>0</v>
      </c>
      <c r="I266" s="44"/>
      <c r="J266" s="44"/>
      <c r="K266" s="44"/>
      <c r="L266" s="48"/>
      <c r="M266" s="234"/>
      <c r="N266" s="23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U266" s="20" t="s">
        <v>93</v>
      </c>
    </row>
    <row r="267" s="2" customFormat="1">
      <c r="A267" s="42"/>
      <c r="B267" s="43"/>
      <c r="C267" s="44"/>
      <c r="D267" s="238" t="s">
        <v>278</v>
      </c>
      <c r="E267" s="44"/>
      <c r="F267" s="284" t="s">
        <v>1631</v>
      </c>
      <c r="G267" s="44"/>
      <c r="H267" s="271">
        <v>-2.585</v>
      </c>
      <c r="I267" s="44"/>
      <c r="J267" s="44"/>
      <c r="K267" s="44"/>
      <c r="L267" s="48"/>
      <c r="M267" s="234"/>
      <c r="N267" s="23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U267" s="20" t="s">
        <v>93</v>
      </c>
    </row>
    <row r="268" s="2" customFormat="1">
      <c r="A268" s="42"/>
      <c r="B268" s="43"/>
      <c r="C268" s="44"/>
      <c r="D268" s="238" t="s">
        <v>278</v>
      </c>
      <c r="E268" s="44"/>
      <c r="F268" s="284" t="s">
        <v>865</v>
      </c>
      <c r="G268" s="44"/>
      <c r="H268" s="271">
        <v>-6.9640000000000004</v>
      </c>
      <c r="I268" s="44"/>
      <c r="J268" s="44"/>
      <c r="K268" s="44"/>
      <c r="L268" s="48"/>
      <c r="M268" s="234"/>
      <c r="N268" s="23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U268" s="20" t="s">
        <v>93</v>
      </c>
    </row>
    <row r="269" s="2" customFormat="1">
      <c r="A269" s="42"/>
      <c r="B269" s="43"/>
      <c r="C269" s="44"/>
      <c r="D269" s="238" t="s">
        <v>278</v>
      </c>
      <c r="E269" s="44"/>
      <c r="F269" s="284" t="s">
        <v>2412</v>
      </c>
      <c r="G269" s="44"/>
      <c r="H269" s="271">
        <v>-0.78000000000000003</v>
      </c>
      <c r="I269" s="44"/>
      <c r="J269" s="44"/>
      <c r="K269" s="44"/>
      <c r="L269" s="48"/>
      <c r="M269" s="234"/>
      <c r="N269" s="23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U269" s="20" t="s">
        <v>93</v>
      </c>
    </row>
    <row r="270" s="2" customFormat="1">
      <c r="A270" s="42"/>
      <c r="B270" s="43"/>
      <c r="C270" s="44"/>
      <c r="D270" s="238" t="s">
        <v>278</v>
      </c>
      <c r="E270" s="44"/>
      <c r="F270" s="284" t="s">
        <v>2413</v>
      </c>
      <c r="G270" s="44"/>
      <c r="H270" s="271">
        <v>-1.899</v>
      </c>
      <c r="I270" s="44"/>
      <c r="J270" s="44"/>
      <c r="K270" s="44"/>
      <c r="L270" s="48"/>
      <c r="M270" s="234"/>
      <c r="N270" s="23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U270" s="20" t="s">
        <v>93</v>
      </c>
    </row>
    <row r="271" s="2" customFormat="1">
      <c r="A271" s="42"/>
      <c r="B271" s="43"/>
      <c r="C271" s="44"/>
      <c r="D271" s="238" t="s">
        <v>278</v>
      </c>
      <c r="E271" s="44"/>
      <c r="F271" s="284" t="s">
        <v>2414</v>
      </c>
      <c r="G271" s="44"/>
      <c r="H271" s="271">
        <v>-0.27400000000000002</v>
      </c>
      <c r="I271" s="44"/>
      <c r="J271" s="44"/>
      <c r="K271" s="44"/>
      <c r="L271" s="48"/>
      <c r="M271" s="234"/>
      <c r="N271" s="23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U271" s="20" t="s">
        <v>93</v>
      </c>
    </row>
    <row r="272" s="2" customFormat="1">
      <c r="A272" s="42"/>
      <c r="B272" s="43"/>
      <c r="C272" s="44"/>
      <c r="D272" s="238" t="s">
        <v>278</v>
      </c>
      <c r="E272" s="44"/>
      <c r="F272" s="284" t="s">
        <v>2415</v>
      </c>
      <c r="G272" s="44"/>
      <c r="H272" s="271">
        <v>-2.3940000000000001</v>
      </c>
      <c r="I272" s="44"/>
      <c r="J272" s="44"/>
      <c r="K272" s="44"/>
      <c r="L272" s="48"/>
      <c r="M272" s="234"/>
      <c r="N272" s="23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U272" s="20" t="s">
        <v>93</v>
      </c>
    </row>
    <row r="273" s="2" customFormat="1">
      <c r="A273" s="42"/>
      <c r="B273" s="43"/>
      <c r="C273" s="44"/>
      <c r="D273" s="238" t="s">
        <v>278</v>
      </c>
      <c r="E273" s="44"/>
      <c r="F273" s="284" t="s">
        <v>268</v>
      </c>
      <c r="G273" s="44"/>
      <c r="H273" s="271">
        <v>21.553000000000001</v>
      </c>
      <c r="I273" s="44"/>
      <c r="J273" s="44"/>
      <c r="K273" s="44"/>
      <c r="L273" s="48"/>
      <c r="M273" s="234"/>
      <c r="N273" s="23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U273" s="20" t="s">
        <v>93</v>
      </c>
    </row>
    <row r="274" s="2" customFormat="1">
      <c r="A274" s="42"/>
      <c r="B274" s="43"/>
      <c r="C274" s="44"/>
      <c r="D274" s="238" t="s">
        <v>278</v>
      </c>
      <c r="E274" s="44"/>
      <c r="F274" s="301" t="s">
        <v>2286</v>
      </c>
      <c r="G274" s="44"/>
      <c r="H274" s="44"/>
      <c r="I274" s="44"/>
      <c r="J274" s="44"/>
      <c r="K274" s="44"/>
      <c r="L274" s="48"/>
      <c r="M274" s="234"/>
      <c r="N274" s="23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U274" s="20" t="s">
        <v>93</v>
      </c>
    </row>
    <row r="275" s="2" customFormat="1">
      <c r="A275" s="42"/>
      <c r="B275" s="43"/>
      <c r="C275" s="44"/>
      <c r="D275" s="238" t="s">
        <v>278</v>
      </c>
      <c r="E275" s="44"/>
      <c r="F275" s="302" t="s">
        <v>2278</v>
      </c>
      <c r="G275" s="44"/>
      <c r="H275" s="271">
        <v>0</v>
      </c>
      <c r="I275" s="44"/>
      <c r="J275" s="44"/>
      <c r="K275" s="44"/>
      <c r="L275" s="48"/>
      <c r="M275" s="234"/>
      <c r="N275" s="23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U275" s="20" t="s">
        <v>93</v>
      </c>
    </row>
    <row r="276" s="2" customFormat="1">
      <c r="A276" s="42"/>
      <c r="B276" s="43"/>
      <c r="C276" s="44"/>
      <c r="D276" s="238" t="s">
        <v>278</v>
      </c>
      <c r="E276" s="44"/>
      <c r="F276" s="302" t="s">
        <v>2279</v>
      </c>
      <c r="G276" s="44"/>
      <c r="H276" s="271">
        <v>0</v>
      </c>
      <c r="I276" s="44"/>
      <c r="J276" s="44"/>
      <c r="K276" s="44"/>
      <c r="L276" s="48"/>
      <c r="M276" s="234"/>
      <c r="N276" s="23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U276" s="20" t="s">
        <v>93</v>
      </c>
    </row>
    <row r="277" s="2" customFormat="1">
      <c r="A277" s="42"/>
      <c r="B277" s="43"/>
      <c r="C277" s="44"/>
      <c r="D277" s="238" t="s">
        <v>278</v>
      </c>
      <c r="E277" s="44"/>
      <c r="F277" s="302" t="s">
        <v>310</v>
      </c>
      <c r="G277" s="44"/>
      <c r="H277" s="271">
        <v>0</v>
      </c>
      <c r="I277" s="44"/>
      <c r="J277" s="44"/>
      <c r="K277" s="44"/>
      <c r="L277" s="48"/>
      <c r="M277" s="234"/>
      <c r="N277" s="23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U277" s="20" t="s">
        <v>93</v>
      </c>
    </row>
    <row r="278" s="2" customFormat="1">
      <c r="A278" s="42"/>
      <c r="B278" s="43"/>
      <c r="C278" s="44"/>
      <c r="D278" s="238" t="s">
        <v>278</v>
      </c>
      <c r="E278" s="44"/>
      <c r="F278" s="301" t="s">
        <v>879</v>
      </c>
      <c r="G278" s="44"/>
      <c r="H278" s="44"/>
      <c r="I278" s="44"/>
      <c r="J278" s="44"/>
      <c r="K278" s="44"/>
      <c r="L278" s="48"/>
      <c r="M278" s="234"/>
      <c r="N278" s="235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U278" s="20" t="s">
        <v>93</v>
      </c>
    </row>
    <row r="279" s="2" customFormat="1">
      <c r="A279" s="42"/>
      <c r="B279" s="43"/>
      <c r="C279" s="44"/>
      <c r="D279" s="238" t="s">
        <v>278</v>
      </c>
      <c r="E279" s="44"/>
      <c r="F279" s="302" t="s">
        <v>2416</v>
      </c>
      <c r="G279" s="44"/>
      <c r="H279" s="271">
        <v>7.2380000000000004</v>
      </c>
      <c r="I279" s="44"/>
      <c r="J279" s="44"/>
      <c r="K279" s="44"/>
      <c r="L279" s="48"/>
      <c r="M279" s="234"/>
      <c r="N279" s="23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U279" s="20" t="s">
        <v>93</v>
      </c>
    </row>
    <row r="280" s="2" customFormat="1">
      <c r="A280" s="42"/>
      <c r="B280" s="43"/>
      <c r="C280" s="44"/>
      <c r="D280" s="238" t="s">
        <v>278</v>
      </c>
      <c r="E280" s="44"/>
      <c r="F280" s="302" t="s">
        <v>2414</v>
      </c>
      <c r="G280" s="44"/>
      <c r="H280" s="271">
        <v>-0.27400000000000002</v>
      </c>
      <c r="I280" s="44"/>
      <c r="J280" s="44"/>
      <c r="K280" s="44"/>
      <c r="L280" s="48"/>
      <c r="M280" s="234"/>
      <c r="N280" s="23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U280" s="20" t="s">
        <v>93</v>
      </c>
    </row>
    <row r="281" s="2" customFormat="1">
      <c r="A281" s="42"/>
      <c r="B281" s="43"/>
      <c r="C281" s="44"/>
      <c r="D281" s="238" t="s">
        <v>278</v>
      </c>
      <c r="E281" s="44"/>
      <c r="F281" s="302" t="s">
        <v>310</v>
      </c>
      <c r="G281" s="44"/>
      <c r="H281" s="271">
        <v>6.9640000000000004</v>
      </c>
      <c r="I281" s="44"/>
      <c r="J281" s="44"/>
      <c r="K281" s="44"/>
      <c r="L281" s="48"/>
      <c r="M281" s="234"/>
      <c r="N281" s="23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U281" s="20" t="s">
        <v>93</v>
      </c>
    </row>
    <row r="282" s="2" customFormat="1" ht="24.15" customHeight="1">
      <c r="A282" s="42"/>
      <c r="B282" s="43"/>
      <c r="C282" s="218" t="s">
        <v>370</v>
      </c>
      <c r="D282" s="218" t="s">
        <v>256</v>
      </c>
      <c r="E282" s="219" t="s">
        <v>350</v>
      </c>
      <c r="F282" s="220" t="s">
        <v>351</v>
      </c>
      <c r="G282" s="221" t="s">
        <v>314</v>
      </c>
      <c r="H282" s="222">
        <v>100.09999999999999</v>
      </c>
      <c r="I282" s="223"/>
      <c r="J282" s="224">
        <f>ROUND(I282*H282,2)</f>
        <v>0</v>
      </c>
      <c r="K282" s="220" t="s">
        <v>260</v>
      </c>
      <c r="L282" s="48"/>
      <c r="M282" s="225" t="s">
        <v>48</v>
      </c>
      <c r="N282" s="226" t="s">
        <v>56</v>
      </c>
      <c r="O282" s="88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9" t="s">
        <v>261</v>
      </c>
      <c r="AT282" s="229" t="s">
        <v>256</v>
      </c>
      <c r="AU282" s="229" t="s">
        <v>93</v>
      </c>
      <c r="AY282" s="20" t="s">
        <v>254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20" t="s">
        <v>23</v>
      </c>
      <c r="BK282" s="230">
        <f>ROUND(I282*H282,2)</f>
        <v>0</v>
      </c>
      <c r="BL282" s="20" t="s">
        <v>261</v>
      </c>
      <c r="BM282" s="229" t="s">
        <v>2333</v>
      </c>
    </row>
    <row r="283" s="2" customFormat="1">
      <c r="A283" s="42"/>
      <c r="B283" s="43"/>
      <c r="C283" s="44"/>
      <c r="D283" s="231" t="s">
        <v>263</v>
      </c>
      <c r="E283" s="44"/>
      <c r="F283" s="232" t="s">
        <v>353</v>
      </c>
      <c r="G283" s="44"/>
      <c r="H283" s="44"/>
      <c r="I283" s="233"/>
      <c r="J283" s="44"/>
      <c r="K283" s="44"/>
      <c r="L283" s="48"/>
      <c r="M283" s="234"/>
      <c r="N283" s="23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263</v>
      </c>
      <c r="AU283" s="20" t="s">
        <v>93</v>
      </c>
    </row>
    <row r="284" s="13" customFormat="1">
      <c r="A284" s="13"/>
      <c r="B284" s="236"/>
      <c r="C284" s="237"/>
      <c r="D284" s="238" t="s">
        <v>265</v>
      </c>
      <c r="E284" s="239" t="s">
        <v>48</v>
      </c>
      <c r="F284" s="240" t="s">
        <v>647</v>
      </c>
      <c r="G284" s="237"/>
      <c r="H284" s="241">
        <v>100.09999999999999</v>
      </c>
      <c r="I284" s="242"/>
      <c r="J284" s="237"/>
      <c r="K284" s="237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265</v>
      </c>
      <c r="AU284" s="247" t="s">
        <v>93</v>
      </c>
      <c r="AV284" s="13" t="s">
        <v>93</v>
      </c>
      <c r="AW284" s="13" t="s">
        <v>46</v>
      </c>
      <c r="AX284" s="13" t="s">
        <v>23</v>
      </c>
      <c r="AY284" s="247" t="s">
        <v>254</v>
      </c>
    </row>
    <row r="285" s="2" customFormat="1">
      <c r="A285" s="42"/>
      <c r="B285" s="43"/>
      <c r="C285" s="44"/>
      <c r="D285" s="238" t="s">
        <v>278</v>
      </c>
      <c r="E285" s="44"/>
      <c r="F285" s="269" t="s">
        <v>895</v>
      </c>
      <c r="G285" s="44"/>
      <c r="H285" s="44"/>
      <c r="I285" s="44"/>
      <c r="J285" s="44"/>
      <c r="K285" s="44"/>
      <c r="L285" s="48"/>
      <c r="M285" s="234"/>
      <c r="N285" s="23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U285" s="20" t="s">
        <v>93</v>
      </c>
    </row>
    <row r="286" s="2" customFormat="1">
      <c r="A286" s="42"/>
      <c r="B286" s="43"/>
      <c r="C286" s="44"/>
      <c r="D286" s="238" t="s">
        <v>278</v>
      </c>
      <c r="E286" s="44"/>
      <c r="F286" s="270" t="s">
        <v>1554</v>
      </c>
      <c r="G286" s="44"/>
      <c r="H286" s="271">
        <v>2.585</v>
      </c>
      <c r="I286" s="44"/>
      <c r="J286" s="44"/>
      <c r="K286" s="44"/>
      <c r="L286" s="48"/>
      <c r="M286" s="234"/>
      <c r="N286" s="23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U286" s="20" t="s">
        <v>93</v>
      </c>
    </row>
    <row r="287" s="2" customFormat="1">
      <c r="A287" s="42"/>
      <c r="B287" s="43"/>
      <c r="C287" s="44"/>
      <c r="D287" s="238" t="s">
        <v>278</v>
      </c>
      <c r="E287" s="44"/>
      <c r="F287" s="270" t="s">
        <v>2261</v>
      </c>
      <c r="G287" s="44"/>
      <c r="H287" s="271">
        <v>21.553000000000001</v>
      </c>
      <c r="I287" s="44"/>
      <c r="J287" s="44"/>
      <c r="K287" s="44"/>
      <c r="L287" s="48"/>
      <c r="M287" s="234"/>
      <c r="N287" s="23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U287" s="20" t="s">
        <v>93</v>
      </c>
    </row>
    <row r="288" s="2" customFormat="1">
      <c r="A288" s="42"/>
      <c r="B288" s="43"/>
      <c r="C288" s="44"/>
      <c r="D288" s="238" t="s">
        <v>278</v>
      </c>
      <c r="E288" s="44"/>
      <c r="F288" s="270" t="s">
        <v>651</v>
      </c>
      <c r="G288" s="44"/>
      <c r="H288" s="271">
        <v>6.9640000000000004</v>
      </c>
      <c r="I288" s="44"/>
      <c r="J288" s="44"/>
      <c r="K288" s="44"/>
      <c r="L288" s="48"/>
      <c r="M288" s="234"/>
      <c r="N288" s="23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U288" s="20" t="s">
        <v>93</v>
      </c>
    </row>
    <row r="289" s="2" customFormat="1">
      <c r="A289" s="42"/>
      <c r="B289" s="43"/>
      <c r="C289" s="44"/>
      <c r="D289" s="238" t="s">
        <v>278</v>
      </c>
      <c r="E289" s="44"/>
      <c r="F289" s="270" t="s">
        <v>268</v>
      </c>
      <c r="G289" s="44"/>
      <c r="H289" s="271">
        <v>31.102</v>
      </c>
      <c r="I289" s="44"/>
      <c r="J289" s="44"/>
      <c r="K289" s="44"/>
      <c r="L289" s="48"/>
      <c r="M289" s="234"/>
      <c r="N289" s="23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U289" s="20" t="s">
        <v>93</v>
      </c>
    </row>
    <row r="290" s="2" customFormat="1">
      <c r="A290" s="42"/>
      <c r="B290" s="43"/>
      <c r="C290" s="44"/>
      <c r="D290" s="238" t="s">
        <v>278</v>
      </c>
      <c r="E290" s="44"/>
      <c r="F290" s="283" t="s">
        <v>1625</v>
      </c>
      <c r="G290" s="44"/>
      <c r="H290" s="44"/>
      <c r="I290" s="44"/>
      <c r="J290" s="44"/>
      <c r="K290" s="44"/>
      <c r="L290" s="48"/>
      <c r="M290" s="234"/>
      <c r="N290" s="23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U290" s="20" t="s">
        <v>93</v>
      </c>
    </row>
    <row r="291" s="2" customFormat="1">
      <c r="A291" s="42"/>
      <c r="B291" s="43"/>
      <c r="C291" s="44"/>
      <c r="D291" s="238" t="s">
        <v>278</v>
      </c>
      <c r="E291" s="44"/>
      <c r="F291" s="284" t="s">
        <v>834</v>
      </c>
      <c r="G291" s="44"/>
      <c r="H291" s="271">
        <v>0</v>
      </c>
      <c r="I291" s="44"/>
      <c r="J291" s="44"/>
      <c r="K291" s="44"/>
      <c r="L291" s="48"/>
      <c r="M291" s="234"/>
      <c r="N291" s="23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U291" s="20" t="s">
        <v>93</v>
      </c>
    </row>
    <row r="292" s="2" customFormat="1">
      <c r="A292" s="42"/>
      <c r="B292" s="43"/>
      <c r="C292" s="44"/>
      <c r="D292" s="238" t="s">
        <v>278</v>
      </c>
      <c r="E292" s="44"/>
      <c r="F292" s="284" t="s">
        <v>2411</v>
      </c>
      <c r="G292" s="44"/>
      <c r="H292" s="271">
        <v>4.3470000000000004</v>
      </c>
      <c r="I292" s="44"/>
      <c r="J292" s="44"/>
      <c r="K292" s="44"/>
      <c r="L292" s="48"/>
      <c r="M292" s="234"/>
      <c r="N292" s="23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U292" s="20" t="s">
        <v>93</v>
      </c>
    </row>
    <row r="293" s="2" customFormat="1">
      <c r="A293" s="42"/>
      <c r="B293" s="43"/>
      <c r="C293" s="44"/>
      <c r="D293" s="238" t="s">
        <v>278</v>
      </c>
      <c r="E293" s="44"/>
      <c r="F293" s="284" t="s">
        <v>268</v>
      </c>
      <c r="G293" s="44"/>
      <c r="H293" s="271">
        <v>4.3470000000000004</v>
      </c>
      <c r="I293" s="44"/>
      <c r="J293" s="44"/>
      <c r="K293" s="44"/>
      <c r="L293" s="48"/>
      <c r="M293" s="234"/>
      <c r="N293" s="23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U293" s="20" t="s">
        <v>93</v>
      </c>
    </row>
    <row r="294" s="2" customFormat="1">
      <c r="A294" s="42"/>
      <c r="B294" s="43"/>
      <c r="C294" s="44"/>
      <c r="D294" s="238" t="s">
        <v>278</v>
      </c>
      <c r="E294" s="44"/>
      <c r="F294" s="283" t="s">
        <v>2320</v>
      </c>
      <c r="G294" s="44"/>
      <c r="H294" s="44"/>
      <c r="I294" s="44"/>
      <c r="J294" s="44"/>
      <c r="K294" s="44"/>
      <c r="L294" s="48"/>
      <c r="M294" s="234"/>
      <c r="N294" s="23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U294" s="20" t="s">
        <v>93</v>
      </c>
    </row>
    <row r="295" s="2" customFormat="1">
      <c r="A295" s="42"/>
      <c r="B295" s="43"/>
      <c r="C295" s="44"/>
      <c r="D295" s="238" t="s">
        <v>278</v>
      </c>
      <c r="E295" s="44"/>
      <c r="F295" s="284" t="s">
        <v>851</v>
      </c>
      <c r="G295" s="44"/>
      <c r="H295" s="271">
        <v>0</v>
      </c>
      <c r="I295" s="44"/>
      <c r="J295" s="44"/>
      <c r="K295" s="44"/>
      <c r="L295" s="48"/>
      <c r="M295" s="234"/>
      <c r="N295" s="23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U295" s="20" t="s">
        <v>93</v>
      </c>
    </row>
    <row r="296" s="2" customFormat="1">
      <c r="A296" s="42"/>
      <c r="B296" s="43"/>
      <c r="C296" s="44"/>
      <c r="D296" s="238" t="s">
        <v>278</v>
      </c>
      <c r="E296" s="44"/>
      <c r="F296" s="284" t="s">
        <v>2260</v>
      </c>
      <c r="G296" s="44"/>
      <c r="H296" s="271">
        <v>36.448999999999998</v>
      </c>
      <c r="I296" s="44"/>
      <c r="J296" s="44"/>
      <c r="K296" s="44"/>
      <c r="L296" s="48"/>
      <c r="M296" s="234"/>
      <c r="N296" s="23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U296" s="20" t="s">
        <v>93</v>
      </c>
    </row>
    <row r="297" s="2" customFormat="1">
      <c r="A297" s="42"/>
      <c r="B297" s="43"/>
      <c r="C297" s="44"/>
      <c r="D297" s="238" t="s">
        <v>278</v>
      </c>
      <c r="E297" s="44"/>
      <c r="F297" s="284" t="s">
        <v>2252</v>
      </c>
      <c r="G297" s="44"/>
      <c r="H297" s="271">
        <v>0</v>
      </c>
      <c r="I297" s="44"/>
      <c r="J297" s="44"/>
      <c r="K297" s="44"/>
      <c r="L297" s="48"/>
      <c r="M297" s="234"/>
      <c r="N297" s="23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U297" s="20" t="s">
        <v>93</v>
      </c>
    </row>
    <row r="298" s="2" customFormat="1">
      <c r="A298" s="42"/>
      <c r="B298" s="43"/>
      <c r="C298" s="44"/>
      <c r="D298" s="238" t="s">
        <v>278</v>
      </c>
      <c r="E298" s="44"/>
      <c r="F298" s="284" t="s">
        <v>1631</v>
      </c>
      <c r="G298" s="44"/>
      <c r="H298" s="271">
        <v>-2.585</v>
      </c>
      <c r="I298" s="44"/>
      <c r="J298" s="44"/>
      <c r="K298" s="44"/>
      <c r="L298" s="48"/>
      <c r="M298" s="234"/>
      <c r="N298" s="23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U298" s="20" t="s">
        <v>93</v>
      </c>
    </row>
    <row r="299" s="2" customFormat="1">
      <c r="A299" s="42"/>
      <c r="B299" s="43"/>
      <c r="C299" s="44"/>
      <c r="D299" s="238" t="s">
        <v>278</v>
      </c>
      <c r="E299" s="44"/>
      <c r="F299" s="284" t="s">
        <v>865</v>
      </c>
      <c r="G299" s="44"/>
      <c r="H299" s="271">
        <v>-6.9640000000000004</v>
      </c>
      <c r="I299" s="44"/>
      <c r="J299" s="44"/>
      <c r="K299" s="44"/>
      <c r="L299" s="48"/>
      <c r="M299" s="234"/>
      <c r="N299" s="23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U299" s="20" t="s">
        <v>93</v>
      </c>
    </row>
    <row r="300" s="2" customFormat="1">
      <c r="A300" s="42"/>
      <c r="B300" s="43"/>
      <c r="C300" s="44"/>
      <c r="D300" s="238" t="s">
        <v>278</v>
      </c>
      <c r="E300" s="44"/>
      <c r="F300" s="284" t="s">
        <v>2412</v>
      </c>
      <c r="G300" s="44"/>
      <c r="H300" s="271">
        <v>-0.78000000000000003</v>
      </c>
      <c r="I300" s="44"/>
      <c r="J300" s="44"/>
      <c r="K300" s="44"/>
      <c r="L300" s="48"/>
      <c r="M300" s="234"/>
      <c r="N300" s="23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U300" s="20" t="s">
        <v>93</v>
      </c>
    </row>
    <row r="301" s="2" customFormat="1">
      <c r="A301" s="42"/>
      <c r="B301" s="43"/>
      <c r="C301" s="44"/>
      <c r="D301" s="238" t="s">
        <v>278</v>
      </c>
      <c r="E301" s="44"/>
      <c r="F301" s="284" t="s">
        <v>2413</v>
      </c>
      <c r="G301" s="44"/>
      <c r="H301" s="271">
        <v>-1.899</v>
      </c>
      <c r="I301" s="44"/>
      <c r="J301" s="44"/>
      <c r="K301" s="44"/>
      <c r="L301" s="48"/>
      <c r="M301" s="234"/>
      <c r="N301" s="23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U301" s="20" t="s">
        <v>93</v>
      </c>
    </row>
    <row r="302" s="2" customFormat="1">
      <c r="A302" s="42"/>
      <c r="B302" s="43"/>
      <c r="C302" s="44"/>
      <c r="D302" s="238" t="s">
        <v>278</v>
      </c>
      <c r="E302" s="44"/>
      <c r="F302" s="284" t="s">
        <v>2414</v>
      </c>
      <c r="G302" s="44"/>
      <c r="H302" s="271">
        <v>-0.27400000000000002</v>
      </c>
      <c r="I302" s="44"/>
      <c r="J302" s="44"/>
      <c r="K302" s="44"/>
      <c r="L302" s="48"/>
      <c r="M302" s="234"/>
      <c r="N302" s="23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U302" s="20" t="s">
        <v>93</v>
      </c>
    </row>
    <row r="303" s="2" customFormat="1">
      <c r="A303" s="42"/>
      <c r="B303" s="43"/>
      <c r="C303" s="44"/>
      <c r="D303" s="238" t="s">
        <v>278</v>
      </c>
      <c r="E303" s="44"/>
      <c r="F303" s="284" t="s">
        <v>2415</v>
      </c>
      <c r="G303" s="44"/>
      <c r="H303" s="271">
        <v>-2.3940000000000001</v>
      </c>
      <c r="I303" s="44"/>
      <c r="J303" s="44"/>
      <c r="K303" s="44"/>
      <c r="L303" s="48"/>
      <c r="M303" s="234"/>
      <c r="N303" s="23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U303" s="20" t="s">
        <v>93</v>
      </c>
    </row>
    <row r="304" s="2" customFormat="1">
      <c r="A304" s="42"/>
      <c r="B304" s="43"/>
      <c r="C304" s="44"/>
      <c r="D304" s="238" t="s">
        <v>278</v>
      </c>
      <c r="E304" s="44"/>
      <c r="F304" s="284" t="s">
        <v>268</v>
      </c>
      <c r="G304" s="44"/>
      <c r="H304" s="271">
        <v>21.553000000000001</v>
      </c>
      <c r="I304" s="44"/>
      <c r="J304" s="44"/>
      <c r="K304" s="44"/>
      <c r="L304" s="48"/>
      <c r="M304" s="234"/>
      <c r="N304" s="23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U304" s="20" t="s">
        <v>93</v>
      </c>
    </row>
    <row r="305" s="2" customFormat="1">
      <c r="A305" s="42"/>
      <c r="B305" s="43"/>
      <c r="C305" s="44"/>
      <c r="D305" s="238" t="s">
        <v>278</v>
      </c>
      <c r="E305" s="44"/>
      <c r="F305" s="301" t="s">
        <v>2286</v>
      </c>
      <c r="G305" s="44"/>
      <c r="H305" s="44"/>
      <c r="I305" s="44"/>
      <c r="J305" s="44"/>
      <c r="K305" s="44"/>
      <c r="L305" s="48"/>
      <c r="M305" s="234"/>
      <c r="N305" s="23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U305" s="20" t="s">
        <v>93</v>
      </c>
    </row>
    <row r="306" s="2" customFormat="1">
      <c r="A306" s="42"/>
      <c r="B306" s="43"/>
      <c r="C306" s="44"/>
      <c r="D306" s="238" t="s">
        <v>278</v>
      </c>
      <c r="E306" s="44"/>
      <c r="F306" s="302" t="s">
        <v>2278</v>
      </c>
      <c r="G306" s="44"/>
      <c r="H306" s="271">
        <v>0</v>
      </c>
      <c r="I306" s="44"/>
      <c r="J306" s="44"/>
      <c r="K306" s="44"/>
      <c r="L306" s="48"/>
      <c r="M306" s="234"/>
      <c r="N306" s="23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U306" s="20" t="s">
        <v>93</v>
      </c>
    </row>
    <row r="307" s="2" customFormat="1">
      <c r="A307" s="42"/>
      <c r="B307" s="43"/>
      <c r="C307" s="44"/>
      <c r="D307" s="238" t="s">
        <v>278</v>
      </c>
      <c r="E307" s="44"/>
      <c r="F307" s="302" t="s">
        <v>2279</v>
      </c>
      <c r="G307" s="44"/>
      <c r="H307" s="271">
        <v>0</v>
      </c>
      <c r="I307" s="44"/>
      <c r="J307" s="44"/>
      <c r="K307" s="44"/>
      <c r="L307" s="48"/>
      <c r="M307" s="234"/>
      <c r="N307" s="23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U307" s="20" t="s">
        <v>93</v>
      </c>
    </row>
    <row r="308" s="2" customFormat="1">
      <c r="A308" s="42"/>
      <c r="B308" s="43"/>
      <c r="C308" s="44"/>
      <c r="D308" s="238" t="s">
        <v>278</v>
      </c>
      <c r="E308" s="44"/>
      <c r="F308" s="302" t="s">
        <v>310</v>
      </c>
      <c r="G308" s="44"/>
      <c r="H308" s="271">
        <v>0</v>
      </c>
      <c r="I308" s="44"/>
      <c r="J308" s="44"/>
      <c r="K308" s="44"/>
      <c r="L308" s="48"/>
      <c r="M308" s="234"/>
      <c r="N308" s="23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U308" s="20" t="s">
        <v>93</v>
      </c>
    </row>
    <row r="309" s="2" customFormat="1">
      <c r="A309" s="42"/>
      <c r="B309" s="43"/>
      <c r="C309" s="44"/>
      <c r="D309" s="238" t="s">
        <v>278</v>
      </c>
      <c r="E309" s="44"/>
      <c r="F309" s="301" t="s">
        <v>879</v>
      </c>
      <c r="G309" s="44"/>
      <c r="H309" s="44"/>
      <c r="I309" s="44"/>
      <c r="J309" s="44"/>
      <c r="K309" s="44"/>
      <c r="L309" s="48"/>
      <c r="M309" s="234"/>
      <c r="N309" s="23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U309" s="20" t="s">
        <v>93</v>
      </c>
    </row>
    <row r="310" s="2" customFormat="1">
      <c r="A310" s="42"/>
      <c r="B310" s="43"/>
      <c r="C310" s="44"/>
      <c r="D310" s="238" t="s">
        <v>278</v>
      </c>
      <c r="E310" s="44"/>
      <c r="F310" s="302" t="s">
        <v>2416</v>
      </c>
      <c r="G310" s="44"/>
      <c r="H310" s="271">
        <v>7.2380000000000004</v>
      </c>
      <c r="I310" s="44"/>
      <c r="J310" s="44"/>
      <c r="K310" s="44"/>
      <c r="L310" s="48"/>
      <c r="M310" s="234"/>
      <c r="N310" s="23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U310" s="20" t="s">
        <v>93</v>
      </c>
    </row>
    <row r="311" s="2" customFormat="1">
      <c r="A311" s="42"/>
      <c r="B311" s="43"/>
      <c r="C311" s="44"/>
      <c r="D311" s="238" t="s">
        <v>278</v>
      </c>
      <c r="E311" s="44"/>
      <c r="F311" s="302" t="s">
        <v>2414</v>
      </c>
      <c r="G311" s="44"/>
      <c r="H311" s="271">
        <v>-0.27400000000000002</v>
      </c>
      <c r="I311" s="44"/>
      <c r="J311" s="44"/>
      <c r="K311" s="44"/>
      <c r="L311" s="48"/>
      <c r="M311" s="234"/>
      <c r="N311" s="23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U311" s="20" t="s">
        <v>93</v>
      </c>
    </row>
    <row r="312" s="2" customFormat="1">
      <c r="A312" s="42"/>
      <c r="B312" s="43"/>
      <c r="C312" s="44"/>
      <c r="D312" s="238" t="s">
        <v>278</v>
      </c>
      <c r="E312" s="44"/>
      <c r="F312" s="302" t="s">
        <v>310</v>
      </c>
      <c r="G312" s="44"/>
      <c r="H312" s="271">
        <v>6.9640000000000004</v>
      </c>
      <c r="I312" s="44"/>
      <c r="J312" s="44"/>
      <c r="K312" s="44"/>
      <c r="L312" s="48"/>
      <c r="M312" s="234"/>
      <c r="N312" s="23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U312" s="20" t="s">
        <v>93</v>
      </c>
    </row>
    <row r="313" s="2" customFormat="1" ht="24.15" customHeight="1">
      <c r="A313" s="42"/>
      <c r="B313" s="43"/>
      <c r="C313" s="218" t="s">
        <v>375</v>
      </c>
      <c r="D313" s="218" t="s">
        <v>256</v>
      </c>
      <c r="E313" s="219" t="s">
        <v>906</v>
      </c>
      <c r="F313" s="220" t="s">
        <v>907</v>
      </c>
      <c r="G313" s="221" t="s">
        <v>314</v>
      </c>
      <c r="H313" s="222">
        <v>79.638999999999996</v>
      </c>
      <c r="I313" s="223"/>
      <c r="J313" s="224">
        <f>ROUND(I313*H313,2)</f>
        <v>0</v>
      </c>
      <c r="K313" s="220" t="s">
        <v>260</v>
      </c>
      <c r="L313" s="48"/>
      <c r="M313" s="225" t="s">
        <v>48</v>
      </c>
      <c r="N313" s="226" t="s">
        <v>56</v>
      </c>
      <c r="O313" s="88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9" t="s">
        <v>261</v>
      </c>
      <c r="AT313" s="229" t="s">
        <v>256</v>
      </c>
      <c r="AU313" s="229" t="s">
        <v>93</v>
      </c>
      <c r="AY313" s="20" t="s">
        <v>254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20" t="s">
        <v>23</v>
      </c>
      <c r="BK313" s="230">
        <f>ROUND(I313*H313,2)</f>
        <v>0</v>
      </c>
      <c r="BL313" s="20" t="s">
        <v>261</v>
      </c>
      <c r="BM313" s="229" t="s">
        <v>2334</v>
      </c>
    </row>
    <row r="314" s="2" customFormat="1">
      <c r="A314" s="42"/>
      <c r="B314" s="43"/>
      <c r="C314" s="44"/>
      <c r="D314" s="231" t="s">
        <v>263</v>
      </c>
      <c r="E314" s="44"/>
      <c r="F314" s="232" t="s">
        <v>909</v>
      </c>
      <c r="G314" s="44"/>
      <c r="H314" s="44"/>
      <c r="I314" s="233"/>
      <c r="J314" s="44"/>
      <c r="K314" s="44"/>
      <c r="L314" s="48"/>
      <c r="M314" s="234"/>
      <c r="N314" s="23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263</v>
      </c>
      <c r="AU314" s="20" t="s">
        <v>93</v>
      </c>
    </row>
    <row r="315" s="15" customFormat="1">
      <c r="A315" s="15"/>
      <c r="B315" s="259"/>
      <c r="C315" s="260"/>
      <c r="D315" s="238" t="s">
        <v>265</v>
      </c>
      <c r="E315" s="261" t="s">
        <v>48</v>
      </c>
      <c r="F315" s="262" t="s">
        <v>851</v>
      </c>
      <c r="G315" s="260"/>
      <c r="H315" s="261" t="s">
        <v>48</v>
      </c>
      <c r="I315" s="263"/>
      <c r="J315" s="260"/>
      <c r="K315" s="260"/>
      <c r="L315" s="264"/>
      <c r="M315" s="265"/>
      <c r="N315" s="266"/>
      <c r="O315" s="266"/>
      <c r="P315" s="266"/>
      <c r="Q315" s="266"/>
      <c r="R315" s="266"/>
      <c r="S315" s="266"/>
      <c r="T315" s="26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8" t="s">
        <v>265</v>
      </c>
      <c r="AU315" s="268" t="s">
        <v>93</v>
      </c>
      <c r="AV315" s="15" t="s">
        <v>23</v>
      </c>
      <c r="AW315" s="15" t="s">
        <v>46</v>
      </c>
      <c r="AX315" s="15" t="s">
        <v>85</v>
      </c>
      <c r="AY315" s="268" t="s">
        <v>254</v>
      </c>
    </row>
    <row r="316" s="13" customFormat="1">
      <c r="A316" s="13"/>
      <c r="B316" s="236"/>
      <c r="C316" s="237"/>
      <c r="D316" s="238" t="s">
        <v>265</v>
      </c>
      <c r="E316" s="239" t="s">
        <v>48</v>
      </c>
      <c r="F316" s="240" t="s">
        <v>2260</v>
      </c>
      <c r="G316" s="237"/>
      <c r="H316" s="241">
        <v>116.384</v>
      </c>
      <c r="I316" s="242"/>
      <c r="J316" s="237"/>
      <c r="K316" s="237"/>
      <c r="L316" s="243"/>
      <c r="M316" s="244"/>
      <c r="N316" s="245"/>
      <c r="O316" s="245"/>
      <c r="P316" s="245"/>
      <c r="Q316" s="245"/>
      <c r="R316" s="245"/>
      <c r="S316" s="245"/>
      <c r="T316" s="24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7" t="s">
        <v>265</v>
      </c>
      <c r="AU316" s="247" t="s">
        <v>93</v>
      </c>
      <c r="AV316" s="13" t="s">
        <v>93</v>
      </c>
      <c r="AW316" s="13" t="s">
        <v>46</v>
      </c>
      <c r="AX316" s="13" t="s">
        <v>85</v>
      </c>
      <c r="AY316" s="247" t="s">
        <v>254</v>
      </c>
    </row>
    <row r="317" s="13" customFormat="1">
      <c r="A317" s="13"/>
      <c r="B317" s="236"/>
      <c r="C317" s="237"/>
      <c r="D317" s="238" t="s">
        <v>265</v>
      </c>
      <c r="E317" s="239" t="s">
        <v>48</v>
      </c>
      <c r="F317" s="240" t="s">
        <v>2252</v>
      </c>
      <c r="G317" s="237"/>
      <c r="H317" s="241">
        <v>0</v>
      </c>
      <c r="I317" s="242"/>
      <c r="J317" s="237"/>
      <c r="K317" s="237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265</v>
      </c>
      <c r="AU317" s="247" t="s">
        <v>93</v>
      </c>
      <c r="AV317" s="13" t="s">
        <v>93</v>
      </c>
      <c r="AW317" s="13" t="s">
        <v>46</v>
      </c>
      <c r="AX317" s="13" t="s">
        <v>85</v>
      </c>
      <c r="AY317" s="247" t="s">
        <v>254</v>
      </c>
    </row>
    <row r="318" s="16" customFormat="1">
      <c r="A318" s="16"/>
      <c r="B318" s="272"/>
      <c r="C318" s="273"/>
      <c r="D318" s="238" t="s">
        <v>265</v>
      </c>
      <c r="E318" s="274" t="s">
        <v>48</v>
      </c>
      <c r="F318" s="275" t="s">
        <v>310</v>
      </c>
      <c r="G318" s="273"/>
      <c r="H318" s="276">
        <v>116.384</v>
      </c>
      <c r="I318" s="277"/>
      <c r="J318" s="273"/>
      <c r="K318" s="273"/>
      <c r="L318" s="278"/>
      <c r="M318" s="279"/>
      <c r="N318" s="280"/>
      <c r="O318" s="280"/>
      <c r="P318" s="280"/>
      <c r="Q318" s="280"/>
      <c r="R318" s="280"/>
      <c r="S318" s="280"/>
      <c r="T318" s="281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82" t="s">
        <v>265</v>
      </c>
      <c r="AU318" s="282" t="s">
        <v>93</v>
      </c>
      <c r="AV318" s="16" t="s">
        <v>104</v>
      </c>
      <c r="AW318" s="16" t="s">
        <v>46</v>
      </c>
      <c r="AX318" s="16" t="s">
        <v>85</v>
      </c>
      <c r="AY318" s="282" t="s">
        <v>254</v>
      </c>
    </row>
    <row r="319" s="13" customFormat="1">
      <c r="A319" s="13"/>
      <c r="B319" s="236"/>
      <c r="C319" s="237"/>
      <c r="D319" s="238" t="s">
        <v>265</v>
      </c>
      <c r="E319" s="239" t="s">
        <v>48</v>
      </c>
      <c r="F319" s="240" t="s">
        <v>1631</v>
      </c>
      <c r="G319" s="237"/>
      <c r="H319" s="241">
        <v>-4.3470000000000004</v>
      </c>
      <c r="I319" s="242"/>
      <c r="J319" s="237"/>
      <c r="K319" s="237"/>
      <c r="L319" s="243"/>
      <c r="M319" s="244"/>
      <c r="N319" s="245"/>
      <c r="O319" s="245"/>
      <c r="P319" s="245"/>
      <c r="Q319" s="245"/>
      <c r="R319" s="245"/>
      <c r="S319" s="245"/>
      <c r="T319" s="24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7" t="s">
        <v>265</v>
      </c>
      <c r="AU319" s="247" t="s">
        <v>93</v>
      </c>
      <c r="AV319" s="13" t="s">
        <v>93</v>
      </c>
      <c r="AW319" s="13" t="s">
        <v>46</v>
      </c>
      <c r="AX319" s="13" t="s">
        <v>85</v>
      </c>
      <c r="AY319" s="247" t="s">
        <v>254</v>
      </c>
    </row>
    <row r="320" s="13" customFormat="1">
      <c r="A320" s="13"/>
      <c r="B320" s="236"/>
      <c r="C320" s="237"/>
      <c r="D320" s="238" t="s">
        <v>265</v>
      </c>
      <c r="E320" s="239" t="s">
        <v>48</v>
      </c>
      <c r="F320" s="240" t="s">
        <v>2321</v>
      </c>
      <c r="G320" s="237"/>
      <c r="H320" s="241">
        <v>-2.8980000000000001</v>
      </c>
      <c r="I320" s="242"/>
      <c r="J320" s="237"/>
      <c r="K320" s="237"/>
      <c r="L320" s="243"/>
      <c r="M320" s="244"/>
      <c r="N320" s="245"/>
      <c r="O320" s="245"/>
      <c r="P320" s="245"/>
      <c r="Q320" s="245"/>
      <c r="R320" s="245"/>
      <c r="S320" s="245"/>
      <c r="T320" s="24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7" t="s">
        <v>265</v>
      </c>
      <c r="AU320" s="247" t="s">
        <v>93</v>
      </c>
      <c r="AV320" s="13" t="s">
        <v>93</v>
      </c>
      <c r="AW320" s="13" t="s">
        <v>46</v>
      </c>
      <c r="AX320" s="13" t="s">
        <v>85</v>
      </c>
      <c r="AY320" s="247" t="s">
        <v>254</v>
      </c>
    </row>
    <row r="321" s="13" customFormat="1">
      <c r="A321" s="13"/>
      <c r="B321" s="236"/>
      <c r="C321" s="237"/>
      <c r="D321" s="238" t="s">
        <v>265</v>
      </c>
      <c r="E321" s="239" t="s">
        <v>48</v>
      </c>
      <c r="F321" s="240" t="s">
        <v>2322</v>
      </c>
      <c r="G321" s="237"/>
      <c r="H321" s="241">
        <v>-5.1100000000000003</v>
      </c>
      <c r="I321" s="242"/>
      <c r="J321" s="237"/>
      <c r="K321" s="237"/>
      <c r="L321" s="243"/>
      <c r="M321" s="244"/>
      <c r="N321" s="245"/>
      <c r="O321" s="245"/>
      <c r="P321" s="245"/>
      <c r="Q321" s="245"/>
      <c r="R321" s="245"/>
      <c r="S321" s="245"/>
      <c r="T321" s="24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7" t="s">
        <v>265</v>
      </c>
      <c r="AU321" s="247" t="s">
        <v>93</v>
      </c>
      <c r="AV321" s="13" t="s">
        <v>93</v>
      </c>
      <c r="AW321" s="13" t="s">
        <v>46</v>
      </c>
      <c r="AX321" s="13" t="s">
        <v>85</v>
      </c>
      <c r="AY321" s="247" t="s">
        <v>254</v>
      </c>
    </row>
    <row r="322" s="13" customFormat="1">
      <c r="A322" s="13"/>
      <c r="B322" s="236"/>
      <c r="C322" s="237"/>
      <c r="D322" s="238" t="s">
        <v>265</v>
      </c>
      <c r="E322" s="239" t="s">
        <v>48</v>
      </c>
      <c r="F322" s="240" t="s">
        <v>865</v>
      </c>
      <c r="G322" s="237"/>
      <c r="H322" s="241">
        <v>-16.114000000000001</v>
      </c>
      <c r="I322" s="242"/>
      <c r="J322" s="237"/>
      <c r="K322" s="237"/>
      <c r="L322" s="243"/>
      <c r="M322" s="244"/>
      <c r="N322" s="245"/>
      <c r="O322" s="245"/>
      <c r="P322" s="245"/>
      <c r="Q322" s="245"/>
      <c r="R322" s="245"/>
      <c r="S322" s="245"/>
      <c r="T322" s="24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7" t="s">
        <v>265</v>
      </c>
      <c r="AU322" s="247" t="s">
        <v>93</v>
      </c>
      <c r="AV322" s="13" t="s">
        <v>93</v>
      </c>
      <c r="AW322" s="13" t="s">
        <v>46</v>
      </c>
      <c r="AX322" s="13" t="s">
        <v>85</v>
      </c>
      <c r="AY322" s="247" t="s">
        <v>254</v>
      </c>
    </row>
    <row r="323" s="13" customFormat="1">
      <c r="A323" s="13"/>
      <c r="B323" s="236"/>
      <c r="C323" s="237"/>
      <c r="D323" s="238" t="s">
        <v>265</v>
      </c>
      <c r="E323" s="239" t="s">
        <v>48</v>
      </c>
      <c r="F323" s="240" t="s">
        <v>2417</v>
      </c>
      <c r="G323" s="237"/>
      <c r="H323" s="241">
        <v>-2.7810000000000001</v>
      </c>
      <c r="I323" s="242"/>
      <c r="J323" s="237"/>
      <c r="K323" s="237"/>
      <c r="L323" s="243"/>
      <c r="M323" s="244"/>
      <c r="N323" s="245"/>
      <c r="O323" s="245"/>
      <c r="P323" s="245"/>
      <c r="Q323" s="245"/>
      <c r="R323" s="245"/>
      <c r="S323" s="245"/>
      <c r="T323" s="24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7" t="s">
        <v>265</v>
      </c>
      <c r="AU323" s="247" t="s">
        <v>93</v>
      </c>
      <c r="AV323" s="13" t="s">
        <v>93</v>
      </c>
      <c r="AW323" s="13" t="s">
        <v>46</v>
      </c>
      <c r="AX323" s="13" t="s">
        <v>85</v>
      </c>
      <c r="AY323" s="247" t="s">
        <v>254</v>
      </c>
    </row>
    <row r="324" s="13" customFormat="1">
      <c r="A324" s="13"/>
      <c r="B324" s="236"/>
      <c r="C324" s="237"/>
      <c r="D324" s="238" t="s">
        <v>265</v>
      </c>
      <c r="E324" s="239" t="s">
        <v>48</v>
      </c>
      <c r="F324" s="240" t="s">
        <v>2418</v>
      </c>
      <c r="G324" s="237"/>
      <c r="H324" s="241">
        <v>-5.4950000000000001</v>
      </c>
      <c r="I324" s="242"/>
      <c r="J324" s="237"/>
      <c r="K324" s="237"/>
      <c r="L324" s="243"/>
      <c r="M324" s="244"/>
      <c r="N324" s="245"/>
      <c r="O324" s="245"/>
      <c r="P324" s="245"/>
      <c r="Q324" s="245"/>
      <c r="R324" s="245"/>
      <c r="S324" s="245"/>
      <c r="T324" s="24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7" t="s">
        <v>265</v>
      </c>
      <c r="AU324" s="247" t="s">
        <v>93</v>
      </c>
      <c r="AV324" s="13" t="s">
        <v>93</v>
      </c>
      <c r="AW324" s="13" t="s">
        <v>46</v>
      </c>
      <c r="AX324" s="13" t="s">
        <v>85</v>
      </c>
      <c r="AY324" s="247" t="s">
        <v>254</v>
      </c>
    </row>
    <row r="325" s="14" customFormat="1">
      <c r="A325" s="14"/>
      <c r="B325" s="248"/>
      <c r="C325" s="249"/>
      <c r="D325" s="238" t="s">
        <v>265</v>
      </c>
      <c r="E325" s="250" t="s">
        <v>2261</v>
      </c>
      <c r="F325" s="251" t="s">
        <v>268</v>
      </c>
      <c r="G325" s="249"/>
      <c r="H325" s="252">
        <v>79.638999999999996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8" t="s">
        <v>265</v>
      </c>
      <c r="AU325" s="258" t="s">
        <v>93</v>
      </c>
      <c r="AV325" s="14" t="s">
        <v>261</v>
      </c>
      <c r="AW325" s="14" t="s">
        <v>46</v>
      </c>
      <c r="AX325" s="14" t="s">
        <v>23</v>
      </c>
      <c r="AY325" s="258" t="s">
        <v>254</v>
      </c>
    </row>
    <row r="326" s="2" customFormat="1">
      <c r="A326" s="42"/>
      <c r="B326" s="43"/>
      <c r="C326" s="44"/>
      <c r="D326" s="238" t="s">
        <v>278</v>
      </c>
      <c r="E326" s="44"/>
      <c r="F326" s="269" t="s">
        <v>2286</v>
      </c>
      <c r="G326" s="44"/>
      <c r="H326" s="44"/>
      <c r="I326" s="44"/>
      <c r="J326" s="44"/>
      <c r="K326" s="44"/>
      <c r="L326" s="48"/>
      <c r="M326" s="234"/>
      <c r="N326" s="23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U326" s="20" t="s">
        <v>93</v>
      </c>
    </row>
    <row r="327" s="2" customFormat="1">
      <c r="A327" s="42"/>
      <c r="B327" s="43"/>
      <c r="C327" s="44"/>
      <c r="D327" s="238" t="s">
        <v>278</v>
      </c>
      <c r="E327" s="44"/>
      <c r="F327" s="270" t="s">
        <v>2278</v>
      </c>
      <c r="G327" s="44"/>
      <c r="H327" s="271">
        <v>0</v>
      </c>
      <c r="I327" s="44"/>
      <c r="J327" s="44"/>
      <c r="K327" s="44"/>
      <c r="L327" s="48"/>
      <c r="M327" s="234"/>
      <c r="N327" s="23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U327" s="20" t="s">
        <v>93</v>
      </c>
    </row>
    <row r="328" s="2" customFormat="1">
      <c r="A328" s="42"/>
      <c r="B328" s="43"/>
      <c r="C328" s="44"/>
      <c r="D328" s="238" t="s">
        <v>278</v>
      </c>
      <c r="E328" s="44"/>
      <c r="F328" s="270" t="s">
        <v>2279</v>
      </c>
      <c r="G328" s="44"/>
      <c r="H328" s="271">
        <v>0</v>
      </c>
      <c r="I328" s="44"/>
      <c r="J328" s="44"/>
      <c r="K328" s="44"/>
      <c r="L328" s="48"/>
      <c r="M328" s="234"/>
      <c r="N328" s="23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U328" s="20" t="s">
        <v>93</v>
      </c>
    </row>
    <row r="329" s="2" customFormat="1">
      <c r="A329" s="42"/>
      <c r="B329" s="43"/>
      <c r="C329" s="44"/>
      <c r="D329" s="238" t="s">
        <v>278</v>
      </c>
      <c r="E329" s="44"/>
      <c r="F329" s="270" t="s">
        <v>310</v>
      </c>
      <c r="G329" s="44"/>
      <c r="H329" s="271">
        <v>0</v>
      </c>
      <c r="I329" s="44"/>
      <c r="J329" s="44"/>
      <c r="K329" s="44"/>
      <c r="L329" s="48"/>
      <c r="M329" s="234"/>
      <c r="N329" s="23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U329" s="20" t="s">
        <v>93</v>
      </c>
    </row>
    <row r="330" s="2" customFormat="1">
      <c r="A330" s="42"/>
      <c r="B330" s="43"/>
      <c r="C330" s="44"/>
      <c r="D330" s="238" t="s">
        <v>278</v>
      </c>
      <c r="E330" s="44"/>
      <c r="F330" s="269" t="s">
        <v>1625</v>
      </c>
      <c r="G330" s="44"/>
      <c r="H330" s="44"/>
      <c r="I330" s="44"/>
      <c r="J330" s="44"/>
      <c r="K330" s="44"/>
      <c r="L330" s="48"/>
      <c r="M330" s="234"/>
      <c r="N330" s="23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U330" s="20" t="s">
        <v>93</v>
      </c>
    </row>
    <row r="331" s="2" customFormat="1">
      <c r="A331" s="42"/>
      <c r="B331" s="43"/>
      <c r="C331" s="44"/>
      <c r="D331" s="238" t="s">
        <v>278</v>
      </c>
      <c r="E331" s="44"/>
      <c r="F331" s="270" t="s">
        <v>834</v>
      </c>
      <c r="G331" s="44"/>
      <c r="H331" s="271">
        <v>0</v>
      </c>
      <c r="I331" s="44"/>
      <c r="J331" s="44"/>
      <c r="K331" s="44"/>
      <c r="L331" s="48"/>
      <c r="M331" s="234"/>
      <c r="N331" s="23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U331" s="20" t="s">
        <v>93</v>
      </c>
    </row>
    <row r="332" s="2" customFormat="1">
      <c r="A332" s="42"/>
      <c r="B332" s="43"/>
      <c r="C332" s="44"/>
      <c r="D332" s="238" t="s">
        <v>278</v>
      </c>
      <c r="E332" s="44"/>
      <c r="F332" s="270" t="s">
        <v>2411</v>
      </c>
      <c r="G332" s="44"/>
      <c r="H332" s="271">
        <v>4.3470000000000004</v>
      </c>
      <c r="I332" s="44"/>
      <c r="J332" s="44"/>
      <c r="K332" s="44"/>
      <c r="L332" s="48"/>
      <c r="M332" s="234"/>
      <c r="N332" s="23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U332" s="20" t="s">
        <v>93</v>
      </c>
    </row>
    <row r="333" s="2" customFormat="1">
      <c r="A333" s="42"/>
      <c r="B333" s="43"/>
      <c r="C333" s="44"/>
      <c r="D333" s="238" t="s">
        <v>278</v>
      </c>
      <c r="E333" s="44"/>
      <c r="F333" s="270" t="s">
        <v>268</v>
      </c>
      <c r="G333" s="44"/>
      <c r="H333" s="271">
        <v>4.3470000000000004</v>
      </c>
      <c r="I333" s="44"/>
      <c r="J333" s="44"/>
      <c r="K333" s="44"/>
      <c r="L333" s="48"/>
      <c r="M333" s="234"/>
      <c r="N333" s="23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U333" s="20" t="s">
        <v>93</v>
      </c>
    </row>
    <row r="334" s="2" customFormat="1">
      <c r="A334" s="42"/>
      <c r="B334" s="43"/>
      <c r="C334" s="44"/>
      <c r="D334" s="238" t="s">
        <v>278</v>
      </c>
      <c r="E334" s="44"/>
      <c r="F334" s="269" t="s">
        <v>2335</v>
      </c>
      <c r="G334" s="44"/>
      <c r="H334" s="44"/>
      <c r="I334" s="44"/>
      <c r="J334" s="44"/>
      <c r="K334" s="44"/>
      <c r="L334" s="48"/>
      <c r="M334" s="234"/>
      <c r="N334" s="23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U334" s="20" t="s">
        <v>93</v>
      </c>
    </row>
    <row r="335" s="2" customFormat="1">
      <c r="A335" s="42"/>
      <c r="B335" s="43"/>
      <c r="C335" s="44"/>
      <c r="D335" s="238" t="s">
        <v>278</v>
      </c>
      <c r="E335" s="44"/>
      <c r="F335" s="270" t="s">
        <v>834</v>
      </c>
      <c r="G335" s="44"/>
      <c r="H335" s="271">
        <v>0</v>
      </c>
      <c r="I335" s="44"/>
      <c r="J335" s="44"/>
      <c r="K335" s="44"/>
      <c r="L335" s="48"/>
      <c r="M335" s="234"/>
      <c r="N335" s="23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U335" s="20" t="s">
        <v>93</v>
      </c>
    </row>
    <row r="336" s="2" customFormat="1">
      <c r="A336" s="42"/>
      <c r="B336" s="43"/>
      <c r="C336" s="44"/>
      <c r="D336" s="238" t="s">
        <v>278</v>
      </c>
      <c r="E336" s="44"/>
      <c r="F336" s="270" t="s">
        <v>2419</v>
      </c>
      <c r="G336" s="44"/>
      <c r="H336" s="271">
        <v>2.8980000000000001</v>
      </c>
      <c r="I336" s="44"/>
      <c r="J336" s="44"/>
      <c r="K336" s="44"/>
      <c r="L336" s="48"/>
      <c r="M336" s="234"/>
      <c r="N336" s="23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U336" s="20" t="s">
        <v>93</v>
      </c>
    </row>
    <row r="337" s="2" customFormat="1">
      <c r="A337" s="42"/>
      <c r="B337" s="43"/>
      <c r="C337" s="44"/>
      <c r="D337" s="238" t="s">
        <v>278</v>
      </c>
      <c r="E337" s="44"/>
      <c r="F337" s="270" t="s">
        <v>268</v>
      </c>
      <c r="G337" s="44"/>
      <c r="H337" s="271">
        <v>2.8980000000000001</v>
      </c>
      <c r="I337" s="44"/>
      <c r="J337" s="44"/>
      <c r="K337" s="44"/>
      <c r="L337" s="48"/>
      <c r="M337" s="234"/>
      <c r="N337" s="23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U337" s="20" t="s">
        <v>93</v>
      </c>
    </row>
    <row r="338" s="2" customFormat="1">
      <c r="A338" s="42"/>
      <c r="B338" s="43"/>
      <c r="C338" s="44"/>
      <c r="D338" s="238" t="s">
        <v>278</v>
      </c>
      <c r="E338" s="44"/>
      <c r="F338" s="269" t="s">
        <v>2338</v>
      </c>
      <c r="G338" s="44"/>
      <c r="H338" s="44"/>
      <c r="I338" s="44"/>
      <c r="J338" s="44"/>
      <c r="K338" s="44"/>
      <c r="L338" s="48"/>
      <c r="M338" s="234"/>
      <c r="N338" s="23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U338" s="20" t="s">
        <v>93</v>
      </c>
    </row>
    <row r="339" s="2" customFormat="1">
      <c r="A339" s="42"/>
      <c r="B339" s="43"/>
      <c r="C339" s="44"/>
      <c r="D339" s="238" t="s">
        <v>278</v>
      </c>
      <c r="E339" s="44"/>
      <c r="F339" s="270" t="s">
        <v>834</v>
      </c>
      <c r="G339" s="44"/>
      <c r="H339" s="271">
        <v>0</v>
      </c>
      <c r="I339" s="44"/>
      <c r="J339" s="44"/>
      <c r="K339" s="44"/>
      <c r="L339" s="48"/>
      <c r="M339" s="234"/>
      <c r="N339" s="23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U339" s="20" t="s">
        <v>93</v>
      </c>
    </row>
    <row r="340" s="2" customFormat="1">
      <c r="A340" s="42"/>
      <c r="B340" s="43"/>
      <c r="C340" s="44"/>
      <c r="D340" s="238" t="s">
        <v>278</v>
      </c>
      <c r="E340" s="44"/>
      <c r="F340" s="270" t="s">
        <v>2420</v>
      </c>
      <c r="G340" s="44"/>
      <c r="H340" s="271">
        <v>5.8949999999999996</v>
      </c>
      <c r="I340" s="44"/>
      <c r="J340" s="44"/>
      <c r="K340" s="44"/>
      <c r="L340" s="48"/>
      <c r="M340" s="234"/>
      <c r="N340" s="23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U340" s="20" t="s">
        <v>93</v>
      </c>
    </row>
    <row r="341" s="2" customFormat="1">
      <c r="A341" s="42"/>
      <c r="B341" s="43"/>
      <c r="C341" s="44"/>
      <c r="D341" s="238" t="s">
        <v>278</v>
      </c>
      <c r="E341" s="44"/>
      <c r="F341" s="270" t="s">
        <v>2421</v>
      </c>
      <c r="G341" s="44"/>
      <c r="H341" s="271">
        <v>-0.78500000000000003</v>
      </c>
      <c r="I341" s="44"/>
      <c r="J341" s="44"/>
      <c r="K341" s="44"/>
      <c r="L341" s="48"/>
      <c r="M341" s="234"/>
      <c r="N341" s="23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U341" s="20" t="s">
        <v>93</v>
      </c>
    </row>
    <row r="342" s="2" customFormat="1">
      <c r="A342" s="42"/>
      <c r="B342" s="43"/>
      <c r="C342" s="44"/>
      <c r="D342" s="238" t="s">
        <v>278</v>
      </c>
      <c r="E342" s="44"/>
      <c r="F342" s="270" t="s">
        <v>268</v>
      </c>
      <c r="G342" s="44"/>
      <c r="H342" s="271">
        <v>5.1100000000000003</v>
      </c>
      <c r="I342" s="44"/>
      <c r="J342" s="44"/>
      <c r="K342" s="44"/>
      <c r="L342" s="48"/>
      <c r="M342" s="234"/>
      <c r="N342" s="23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U342" s="20" t="s">
        <v>93</v>
      </c>
    </row>
    <row r="343" s="2" customFormat="1">
      <c r="A343" s="42"/>
      <c r="B343" s="43"/>
      <c r="C343" s="44"/>
      <c r="D343" s="238" t="s">
        <v>278</v>
      </c>
      <c r="E343" s="44"/>
      <c r="F343" s="269" t="s">
        <v>879</v>
      </c>
      <c r="G343" s="44"/>
      <c r="H343" s="44"/>
      <c r="I343" s="44"/>
      <c r="J343" s="44"/>
      <c r="K343" s="44"/>
      <c r="L343" s="48"/>
      <c r="M343" s="234"/>
      <c r="N343" s="23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U343" s="20" t="s">
        <v>93</v>
      </c>
    </row>
    <row r="344" s="2" customFormat="1">
      <c r="A344" s="42"/>
      <c r="B344" s="43"/>
      <c r="C344" s="44"/>
      <c r="D344" s="238" t="s">
        <v>278</v>
      </c>
      <c r="E344" s="44"/>
      <c r="F344" s="270" t="s">
        <v>2416</v>
      </c>
      <c r="G344" s="44"/>
      <c r="H344" s="271">
        <v>7.2380000000000004</v>
      </c>
      <c r="I344" s="44"/>
      <c r="J344" s="44"/>
      <c r="K344" s="44"/>
      <c r="L344" s="48"/>
      <c r="M344" s="234"/>
      <c r="N344" s="23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U344" s="20" t="s">
        <v>93</v>
      </c>
    </row>
    <row r="345" s="2" customFormat="1">
      <c r="A345" s="42"/>
      <c r="B345" s="43"/>
      <c r="C345" s="44"/>
      <c r="D345" s="238" t="s">
        <v>278</v>
      </c>
      <c r="E345" s="44"/>
      <c r="F345" s="270" t="s">
        <v>2414</v>
      </c>
      <c r="G345" s="44"/>
      <c r="H345" s="271">
        <v>-0.27400000000000002</v>
      </c>
      <c r="I345" s="44"/>
      <c r="J345" s="44"/>
      <c r="K345" s="44"/>
      <c r="L345" s="48"/>
      <c r="M345" s="234"/>
      <c r="N345" s="23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U345" s="20" t="s">
        <v>93</v>
      </c>
    </row>
    <row r="346" s="2" customFormat="1">
      <c r="A346" s="42"/>
      <c r="B346" s="43"/>
      <c r="C346" s="44"/>
      <c r="D346" s="238" t="s">
        <v>278</v>
      </c>
      <c r="E346" s="44"/>
      <c r="F346" s="270" t="s">
        <v>310</v>
      </c>
      <c r="G346" s="44"/>
      <c r="H346" s="271">
        <v>6.9640000000000004</v>
      </c>
      <c r="I346" s="44"/>
      <c r="J346" s="44"/>
      <c r="K346" s="44"/>
      <c r="L346" s="48"/>
      <c r="M346" s="234"/>
      <c r="N346" s="23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U346" s="20" t="s">
        <v>93</v>
      </c>
    </row>
    <row r="347" s="2" customFormat="1" ht="16.5" customHeight="1">
      <c r="A347" s="42"/>
      <c r="B347" s="43"/>
      <c r="C347" s="285" t="s">
        <v>382</v>
      </c>
      <c r="D347" s="285" t="s">
        <v>376</v>
      </c>
      <c r="E347" s="286" t="s">
        <v>931</v>
      </c>
      <c r="F347" s="287" t="s">
        <v>932</v>
      </c>
      <c r="G347" s="288" t="s">
        <v>528</v>
      </c>
      <c r="H347" s="289">
        <v>163.58600000000001</v>
      </c>
      <c r="I347" s="290"/>
      <c r="J347" s="291">
        <f>ROUND(I347*H347,2)</f>
        <v>0</v>
      </c>
      <c r="K347" s="287" t="s">
        <v>260</v>
      </c>
      <c r="L347" s="292"/>
      <c r="M347" s="293" t="s">
        <v>48</v>
      </c>
      <c r="N347" s="294" t="s">
        <v>56</v>
      </c>
      <c r="O347" s="88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29" t="s">
        <v>303</v>
      </c>
      <c r="AT347" s="229" t="s">
        <v>376</v>
      </c>
      <c r="AU347" s="229" t="s">
        <v>93</v>
      </c>
      <c r="AY347" s="20" t="s">
        <v>254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20" t="s">
        <v>23</v>
      </c>
      <c r="BK347" s="230">
        <f>ROUND(I347*H347,2)</f>
        <v>0</v>
      </c>
      <c r="BL347" s="20" t="s">
        <v>261</v>
      </c>
      <c r="BM347" s="229" t="s">
        <v>2341</v>
      </c>
    </row>
    <row r="348" s="13" customFormat="1">
      <c r="A348" s="13"/>
      <c r="B348" s="236"/>
      <c r="C348" s="237"/>
      <c r="D348" s="238" t="s">
        <v>265</v>
      </c>
      <c r="E348" s="239" t="s">
        <v>48</v>
      </c>
      <c r="F348" s="240" t="s">
        <v>2342</v>
      </c>
      <c r="G348" s="237"/>
      <c r="H348" s="241">
        <v>163.58600000000001</v>
      </c>
      <c r="I348" s="242"/>
      <c r="J348" s="237"/>
      <c r="K348" s="237"/>
      <c r="L348" s="243"/>
      <c r="M348" s="244"/>
      <c r="N348" s="245"/>
      <c r="O348" s="245"/>
      <c r="P348" s="245"/>
      <c r="Q348" s="245"/>
      <c r="R348" s="245"/>
      <c r="S348" s="245"/>
      <c r="T348" s="24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7" t="s">
        <v>265</v>
      </c>
      <c r="AU348" s="247" t="s">
        <v>93</v>
      </c>
      <c r="AV348" s="13" t="s">
        <v>93</v>
      </c>
      <c r="AW348" s="13" t="s">
        <v>46</v>
      </c>
      <c r="AX348" s="13" t="s">
        <v>85</v>
      </c>
      <c r="AY348" s="247" t="s">
        <v>254</v>
      </c>
    </row>
    <row r="349" s="14" customFormat="1">
      <c r="A349" s="14"/>
      <c r="B349" s="248"/>
      <c r="C349" s="249"/>
      <c r="D349" s="238" t="s">
        <v>265</v>
      </c>
      <c r="E349" s="250" t="s">
        <v>48</v>
      </c>
      <c r="F349" s="251" t="s">
        <v>268</v>
      </c>
      <c r="G349" s="249"/>
      <c r="H349" s="252">
        <v>163.58600000000001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8" t="s">
        <v>265</v>
      </c>
      <c r="AU349" s="258" t="s">
        <v>93</v>
      </c>
      <c r="AV349" s="14" t="s">
        <v>261</v>
      </c>
      <c r="AW349" s="14" t="s">
        <v>46</v>
      </c>
      <c r="AX349" s="14" t="s">
        <v>23</v>
      </c>
      <c r="AY349" s="258" t="s">
        <v>254</v>
      </c>
    </row>
    <row r="350" s="2" customFormat="1">
      <c r="A350" s="42"/>
      <c r="B350" s="43"/>
      <c r="C350" s="44"/>
      <c r="D350" s="238" t="s">
        <v>278</v>
      </c>
      <c r="E350" s="44"/>
      <c r="F350" s="269" t="s">
        <v>2320</v>
      </c>
      <c r="G350" s="44"/>
      <c r="H350" s="44"/>
      <c r="I350" s="44"/>
      <c r="J350" s="44"/>
      <c r="K350" s="44"/>
      <c r="L350" s="48"/>
      <c r="M350" s="234"/>
      <c r="N350" s="23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U350" s="20" t="s">
        <v>93</v>
      </c>
    </row>
    <row r="351" s="2" customFormat="1">
      <c r="A351" s="42"/>
      <c r="B351" s="43"/>
      <c r="C351" s="44"/>
      <c r="D351" s="238" t="s">
        <v>278</v>
      </c>
      <c r="E351" s="44"/>
      <c r="F351" s="270" t="s">
        <v>851</v>
      </c>
      <c r="G351" s="44"/>
      <c r="H351" s="271">
        <v>0</v>
      </c>
      <c r="I351" s="44"/>
      <c r="J351" s="44"/>
      <c r="K351" s="44"/>
      <c r="L351" s="48"/>
      <c r="M351" s="234"/>
      <c r="N351" s="23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U351" s="20" t="s">
        <v>93</v>
      </c>
    </row>
    <row r="352" s="2" customFormat="1">
      <c r="A352" s="42"/>
      <c r="B352" s="43"/>
      <c r="C352" s="44"/>
      <c r="D352" s="238" t="s">
        <v>278</v>
      </c>
      <c r="E352" s="44"/>
      <c r="F352" s="270" t="s">
        <v>2260</v>
      </c>
      <c r="G352" s="44"/>
      <c r="H352" s="271">
        <v>36.448999999999998</v>
      </c>
      <c r="I352" s="44"/>
      <c r="J352" s="44"/>
      <c r="K352" s="44"/>
      <c r="L352" s="48"/>
      <c r="M352" s="234"/>
      <c r="N352" s="23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U352" s="20" t="s">
        <v>93</v>
      </c>
    </row>
    <row r="353" s="2" customFormat="1">
      <c r="A353" s="42"/>
      <c r="B353" s="43"/>
      <c r="C353" s="44"/>
      <c r="D353" s="238" t="s">
        <v>278</v>
      </c>
      <c r="E353" s="44"/>
      <c r="F353" s="270" t="s">
        <v>2252</v>
      </c>
      <c r="G353" s="44"/>
      <c r="H353" s="271">
        <v>0</v>
      </c>
      <c r="I353" s="44"/>
      <c r="J353" s="44"/>
      <c r="K353" s="44"/>
      <c r="L353" s="48"/>
      <c r="M353" s="234"/>
      <c r="N353" s="23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U353" s="20" t="s">
        <v>93</v>
      </c>
    </row>
    <row r="354" s="2" customFormat="1">
      <c r="A354" s="42"/>
      <c r="B354" s="43"/>
      <c r="C354" s="44"/>
      <c r="D354" s="238" t="s">
        <v>278</v>
      </c>
      <c r="E354" s="44"/>
      <c r="F354" s="270" t="s">
        <v>1631</v>
      </c>
      <c r="G354" s="44"/>
      <c r="H354" s="271">
        <v>-2.585</v>
      </c>
      <c r="I354" s="44"/>
      <c r="J354" s="44"/>
      <c r="K354" s="44"/>
      <c r="L354" s="48"/>
      <c r="M354" s="234"/>
      <c r="N354" s="23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U354" s="20" t="s">
        <v>93</v>
      </c>
    </row>
    <row r="355" s="2" customFormat="1">
      <c r="A355" s="42"/>
      <c r="B355" s="43"/>
      <c r="C355" s="44"/>
      <c r="D355" s="238" t="s">
        <v>278</v>
      </c>
      <c r="E355" s="44"/>
      <c r="F355" s="270" t="s">
        <v>865</v>
      </c>
      <c r="G355" s="44"/>
      <c r="H355" s="271">
        <v>-6.9640000000000004</v>
      </c>
      <c r="I355" s="44"/>
      <c r="J355" s="44"/>
      <c r="K355" s="44"/>
      <c r="L355" s="48"/>
      <c r="M355" s="234"/>
      <c r="N355" s="23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U355" s="20" t="s">
        <v>93</v>
      </c>
    </row>
    <row r="356" s="2" customFormat="1">
      <c r="A356" s="42"/>
      <c r="B356" s="43"/>
      <c r="C356" s="44"/>
      <c r="D356" s="238" t="s">
        <v>278</v>
      </c>
      <c r="E356" s="44"/>
      <c r="F356" s="270" t="s">
        <v>2412</v>
      </c>
      <c r="G356" s="44"/>
      <c r="H356" s="271">
        <v>-0.78000000000000003</v>
      </c>
      <c r="I356" s="44"/>
      <c r="J356" s="44"/>
      <c r="K356" s="44"/>
      <c r="L356" s="48"/>
      <c r="M356" s="234"/>
      <c r="N356" s="23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U356" s="20" t="s">
        <v>93</v>
      </c>
    </row>
    <row r="357" s="2" customFormat="1">
      <c r="A357" s="42"/>
      <c r="B357" s="43"/>
      <c r="C357" s="44"/>
      <c r="D357" s="238" t="s">
        <v>278</v>
      </c>
      <c r="E357" s="44"/>
      <c r="F357" s="270" t="s">
        <v>2413</v>
      </c>
      <c r="G357" s="44"/>
      <c r="H357" s="271">
        <v>-1.899</v>
      </c>
      <c r="I357" s="44"/>
      <c r="J357" s="44"/>
      <c r="K357" s="44"/>
      <c r="L357" s="48"/>
      <c r="M357" s="234"/>
      <c r="N357" s="23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U357" s="20" t="s">
        <v>93</v>
      </c>
    </row>
    <row r="358" s="2" customFormat="1">
      <c r="A358" s="42"/>
      <c r="B358" s="43"/>
      <c r="C358" s="44"/>
      <c r="D358" s="238" t="s">
        <v>278</v>
      </c>
      <c r="E358" s="44"/>
      <c r="F358" s="270" t="s">
        <v>2414</v>
      </c>
      <c r="G358" s="44"/>
      <c r="H358" s="271">
        <v>-0.27400000000000002</v>
      </c>
      <c r="I358" s="44"/>
      <c r="J358" s="44"/>
      <c r="K358" s="44"/>
      <c r="L358" s="48"/>
      <c r="M358" s="234"/>
      <c r="N358" s="23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U358" s="20" t="s">
        <v>93</v>
      </c>
    </row>
    <row r="359" s="2" customFormat="1">
      <c r="A359" s="42"/>
      <c r="B359" s="43"/>
      <c r="C359" s="44"/>
      <c r="D359" s="238" t="s">
        <v>278</v>
      </c>
      <c r="E359" s="44"/>
      <c r="F359" s="270" t="s">
        <v>2415</v>
      </c>
      <c r="G359" s="44"/>
      <c r="H359" s="271">
        <v>-2.3940000000000001</v>
      </c>
      <c r="I359" s="44"/>
      <c r="J359" s="44"/>
      <c r="K359" s="44"/>
      <c r="L359" s="48"/>
      <c r="M359" s="234"/>
      <c r="N359" s="23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U359" s="20" t="s">
        <v>93</v>
      </c>
    </row>
    <row r="360" s="2" customFormat="1">
      <c r="A360" s="42"/>
      <c r="B360" s="43"/>
      <c r="C360" s="44"/>
      <c r="D360" s="238" t="s">
        <v>278</v>
      </c>
      <c r="E360" s="44"/>
      <c r="F360" s="270" t="s">
        <v>268</v>
      </c>
      <c r="G360" s="44"/>
      <c r="H360" s="271">
        <v>21.553000000000001</v>
      </c>
      <c r="I360" s="44"/>
      <c r="J360" s="44"/>
      <c r="K360" s="44"/>
      <c r="L360" s="48"/>
      <c r="M360" s="234"/>
      <c r="N360" s="23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U360" s="20" t="s">
        <v>93</v>
      </c>
    </row>
    <row r="361" s="2" customFormat="1">
      <c r="A361" s="42"/>
      <c r="B361" s="43"/>
      <c r="C361" s="44"/>
      <c r="D361" s="238" t="s">
        <v>278</v>
      </c>
      <c r="E361" s="44"/>
      <c r="F361" s="283" t="s">
        <v>2286</v>
      </c>
      <c r="G361" s="44"/>
      <c r="H361" s="44"/>
      <c r="I361" s="44"/>
      <c r="J361" s="44"/>
      <c r="K361" s="44"/>
      <c r="L361" s="48"/>
      <c r="M361" s="234"/>
      <c r="N361" s="23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U361" s="20" t="s">
        <v>93</v>
      </c>
    </row>
    <row r="362" s="2" customFormat="1">
      <c r="A362" s="42"/>
      <c r="B362" s="43"/>
      <c r="C362" s="44"/>
      <c r="D362" s="238" t="s">
        <v>278</v>
      </c>
      <c r="E362" s="44"/>
      <c r="F362" s="284" t="s">
        <v>2278</v>
      </c>
      <c r="G362" s="44"/>
      <c r="H362" s="271">
        <v>0</v>
      </c>
      <c r="I362" s="44"/>
      <c r="J362" s="44"/>
      <c r="K362" s="44"/>
      <c r="L362" s="48"/>
      <c r="M362" s="234"/>
      <c r="N362" s="23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U362" s="20" t="s">
        <v>93</v>
      </c>
    </row>
    <row r="363" s="2" customFormat="1">
      <c r="A363" s="42"/>
      <c r="B363" s="43"/>
      <c r="C363" s="44"/>
      <c r="D363" s="238" t="s">
        <v>278</v>
      </c>
      <c r="E363" s="44"/>
      <c r="F363" s="284" t="s">
        <v>2279</v>
      </c>
      <c r="G363" s="44"/>
      <c r="H363" s="271">
        <v>0</v>
      </c>
      <c r="I363" s="44"/>
      <c r="J363" s="44"/>
      <c r="K363" s="44"/>
      <c r="L363" s="48"/>
      <c r="M363" s="234"/>
      <c r="N363" s="23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U363" s="20" t="s">
        <v>93</v>
      </c>
    </row>
    <row r="364" s="2" customFormat="1">
      <c r="A364" s="42"/>
      <c r="B364" s="43"/>
      <c r="C364" s="44"/>
      <c r="D364" s="238" t="s">
        <v>278</v>
      </c>
      <c r="E364" s="44"/>
      <c r="F364" s="284" t="s">
        <v>310</v>
      </c>
      <c r="G364" s="44"/>
      <c r="H364" s="271">
        <v>0</v>
      </c>
      <c r="I364" s="44"/>
      <c r="J364" s="44"/>
      <c r="K364" s="44"/>
      <c r="L364" s="48"/>
      <c r="M364" s="234"/>
      <c r="N364" s="23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U364" s="20" t="s">
        <v>93</v>
      </c>
    </row>
    <row r="365" s="2" customFormat="1">
      <c r="A365" s="42"/>
      <c r="B365" s="43"/>
      <c r="C365" s="44"/>
      <c r="D365" s="238" t="s">
        <v>278</v>
      </c>
      <c r="E365" s="44"/>
      <c r="F365" s="283" t="s">
        <v>879</v>
      </c>
      <c r="G365" s="44"/>
      <c r="H365" s="44"/>
      <c r="I365" s="44"/>
      <c r="J365" s="44"/>
      <c r="K365" s="44"/>
      <c r="L365" s="48"/>
      <c r="M365" s="234"/>
      <c r="N365" s="23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U365" s="20" t="s">
        <v>93</v>
      </c>
    </row>
    <row r="366" s="2" customFormat="1">
      <c r="A366" s="42"/>
      <c r="B366" s="43"/>
      <c r="C366" s="44"/>
      <c r="D366" s="238" t="s">
        <v>278</v>
      </c>
      <c r="E366" s="44"/>
      <c r="F366" s="284" t="s">
        <v>2416</v>
      </c>
      <c r="G366" s="44"/>
      <c r="H366" s="271">
        <v>7.2380000000000004</v>
      </c>
      <c r="I366" s="44"/>
      <c r="J366" s="44"/>
      <c r="K366" s="44"/>
      <c r="L366" s="48"/>
      <c r="M366" s="234"/>
      <c r="N366" s="235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U366" s="20" t="s">
        <v>93</v>
      </c>
    </row>
    <row r="367" s="2" customFormat="1">
      <c r="A367" s="42"/>
      <c r="B367" s="43"/>
      <c r="C367" s="44"/>
      <c r="D367" s="238" t="s">
        <v>278</v>
      </c>
      <c r="E367" s="44"/>
      <c r="F367" s="284" t="s">
        <v>2414</v>
      </c>
      <c r="G367" s="44"/>
      <c r="H367" s="271">
        <v>-0.27400000000000002</v>
      </c>
      <c r="I367" s="44"/>
      <c r="J367" s="44"/>
      <c r="K367" s="44"/>
      <c r="L367" s="48"/>
      <c r="M367" s="234"/>
      <c r="N367" s="23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U367" s="20" t="s">
        <v>93</v>
      </c>
    </row>
    <row r="368" s="2" customFormat="1">
      <c r="A368" s="42"/>
      <c r="B368" s="43"/>
      <c r="C368" s="44"/>
      <c r="D368" s="238" t="s">
        <v>278</v>
      </c>
      <c r="E368" s="44"/>
      <c r="F368" s="284" t="s">
        <v>310</v>
      </c>
      <c r="G368" s="44"/>
      <c r="H368" s="271">
        <v>6.9640000000000004</v>
      </c>
      <c r="I368" s="44"/>
      <c r="J368" s="44"/>
      <c r="K368" s="44"/>
      <c r="L368" s="48"/>
      <c r="M368" s="234"/>
      <c r="N368" s="23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U368" s="20" t="s">
        <v>93</v>
      </c>
    </row>
    <row r="369" s="2" customFormat="1" ht="37.8" customHeight="1">
      <c r="A369" s="42"/>
      <c r="B369" s="43"/>
      <c r="C369" s="218" t="s">
        <v>387</v>
      </c>
      <c r="D369" s="218" t="s">
        <v>256</v>
      </c>
      <c r="E369" s="219" t="s">
        <v>935</v>
      </c>
      <c r="F369" s="220" t="s">
        <v>936</v>
      </c>
      <c r="G369" s="221" t="s">
        <v>314</v>
      </c>
      <c r="H369" s="222">
        <v>16.114000000000001</v>
      </c>
      <c r="I369" s="223"/>
      <c r="J369" s="224">
        <f>ROUND(I369*H369,2)</f>
        <v>0</v>
      </c>
      <c r="K369" s="220" t="s">
        <v>260</v>
      </c>
      <c r="L369" s="48"/>
      <c r="M369" s="225" t="s">
        <v>48</v>
      </c>
      <c r="N369" s="226" t="s">
        <v>56</v>
      </c>
      <c r="O369" s="88"/>
      <c r="P369" s="227">
        <f>O369*H369</f>
        <v>0</v>
      </c>
      <c r="Q369" s="227">
        <v>0</v>
      </c>
      <c r="R369" s="227">
        <f>Q369*H369</f>
        <v>0</v>
      </c>
      <c r="S369" s="227">
        <v>0</v>
      </c>
      <c r="T369" s="22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29" t="s">
        <v>261</v>
      </c>
      <c r="AT369" s="229" t="s">
        <v>256</v>
      </c>
      <c r="AU369" s="229" t="s">
        <v>93</v>
      </c>
      <c r="AY369" s="20" t="s">
        <v>254</v>
      </c>
      <c r="BE369" s="230">
        <f>IF(N369="základní",J369,0)</f>
        <v>0</v>
      </c>
      <c r="BF369" s="230">
        <f>IF(N369="snížená",J369,0)</f>
        <v>0</v>
      </c>
      <c r="BG369" s="230">
        <f>IF(N369="zákl. přenesená",J369,0)</f>
        <v>0</v>
      </c>
      <c r="BH369" s="230">
        <f>IF(N369="sníž. přenesená",J369,0)</f>
        <v>0</v>
      </c>
      <c r="BI369" s="230">
        <f>IF(N369="nulová",J369,0)</f>
        <v>0</v>
      </c>
      <c r="BJ369" s="20" t="s">
        <v>23</v>
      </c>
      <c r="BK369" s="230">
        <f>ROUND(I369*H369,2)</f>
        <v>0</v>
      </c>
      <c r="BL369" s="20" t="s">
        <v>261</v>
      </c>
      <c r="BM369" s="229" t="s">
        <v>2343</v>
      </c>
    </row>
    <row r="370" s="2" customFormat="1">
      <c r="A370" s="42"/>
      <c r="B370" s="43"/>
      <c r="C370" s="44"/>
      <c r="D370" s="231" t="s">
        <v>263</v>
      </c>
      <c r="E370" s="44"/>
      <c r="F370" s="232" t="s">
        <v>938</v>
      </c>
      <c r="G370" s="44"/>
      <c r="H370" s="44"/>
      <c r="I370" s="233"/>
      <c r="J370" s="44"/>
      <c r="K370" s="44"/>
      <c r="L370" s="48"/>
      <c r="M370" s="234"/>
      <c r="N370" s="23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263</v>
      </c>
      <c r="AU370" s="20" t="s">
        <v>93</v>
      </c>
    </row>
    <row r="371" s="13" customFormat="1">
      <c r="A371" s="13"/>
      <c r="B371" s="236"/>
      <c r="C371" s="237"/>
      <c r="D371" s="238" t="s">
        <v>265</v>
      </c>
      <c r="E371" s="239" t="s">
        <v>48</v>
      </c>
      <c r="F371" s="240" t="s">
        <v>2422</v>
      </c>
      <c r="G371" s="237"/>
      <c r="H371" s="241">
        <v>17.684999999999999</v>
      </c>
      <c r="I371" s="242"/>
      <c r="J371" s="237"/>
      <c r="K371" s="237"/>
      <c r="L371" s="243"/>
      <c r="M371" s="244"/>
      <c r="N371" s="245"/>
      <c r="O371" s="245"/>
      <c r="P371" s="245"/>
      <c r="Q371" s="245"/>
      <c r="R371" s="245"/>
      <c r="S371" s="245"/>
      <c r="T371" s="24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7" t="s">
        <v>265</v>
      </c>
      <c r="AU371" s="247" t="s">
        <v>93</v>
      </c>
      <c r="AV371" s="13" t="s">
        <v>93</v>
      </c>
      <c r="AW371" s="13" t="s">
        <v>46</v>
      </c>
      <c r="AX371" s="13" t="s">
        <v>85</v>
      </c>
      <c r="AY371" s="247" t="s">
        <v>254</v>
      </c>
    </row>
    <row r="372" s="13" customFormat="1">
      <c r="A372" s="13"/>
      <c r="B372" s="236"/>
      <c r="C372" s="237"/>
      <c r="D372" s="238" t="s">
        <v>265</v>
      </c>
      <c r="E372" s="239" t="s">
        <v>48</v>
      </c>
      <c r="F372" s="240" t="s">
        <v>2423</v>
      </c>
      <c r="G372" s="237"/>
      <c r="H372" s="241">
        <v>-1.571</v>
      </c>
      <c r="I372" s="242"/>
      <c r="J372" s="237"/>
      <c r="K372" s="237"/>
      <c r="L372" s="243"/>
      <c r="M372" s="244"/>
      <c r="N372" s="245"/>
      <c r="O372" s="245"/>
      <c r="P372" s="245"/>
      <c r="Q372" s="245"/>
      <c r="R372" s="245"/>
      <c r="S372" s="245"/>
      <c r="T372" s="24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7" t="s">
        <v>265</v>
      </c>
      <c r="AU372" s="247" t="s">
        <v>93</v>
      </c>
      <c r="AV372" s="13" t="s">
        <v>93</v>
      </c>
      <c r="AW372" s="13" t="s">
        <v>46</v>
      </c>
      <c r="AX372" s="13" t="s">
        <v>85</v>
      </c>
      <c r="AY372" s="247" t="s">
        <v>254</v>
      </c>
    </row>
    <row r="373" s="16" customFormat="1">
      <c r="A373" s="16"/>
      <c r="B373" s="272"/>
      <c r="C373" s="273"/>
      <c r="D373" s="238" t="s">
        <v>265</v>
      </c>
      <c r="E373" s="274" t="s">
        <v>651</v>
      </c>
      <c r="F373" s="275" t="s">
        <v>310</v>
      </c>
      <c r="G373" s="273"/>
      <c r="H373" s="276">
        <v>16.114000000000001</v>
      </c>
      <c r="I373" s="277"/>
      <c r="J373" s="273"/>
      <c r="K373" s="273"/>
      <c r="L373" s="278"/>
      <c r="M373" s="279"/>
      <c r="N373" s="280"/>
      <c r="O373" s="280"/>
      <c r="P373" s="280"/>
      <c r="Q373" s="280"/>
      <c r="R373" s="280"/>
      <c r="S373" s="280"/>
      <c r="T373" s="281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282" t="s">
        <v>265</v>
      </c>
      <c r="AU373" s="282" t="s">
        <v>93</v>
      </c>
      <c r="AV373" s="16" t="s">
        <v>104</v>
      </c>
      <c r="AW373" s="16" t="s">
        <v>46</v>
      </c>
      <c r="AX373" s="16" t="s">
        <v>23</v>
      </c>
      <c r="AY373" s="282" t="s">
        <v>254</v>
      </c>
    </row>
    <row r="374" s="2" customFormat="1" ht="16.5" customHeight="1">
      <c r="A374" s="42"/>
      <c r="B374" s="43"/>
      <c r="C374" s="285" t="s">
        <v>7</v>
      </c>
      <c r="D374" s="285" t="s">
        <v>376</v>
      </c>
      <c r="E374" s="286" t="s">
        <v>939</v>
      </c>
      <c r="F374" s="287" t="s">
        <v>940</v>
      </c>
      <c r="G374" s="288" t="s">
        <v>528</v>
      </c>
      <c r="H374" s="289">
        <v>33.100000000000001</v>
      </c>
      <c r="I374" s="290"/>
      <c r="J374" s="291">
        <f>ROUND(I374*H374,2)</f>
        <v>0</v>
      </c>
      <c r="K374" s="287" t="s">
        <v>260</v>
      </c>
      <c r="L374" s="292"/>
      <c r="M374" s="293" t="s">
        <v>48</v>
      </c>
      <c r="N374" s="294" t="s">
        <v>56</v>
      </c>
      <c r="O374" s="88"/>
      <c r="P374" s="227">
        <f>O374*H374</f>
        <v>0</v>
      </c>
      <c r="Q374" s="227">
        <v>0</v>
      </c>
      <c r="R374" s="227">
        <f>Q374*H374</f>
        <v>0</v>
      </c>
      <c r="S374" s="227">
        <v>0</v>
      </c>
      <c r="T374" s="228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29" t="s">
        <v>303</v>
      </c>
      <c r="AT374" s="229" t="s">
        <v>376</v>
      </c>
      <c r="AU374" s="229" t="s">
        <v>93</v>
      </c>
      <c r="AY374" s="20" t="s">
        <v>254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20" t="s">
        <v>23</v>
      </c>
      <c r="BK374" s="230">
        <f>ROUND(I374*H374,2)</f>
        <v>0</v>
      </c>
      <c r="BL374" s="20" t="s">
        <v>261</v>
      </c>
      <c r="BM374" s="229" t="s">
        <v>2344</v>
      </c>
    </row>
    <row r="375" s="13" customFormat="1">
      <c r="A375" s="13"/>
      <c r="B375" s="236"/>
      <c r="C375" s="237"/>
      <c r="D375" s="238" t="s">
        <v>265</v>
      </c>
      <c r="E375" s="239" t="s">
        <v>48</v>
      </c>
      <c r="F375" s="240" t="s">
        <v>942</v>
      </c>
      <c r="G375" s="237"/>
      <c r="H375" s="241">
        <v>33.100000000000001</v>
      </c>
      <c r="I375" s="242"/>
      <c r="J375" s="237"/>
      <c r="K375" s="237"/>
      <c r="L375" s="243"/>
      <c r="M375" s="244"/>
      <c r="N375" s="245"/>
      <c r="O375" s="245"/>
      <c r="P375" s="245"/>
      <c r="Q375" s="245"/>
      <c r="R375" s="245"/>
      <c r="S375" s="245"/>
      <c r="T375" s="24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7" t="s">
        <v>265</v>
      </c>
      <c r="AU375" s="247" t="s">
        <v>93</v>
      </c>
      <c r="AV375" s="13" t="s">
        <v>93</v>
      </c>
      <c r="AW375" s="13" t="s">
        <v>46</v>
      </c>
      <c r="AX375" s="13" t="s">
        <v>23</v>
      </c>
      <c r="AY375" s="247" t="s">
        <v>254</v>
      </c>
    </row>
    <row r="376" s="2" customFormat="1">
      <c r="A376" s="42"/>
      <c r="B376" s="43"/>
      <c r="C376" s="44"/>
      <c r="D376" s="238" t="s">
        <v>278</v>
      </c>
      <c r="E376" s="44"/>
      <c r="F376" s="269" t="s">
        <v>879</v>
      </c>
      <c r="G376" s="44"/>
      <c r="H376" s="44"/>
      <c r="I376" s="44"/>
      <c r="J376" s="44"/>
      <c r="K376" s="44"/>
      <c r="L376" s="48"/>
      <c r="M376" s="234"/>
      <c r="N376" s="23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U376" s="20" t="s">
        <v>93</v>
      </c>
    </row>
    <row r="377" s="2" customFormat="1">
      <c r="A377" s="42"/>
      <c r="B377" s="43"/>
      <c r="C377" s="44"/>
      <c r="D377" s="238" t="s">
        <v>278</v>
      </c>
      <c r="E377" s="44"/>
      <c r="F377" s="270" t="s">
        <v>2416</v>
      </c>
      <c r="G377" s="44"/>
      <c r="H377" s="271">
        <v>7.2380000000000004</v>
      </c>
      <c r="I377" s="44"/>
      <c r="J377" s="44"/>
      <c r="K377" s="44"/>
      <c r="L377" s="48"/>
      <c r="M377" s="234"/>
      <c r="N377" s="23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U377" s="20" t="s">
        <v>93</v>
      </c>
    </row>
    <row r="378" s="2" customFormat="1">
      <c r="A378" s="42"/>
      <c r="B378" s="43"/>
      <c r="C378" s="44"/>
      <c r="D378" s="238" t="s">
        <v>278</v>
      </c>
      <c r="E378" s="44"/>
      <c r="F378" s="270" t="s">
        <v>2414</v>
      </c>
      <c r="G378" s="44"/>
      <c r="H378" s="271">
        <v>-0.27400000000000002</v>
      </c>
      <c r="I378" s="44"/>
      <c r="J378" s="44"/>
      <c r="K378" s="44"/>
      <c r="L378" s="48"/>
      <c r="M378" s="234"/>
      <c r="N378" s="23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U378" s="20" t="s">
        <v>93</v>
      </c>
    </row>
    <row r="379" s="2" customFormat="1">
      <c r="A379" s="42"/>
      <c r="B379" s="43"/>
      <c r="C379" s="44"/>
      <c r="D379" s="238" t="s">
        <v>278</v>
      </c>
      <c r="E379" s="44"/>
      <c r="F379" s="270" t="s">
        <v>310</v>
      </c>
      <c r="G379" s="44"/>
      <c r="H379" s="271">
        <v>6.9640000000000004</v>
      </c>
      <c r="I379" s="44"/>
      <c r="J379" s="44"/>
      <c r="K379" s="44"/>
      <c r="L379" s="48"/>
      <c r="M379" s="234"/>
      <c r="N379" s="23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U379" s="20" t="s">
        <v>93</v>
      </c>
    </row>
    <row r="380" s="12" customFormat="1" ht="22.8" customHeight="1">
      <c r="A380" s="12"/>
      <c r="B380" s="202"/>
      <c r="C380" s="203"/>
      <c r="D380" s="204" t="s">
        <v>84</v>
      </c>
      <c r="E380" s="216" t="s">
        <v>93</v>
      </c>
      <c r="F380" s="216" t="s">
        <v>404</v>
      </c>
      <c r="G380" s="203"/>
      <c r="H380" s="203"/>
      <c r="I380" s="206"/>
      <c r="J380" s="217">
        <f>BK380</f>
        <v>0</v>
      </c>
      <c r="K380" s="203"/>
      <c r="L380" s="208"/>
      <c r="M380" s="209"/>
      <c r="N380" s="210"/>
      <c r="O380" s="210"/>
      <c r="P380" s="211">
        <f>SUM(P381:P397)</f>
        <v>0</v>
      </c>
      <c r="Q380" s="210"/>
      <c r="R380" s="211">
        <f>SUM(R381:R397)</f>
        <v>2.8951371400000001</v>
      </c>
      <c r="S380" s="210"/>
      <c r="T380" s="212">
        <f>SUM(T381:T397)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3" t="s">
        <v>23</v>
      </c>
      <c r="AT380" s="214" t="s">
        <v>84</v>
      </c>
      <c r="AU380" s="214" t="s">
        <v>23</v>
      </c>
      <c r="AY380" s="213" t="s">
        <v>254</v>
      </c>
      <c r="BK380" s="215">
        <f>SUM(BK381:BK397)</f>
        <v>0</v>
      </c>
    </row>
    <row r="381" s="2" customFormat="1" ht="33" customHeight="1">
      <c r="A381" s="42"/>
      <c r="B381" s="43"/>
      <c r="C381" s="218" t="s">
        <v>399</v>
      </c>
      <c r="D381" s="218" t="s">
        <v>256</v>
      </c>
      <c r="E381" s="219" t="s">
        <v>2345</v>
      </c>
      <c r="F381" s="220" t="s">
        <v>2346</v>
      </c>
      <c r="G381" s="221" t="s">
        <v>192</v>
      </c>
      <c r="H381" s="222">
        <v>14.1</v>
      </c>
      <c r="I381" s="223"/>
      <c r="J381" s="224">
        <f>ROUND(I381*H381,2)</f>
        <v>0</v>
      </c>
      <c r="K381" s="220" t="s">
        <v>260</v>
      </c>
      <c r="L381" s="48"/>
      <c r="M381" s="225" t="s">
        <v>48</v>
      </c>
      <c r="N381" s="226" t="s">
        <v>56</v>
      </c>
      <c r="O381" s="88"/>
      <c r="P381" s="227">
        <f>O381*H381</f>
        <v>0</v>
      </c>
      <c r="Q381" s="227">
        <v>0.20469000000000001</v>
      </c>
      <c r="R381" s="227">
        <f>Q381*H381</f>
        <v>2.8861289999999999</v>
      </c>
      <c r="S381" s="227">
        <v>0</v>
      </c>
      <c r="T381" s="22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29" t="s">
        <v>261</v>
      </c>
      <c r="AT381" s="229" t="s">
        <v>256</v>
      </c>
      <c r="AU381" s="229" t="s">
        <v>93</v>
      </c>
      <c r="AY381" s="20" t="s">
        <v>254</v>
      </c>
      <c r="BE381" s="230">
        <f>IF(N381="základní",J381,0)</f>
        <v>0</v>
      </c>
      <c r="BF381" s="230">
        <f>IF(N381="snížená",J381,0)</f>
        <v>0</v>
      </c>
      <c r="BG381" s="230">
        <f>IF(N381="zákl. přenesená",J381,0)</f>
        <v>0</v>
      </c>
      <c r="BH381" s="230">
        <f>IF(N381="sníž. přenesená",J381,0)</f>
        <v>0</v>
      </c>
      <c r="BI381" s="230">
        <f>IF(N381="nulová",J381,0)</f>
        <v>0</v>
      </c>
      <c r="BJ381" s="20" t="s">
        <v>23</v>
      </c>
      <c r="BK381" s="230">
        <f>ROUND(I381*H381,2)</f>
        <v>0</v>
      </c>
      <c r="BL381" s="20" t="s">
        <v>261</v>
      </c>
      <c r="BM381" s="229" t="s">
        <v>2347</v>
      </c>
    </row>
    <row r="382" s="2" customFormat="1">
      <c r="A382" s="42"/>
      <c r="B382" s="43"/>
      <c r="C382" s="44"/>
      <c r="D382" s="231" t="s">
        <v>263</v>
      </c>
      <c r="E382" s="44"/>
      <c r="F382" s="232" t="s">
        <v>2348</v>
      </c>
      <c r="G382" s="44"/>
      <c r="H382" s="44"/>
      <c r="I382" s="233"/>
      <c r="J382" s="44"/>
      <c r="K382" s="44"/>
      <c r="L382" s="48"/>
      <c r="M382" s="234"/>
      <c r="N382" s="23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263</v>
      </c>
      <c r="AU382" s="20" t="s">
        <v>93</v>
      </c>
    </row>
    <row r="383" s="15" customFormat="1">
      <c r="A383" s="15"/>
      <c r="B383" s="259"/>
      <c r="C383" s="260"/>
      <c r="D383" s="238" t="s">
        <v>265</v>
      </c>
      <c r="E383" s="261" t="s">
        <v>48</v>
      </c>
      <c r="F383" s="262" t="s">
        <v>2349</v>
      </c>
      <c r="G383" s="260"/>
      <c r="H383" s="261" t="s">
        <v>48</v>
      </c>
      <c r="I383" s="263"/>
      <c r="J383" s="260"/>
      <c r="K383" s="260"/>
      <c r="L383" s="264"/>
      <c r="M383" s="265"/>
      <c r="N383" s="266"/>
      <c r="O383" s="266"/>
      <c r="P383" s="266"/>
      <c r="Q383" s="266"/>
      <c r="R383" s="266"/>
      <c r="S383" s="266"/>
      <c r="T383" s="267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8" t="s">
        <v>265</v>
      </c>
      <c r="AU383" s="268" t="s">
        <v>93</v>
      </c>
      <c r="AV383" s="15" t="s">
        <v>23</v>
      </c>
      <c r="AW383" s="15" t="s">
        <v>46</v>
      </c>
      <c r="AX383" s="15" t="s">
        <v>85</v>
      </c>
      <c r="AY383" s="268" t="s">
        <v>254</v>
      </c>
    </row>
    <row r="384" s="13" customFormat="1">
      <c r="A384" s="13"/>
      <c r="B384" s="236"/>
      <c r="C384" s="237"/>
      <c r="D384" s="238" t="s">
        <v>265</v>
      </c>
      <c r="E384" s="239" t="s">
        <v>48</v>
      </c>
      <c r="F384" s="240" t="s">
        <v>2424</v>
      </c>
      <c r="G384" s="237"/>
      <c r="H384" s="241">
        <v>14.1</v>
      </c>
      <c r="I384" s="242"/>
      <c r="J384" s="237"/>
      <c r="K384" s="237"/>
      <c r="L384" s="243"/>
      <c r="M384" s="244"/>
      <c r="N384" s="245"/>
      <c r="O384" s="245"/>
      <c r="P384" s="245"/>
      <c r="Q384" s="245"/>
      <c r="R384" s="245"/>
      <c r="S384" s="245"/>
      <c r="T384" s="24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7" t="s">
        <v>265</v>
      </c>
      <c r="AU384" s="247" t="s">
        <v>93</v>
      </c>
      <c r="AV384" s="13" t="s">
        <v>93</v>
      </c>
      <c r="AW384" s="13" t="s">
        <v>46</v>
      </c>
      <c r="AX384" s="13" t="s">
        <v>85</v>
      </c>
      <c r="AY384" s="247" t="s">
        <v>254</v>
      </c>
    </row>
    <row r="385" s="14" customFormat="1">
      <c r="A385" s="14"/>
      <c r="B385" s="248"/>
      <c r="C385" s="249"/>
      <c r="D385" s="238" t="s">
        <v>265</v>
      </c>
      <c r="E385" s="250" t="s">
        <v>48</v>
      </c>
      <c r="F385" s="251" t="s">
        <v>268</v>
      </c>
      <c r="G385" s="249"/>
      <c r="H385" s="252">
        <v>14.1</v>
      </c>
      <c r="I385" s="253"/>
      <c r="J385" s="249"/>
      <c r="K385" s="249"/>
      <c r="L385" s="254"/>
      <c r="M385" s="255"/>
      <c r="N385" s="256"/>
      <c r="O385" s="256"/>
      <c r="P385" s="256"/>
      <c r="Q385" s="256"/>
      <c r="R385" s="256"/>
      <c r="S385" s="256"/>
      <c r="T385" s="25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8" t="s">
        <v>265</v>
      </c>
      <c r="AU385" s="258" t="s">
        <v>93</v>
      </c>
      <c r="AV385" s="14" t="s">
        <v>261</v>
      </c>
      <c r="AW385" s="14" t="s">
        <v>46</v>
      </c>
      <c r="AX385" s="14" t="s">
        <v>23</v>
      </c>
      <c r="AY385" s="258" t="s">
        <v>254</v>
      </c>
    </row>
    <row r="386" s="2" customFormat="1" ht="24.15" customHeight="1">
      <c r="A386" s="42"/>
      <c r="B386" s="43"/>
      <c r="C386" s="218" t="s">
        <v>405</v>
      </c>
      <c r="D386" s="218" t="s">
        <v>256</v>
      </c>
      <c r="E386" s="219" t="s">
        <v>950</v>
      </c>
      <c r="F386" s="220" t="s">
        <v>951</v>
      </c>
      <c r="G386" s="221" t="s">
        <v>259</v>
      </c>
      <c r="H386" s="222">
        <v>33.326999999999998</v>
      </c>
      <c r="I386" s="223"/>
      <c r="J386" s="224">
        <f>ROUND(I386*H386,2)</f>
        <v>0</v>
      </c>
      <c r="K386" s="220" t="s">
        <v>260</v>
      </c>
      <c r="L386" s="48"/>
      <c r="M386" s="225" t="s">
        <v>48</v>
      </c>
      <c r="N386" s="226" t="s">
        <v>56</v>
      </c>
      <c r="O386" s="88"/>
      <c r="P386" s="227">
        <f>O386*H386</f>
        <v>0</v>
      </c>
      <c r="Q386" s="227">
        <v>0.00013999999999999999</v>
      </c>
      <c r="R386" s="227">
        <f>Q386*H386</f>
        <v>0.0046657799999999996</v>
      </c>
      <c r="S386" s="227">
        <v>0</v>
      </c>
      <c r="T386" s="228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29" t="s">
        <v>261</v>
      </c>
      <c r="AT386" s="229" t="s">
        <v>256</v>
      </c>
      <c r="AU386" s="229" t="s">
        <v>93</v>
      </c>
      <c r="AY386" s="20" t="s">
        <v>254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20" t="s">
        <v>23</v>
      </c>
      <c r="BK386" s="230">
        <f>ROUND(I386*H386,2)</f>
        <v>0</v>
      </c>
      <c r="BL386" s="20" t="s">
        <v>261</v>
      </c>
      <c r="BM386" s="229" t="s">
        <v>2351</v>
      </c>
    </row>
    <row r="387" s="2" customFormat="1">
      <c r="A387" s="42"/>
      <c r="B387" s="43"/>
      <c r="C387" s="44"/>
      <c r="D387" s="231" t="s">
        <v>263</v>
      </c>
      <c r="E387" s="44"/>
      <c r="F387" s="232" t="s">
        <v>953</v>
      </c>
      <c r="G387" s="44"/>
      <c r="H387" s="44"/>
      <c r="I387" s="233"/>
      <c r="J387" s="44"/>
      <c r="K387" s="44"/>
      <c r="L387" s="48"/>
      <c r="M387" s="234"/>
      <c r="N387" s="23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263</v>
      </c>
      <c r="AU387" s="20" t="s">
        <v>93</v>
      </c>
    </row>
    <row r="388" s="15" customFormat="1">
      <c r="A388" s="15"/>
      <c r="B388" s="259"/>
      <c r="C388" s="260"/>
      <c r="D388" s="238" t="s">
        <v>265</v>
      </c>
      <c r="E388" s="261" t="s">
        <v>48</v>
      </c>
      <c r="F388" s="262" t="s">
        <v>954</v>
      </c>
      <c r="G388" s="260"/>
      <c r="H388" s="261" t="s">
        <v>48</v>
      </c>
      <c r="I388" s="263"/>
      <c r="J388" s="260"/>
      <c r="K388" s="260"/>
      <c r="L388" s="264"/>
      <c r="M388" s="265"/>
      <c r="N388" s="266"/>
      <c r="O388" s="266"/>
      <c r="P388" s="266"/>
      <c r="Q388" s="266"/>
      <c r="R388" s="266"/>
      <c r="S388" s="266"/>
      <c r="T388" s="26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8" t="s">
        <v>265</v>
      </c>
      <c r="AU388" s="268" t="s">
        <v>93</v>
      </c>
      <c r="AV388" s="15" t="s">
        <v>23</v>
      </c>
      <c r="AW388" s="15" t="s">
        <v>46</v>
      </c>
      <c r="AX388" s="15" t="s">
        <v>85</v>
      </c>
      <c r="AY388" s="268" t="s">
        <v>254</v>
      </c>
    </row>
    <row r="389" s="13" customFormat="1">
      <c r="A389" s="13"/>
      <c r="B389" s="236"/>
      <c r="C389" s="237"/>
      <c r="D389" s="238" t="s">
        <v>265</v>
      </c>
      <c r="E389" s="239" t="s">
        <v>48</v>
      </c>
      <c r="F389" s="240" t="s">
        <v>2425</v>
      </c>
      <c r="G389" s="237"/>
      <c r="H389" s="241">
        <v>33.326999999999998</v>
      </c>
      <c r="I389" s="242"/>
      <c r="J389" s="237"/>
      <c r="K389" s="237"/>
      <c r="L389" s="243"/>
      <c r="M389" s="244"/>
      <c r="N389" s="245"/>
      <c r="O389" s="245"/>
      <c r="P389" s="245"/>
      <c r="Q389" s="245"/>
      <c r="R389" s="245"/>
      <c r="S389" s="245"/>
      <c r="T389" s="24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7" t="s">
        <v>265</v>
      </c>
      <c r="AU389" s="247" t="s">
        <v>93</v>
      </c>
      <c r="AV389" s="13" t="s">
        <v>93</v>
      </c>
      <c r="AW389" s="13" t="s">
        <v>46</v>
      </c>
      <c r="AX389" s="13" t="s">
        <v>85</v>
      </c>
      <c r="AY389" s="247" t="s">
        <v>254</v>
      </c>
    </row>
    <row r="390" s="14" customFormat="1">
      <c r="A390" s="14"/>
      <c r="B390" s="248"/>
      <c r="C390" s="249"/>
      <c r="D390" s="238" t="s">
        <v>265</v>
      </c>
      <c r="E390" s="250" t="s">
        <v>632</v>
      </c>
      <c r="F390" s="251" t="s">
        <v>268</v>
      </c>
      <c r="G390" s="249"/>
      <c r="H390" s="252">
        <v>33.326999999999998</v>
      </c>
      <c r="I390" s="253"/>
      <c r="J390" s="249"/>
      <c r="K390" s="249"/>
      <c r="L390" s="254"/>
      <c r="M390" s="255"/>
      <c r="N390" s="256"/>
      <c r="O390" s="256"/>
      <c r="P390" s="256"/>
      <c r="Q390" s="256"/>
      <c r="R390" s="256"/>
      <c r="S390" s="256"/>
      <c r="T390" s="257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8" t="s">
        <v>265</v>
      </c>
      <c r="AU390" s="258" t="s">
        <v>93</v>
      </c>
      <c r="AV390" s="14" t="s">
        <v>261</v>
      </c>
      <c r="AW390" s="14" t="s">
        <v>46</v>
      </c>
      <c r="AX390" s="14" t="s">
        <v>23</v>
      </c>
      <c r="AY390" s="258" t="s">
        <v>254</v>
      </c>
    </row>
    <row r="391" s="2" customFormat="1" ht="16.5" customHeight="1">
      <c r="A391" s="42"/>
      <c r="B391" s="43"/>
      <c r="C391" s="285" t="s">
        <v>410</v>
      </c>
      <c r="D391" s="285" t="s">
        <v>376</v>
      </c>
      <c r="E391" s="286" t="s">
        <v>956</v>
      </c>
      <c r="F391" s="287" t="s">
        <v>957</v>
      </c>
      <c r="G391" s="288" t="s">
        <v>259</v>
      </c>
      <c r="H391" s="289">
        <v>39.475999999999999</v>
      </c>
      <c r="I391" s="290"/>
      <c r="J391" s="291">
        <f>ROUND(I391*H391,2)</f>
        <v>0</v>
      </c>
      <c r="K391" s="287" t="s">
        <v>260</v>
      </c>
      <c r="L391" s="292"/>
      <c r="M391" s="293" t="s">
        <v>48</v>
      </c>
      <c r="N391" s="294" t="s">
        <v>56</v>
      </c>
      <c r="O391" s="88"/>
      <c r="P391" s="227">
        <f>O391*H391</f>
        <v>0</v>
      </c>
      <c r="Q391" s="227">
        <v>0.00011</v>
      </c>
      <c r="R391" s="227">
        <f>Q391*H391</f>
        <v>0.00434236</v>
      </c>
      <c r="S391" s="227">
        <v>0</v>
      </c>
      <c r="T391" s="22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29" t="s">
        <v>303</v>
      </c>
      <c r="AT391" s="229" t="s">
        <v>376</v>
      </c>
      <c r="AU391" s="229" t="s">
        <v>93</v>
      </c>
      <c r="AY391" s="20" t="s">
        <v>254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20" t="s">
        <v>23</v>
      </c>
      <c r="BK391" s="230">
        <f>ROUND(I391*H391,2)</f>
        <v>0</v>
      </c>
      <c r="BL391" s="20" t="s">
        <v>261</v>
      </c>
      <c r="BM391" s="229" t="s">
        <v>2353</v>
      </c>
    </row>
    <row r="392" s="13" customFormat="1">
      <c r="A392" s="13"/>
      <c r="B392" s="236"/>
      <c r="C392" s="237"/>
      <c r="D392" s="238" t="s">
        <v>265</v>
      </c>
      <c r="E392" s="239" t="s">
        <v>48</v>
      </c>
      <c r="F392" s="240" t="s">
        <v>959</v>
      </c>
      <c r="G392" s="237"/>
      <c r="H392" s="241">
        <v>33.326999999999998</v>
      </c>
      <c r="I392" s="242"/>
      <c r="J392" s="237"/>
      <c r="K392" s="237"/>
      <c r="L392" s="243"/>
      <c r="M392" s="244"/>
      <c r="N392" s="245"/>
      <c r="O392" s="245"/>
      <c r="P392" s="245"/>
      <c r="Q392" s="245"/>
      <c r="R392" s="245"/>
      <c r="S392" s="245"/>
      <c r="T392" s="24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7" t="s">
        <v>265</v>
      </c>
      <c r="AU392" s="247" t="s">
        <v>93</v>
      </c>
      <c r="AV392" s="13" t="s">
        <v>93</v>
      </c>
      <c r="AW392" s="13" t="s">
        <v>46</v>
      </c>
      <c r="AX392" s="13" t="s">
        <v>23</v>
      </c>
      <c r="AY392" s="247" t="s">
        <v>254</v>
      </c>
    </row>
    <row r="393" s="2" customFormat="1">
      <c r="A393" s="42"/>
      <c r="B393" s="43"/>
      <c r="C393" s="44"/>
      <c r="D393" s="238" t="s">
        <v>278</v>
      </c>
      <c r="E393" s="44"/>
      <c r="F393" s="269" t="s">
        <v>960</v>
      </c>
      <c r="G393" s="44"/>
      <c r="H393" s="44"/>
      <c r="I393" s="44"/>
      <c r="J393" s="44"/>
      <c r="K393" s="44"/>
      <c r="L393" s="48"/>
      <c r="M393" s="234"/>
      <c r="N393" s="235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U393" s="20" t="s">
        <v>93</v>
      </c>
    </row>
    <row r="394" s="2" customFormat="1">
      <c r="A394" s="42"/>
      <c r="B394" s="43"/>
      <c r="C394" s="44"/>
      <c r="D394" s="238" t="s">
        <v>278</v>
      </c>
      <c r="E394" s="44"/>
      <c r="F394" s="270" t="s">
        <v>954</v>
      </c>
      <c r="G394" s="44"/>
      <c r="H394" s="271">
        <v>0</v>
      </c>
      <c r="I394" s="44"/>
      <c r="J394" s="44"/>
      <c r="K394" s="44"/>
      <c r="L394" s="48"/>
      <c r="M394" s="234"/>
      <c r="N394" s="23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U394" s="20" t="s">
        <v>93</v>
      </c>
    </row>
    <row r="395" s="2" customFormat="1">
      <c r="A395" s="42"/>
      <c r="B395" s="43"/>
      <c r="C395" s="44"/>
      <c r="D395" s="238" t="s">
        <v>278</v>
      </c>
      <c r="E395" s="44"/>
      <c r="F395" s="270" t="s">
        <v>2425</v>
      </c>
      <c r="G395" s="44"/>
      <c r="H395" s="271">
        <v>33.326999999999998</v>
      </c>
      <c r="I395" s="44"/>
      <c r="J395" s="44"/>
      <c r="K395" s="44"/>
      <c r="L395" s="48"/>
      <c r="M395" s="234"/>
      <c r="N395" s="23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U395" s="20" t="s">
        <v>93</v>
      </c>
    </row>
    <row r="396" s="2" customFormat="1">
      <c r="A396" s="42"/>
      <c r="B396" s="43"/>
      <c r="C396" s="44"/>
      <c r="D396" s="238" t="s">
        <v>278</v>
      </c>
      <c r="E396" s="44"/>
      <c r="F396" s="270" t="s">
        <v>268</v>
      </c>
      <c r="G396" s="44"/>
      <c r="H396" s="271">
        <v>33.326999999999998</v>
      </c>
      <c r="I396" s="44"/>
      <c r="J396" s="44"/>
      <c r="K396" s="44"/>
      <c r="L396" s="48"/>
      <c r="M396" s="234"/>
      <c r="N396" s="23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U396" s="20" t="s">
        <v>93</v>
      </c>
    </row>
    <row r="397" s="13" customFormat="1">
      <c r="A397" s="13"/>
      <c r="B397" s="236"/>
      <c r="C397" s="237"/>
      <c r="D397" s="238" t="s">
        <v>265</v>
      </c>
      <c r="E397" s="237"/>
      <c r="F397" s="240" t="s">
        <v>2426</v>
      </c>
      <c r="G397" s="237"/>
      <c r="H397" s="241">
        <v>39.475999999999999</v>
      </c>
      <c r="I397" s="242"/>
      <c r="J397" s="237"/>
      <c r="K397" s="237"/>
      <c r="L397" s="243"/>
      <c r="M397" s="244"/>
      <c r="N397" s="245"/>
      <c r="O397" s="245"/>
      <c r="P397" s="245"/>
      <c r="Q397" s="245"/>
      <c r="R397" s="245"/>
      <c r="S397" s="245"/>
      <c r="T397" s="24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7" t="s">
        <v>265</v>
      </c>
      <c r="AU397" s="247" t="s">
        <v>93</v>
      </c>
      <c r="AV397" s="13" t="s">
        <v>93</v>
      </c>
      <c r="AW397" s="13" t="s">
        <v>4</v>
      </c>
      <c r="AX397" s="13" t="s">
        <v>23</v>
      </c>
      <c r="AY397" s="247" t="s">
        <v>254</v>
      </c>
    </row>
    <row r="398" s="12" customFormat="1" ht="22.8" customHeight="1">
      <c r="A398" s="12"/>
      <c r="B398" s="202"/>
      <c r="C398" s="203"/>
      <c r="D398" s="204" t="s">
        <v>84</v>
      </c>
      <c r="E398" s="216" t="s">
        <v>261</v>
      </c>
      <c r="F398" s="216" t="s">
        <v>416</v>
      </c>
      <c r="G398" s="203"/>
      <c r="H398" s="203"/>
      <c r="I398" s="206"/>
      <c r="J398" s="217">
        <f>BK398</f>
        <v>0</v>
      </c>
      <c r="K398" s="203"/>
      <c r="L398" s="208"/>
      <c r="M398" s="209"/>
      <c r="N398" s="210"/>
      <c r="O398" s="210"/>
      <c r="P398" s="211">
        <f>SUM(P399:P420)</f>
        <v>0</v>
      </c>
      <c r="Q398" s="210"/>
      <c r="R398" s="211">
        <f>SUM(R399:R420)</f>
        <v>0.13893</v>
      </c>
      <c r="S398" s="210"/>
      <c r="T398" s="212">
        <f>SUM(T399:T420)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3" t="s">
        <v>23</v>
      </c>
      <c r="AT398" s="214" t="s">
        <v>84</v>
      </c>
      <c r="AU398" s="214" t="s">
        <v>23</v>
      </c>
      <c r="AY398" s="213" t="s">
        <v>254</v>
      </c>
      <c r="BK398" s="215">
        <f>SUM(BK399:BK420)</f>
        <v>0</v>
      </c>
    </row>
    <row r="399" s="2" customFormat="1" ht="16.5" customHeight="1">
      <c r="A399" s="42"/>
      <c r="B399" s="43"/>
      <c r="C399" s="218" t="s">
        <v>193</v>
      </c>
      <c r="D399" s="218" t="s">
        <v>256</v>
      </c>
      <c r="E399" s="219" t="s">
        <v>1006</v>
      </c>
      <c r="F399" s="220" t="s">
        <v>1007</v>
      </c>
      <c r="G399" s="221" t="s">
        <v>314</v>
      </c>
      <c r="H399" s="222">
        <v>4.3470000000000004</v>
      </c>
      <c r="I399" s="223"/>
      <c r="J399" s="224">
        <f>ROUND(I399*H399,2)</f>
        <v>0</v>
      </c>
      <c r="K399" s="220" t="s">
        <v>260</v>
      </c>
      <c r="L399" s="48"/>
      <c r="M399" s="225" t="s">
        <v>48</v>
      </c>
      <c r="N399" s="226" t="s">
        <v>56</v>
      </c>
      <c r="O399" s="88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29" t="s">
        <v>261</v>
      </c>
      <c r="AT399" s="229" t="s">
        <v>256</v>
      </c>
      <c r="AU399" s="229" t="s">
        <v>93</v>
      </c>
      <c r="AY399" s="20" t="s">
        <v>254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20" t="s">
        <v>23</v>
      </c>
      <c r="BK399" s="230">
        <f>ROUND(I399*H399,2)</f>
        <v>0</v>
      </c>
      <c r="BL399" s="20" t="s">
        <v>261</v>
      </c>
      <c r="BM399" s="229" t="s">
        <v>2355</v>
      </c>
    </row>
    <row r="400" s="2" customFormat="1">
      <c r="A400" s="42"/>
      <c r="B400" s="43"/>
      <c r="C400" s="44"/>
      <c r="D400" s="231" t="s">
        <v>263</v>
      </c>
      <c r="E400" s="44"/>
      <c r="F400" s="232" t="s">
        <v>1009</v>
      </c>
      <c r="G400" s="44"/>
      <c r="H400" s="44"/>
      <c r="I400" s="233"/>
      <c r="J400" s="44"/>
      <c r="K400" s="44"/>
      <c r="L400" s="48"/>
      <c r="M400" s="234"/>
      <c r="N400" s="23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263</v>
      </c>
      <c r="AU400" s="20" t="s">
        <v>93</v>
      </c>
    </row>
    <row r="401" s="15" customFormat="1">
      <c r="A401" s="15"/>
      <c r="B401" s="259"/>
      <c r="C401" s="260"/>
      <c r="D401" s="238" t="s">
        <v>265</v>
      </c>
      <c r="E401" s="261" t="s">
        <v>48</v>
      </c>
      <c r="F401" s="262" t="s">
        <v>834</v>
      </c>
      <c r="G401" s="260"/>
      <c r="H401" s="261" t="s">
        <v>48</v>
      </c>
      <c r="I401" s="263"/>
      <c r="J401" s="260"/>
      <c r="K401" s="260"/>
      <c r="L401" s="264"/>
      <c r="M401" s="265"/>
      <c r="N401" s="266"/>
      <c r="O401" s="266"/>
      <c r="P401" s="266"/>
      <c r="Q401" s="266"/>
      <c r="R401" s="266"/>
      <c r="S401" s="266"/>
      <c r="T401" s="267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8" t="s">
        <v>265</v>
      </c>
      <c r="AU401" s="268" t="s">
        <v>93</v>
      </c>
      <c r="AV401" s="15" t="s">
        <v>23</v>
      </c>
      <c r="AW401" s="15" t="s">
        <v>46</v>
      </c>
      <c r="AX401" s="15" t="s">
        <v>85</v>
      </c>
      <c r="AY401" s="268" t="s">
        <v>254</v>
      </c>
    </row>
    <row r="402" s="13" customFormat="1">
      <c r="A402" s="13"/>
      <c r="B402" s="236"/>
      <c r="C402" s="237"/>
      <c r="D402" s="238" t="s">
        <v>265</v>
      </c>
      <c r="E402" s="239" t="s">
        <v>2356</v>
      </c>
      <c r="F402" s="240" t="s">
        <v>2411</v>
      </c>
      <c r="G402" s="237"/>
      <c r="H402" s="241">
        <v>4.3470000000000004</v>
      </c>
      <c r="I402" s="242"/>
      <c r="J402" s="237"/>
      <c r="K402" s="237"/>
      <c r="L402" s="243"/>
      <c r="M402" s="244"/>
      <c r="N402" s="245"/>
      <c r="O402" s="245"/>
      <c r="P402" s="245"/>
      <c r="Q402" s="245"/>
      <c r="R402" s="245"/>
      <c r="S402" s="245"/>
      <c r="T402" s="24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7" t="s">
        <v>265</v>
      </c>
      <c r="AU402" s="247" t="s">
        <v>93</v>
      </c>
      <c r="AV402" s="13" t="s">
        <v>93</v>
      </c>
      <c r="AW402" s="13" t="s">
        <v>46</v>
      </c>
      <c r="AX402" s="13" t="s">
        <v>85</v>
      </c>
      <c r="AY402" s="247" t="s">
        <v>254</v>
      </c>
    </row>
    <row r="403" s="14" customFormat="1">
      <c r="A403" s="14"/>
      <c r="B403" s="248"/>
      <c r="C403" s="249"/>
      <c r="D403" s="238" t="s">
        <v>265</v>
      </c>
      <c r="E403" s="250" t="s">
        <v>1554</v>
      </c>
      <c r="F403" s="251" t="s">
        <v>268</v>
      </c>
      <c r="G403" s="249"/>
      <c r="H403" s="252">
        <v>4.3470000000000004</v>
      </c>
      <c r="I403" s="253"/>
      <c r="J403" s="249"/>
      <c r="K403" s="249"/>
      <c r="L403" s="254"/>
      <c r="M403" s="255"/>
      <c r="N403" s="256"/>
      <c r="O403" s="256"/>
      <c r="P403" s="256"/>
      <c r="Q403" s="256"/>
      <c r="R403" s="256"/>
      <c r="S403" s="256"/>
      <c r="T403" s="257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8" t="s">
        <v>265</v>
      </c>
      <c r="AU403" s="258" t="s">
        <v>93</v>
      </c>
      <c r="AV403" s="14" t="s">
        <v>261</v>
      </c>
      <c r="AW403" s="14" t="s">
        <v>46</v>
      </c>
      <c r="AX403" s="14" t="s">
        <v>23</v>
      </c>
      <c r="AY403" s="258" t="s">
        <v>254</v>
      </c>
    </row>
    <row r="404" s="2" customFormat="1" ht="16.5" customHeight="1">
      <c r="A404" s="42"/>
      <c r="B404" s="43"/>
      <c r="C404" s="218" t="s">
        <v>422</v>
      </c>
      <c r="D404" s="218" t="s">
        <v>256</v>
      </c>
      <c r="E404" s="219" t="s">
        <v>1010</v>
      </c>
      <c r="F404" s="220" t="s">
        <v>1011</v>
      </c>
      <c r="G404" s="221" t="s">
        <v>413</v>
      </c>
      <c r="H404" s="222">
        <v>1</v>
      </c>
      <c r="I404" s="223"/>
      <c r="J404" s="224">
        <f>ROUND(I404*H404,2)</f>
        <v>0</v>
      </c>
      <c r="K404" s="220" t="s">
        <v>260</v>
      </c>
      <c r="L404" s="48"/>
      <c r="M404" s="225" t="s">
        <v>48</v>
      </c>
      <c r="N404" s="226" t="s">
        <v>56</v>
      </c>
      <c r="O404" s="88"/>
      <c r="P404" s="227">
        <f>O404*H404</f>
        <v>0</v>
      </c>
      <c r="Q404" s="227">
        <v>0.087419999999999998</v>
      </c>
      <c r="R404" s="227">
        <f>Q404*H404</f>
        <v>0.087419999999999998</v>
      </c>
      <c r="S404" s="227">
        <v>0</v>
      </c>
      <c r="T404" s="22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29" t="s">
        <v>261</v>
      </c>
      <c r="AT404" s="229" t="s">
        <v>256</v>
      </c>
      <c r="AU404" s="229" t="s">
        <v>93</v>
      </c>
      <c r="AY404" s="20" t="s">
        <v>254</v>
      </c>
      <c r="BE404" s="230">
        <f>IF(N404="základní",J404,0)</f>
        <v>0</v>
      </c>
      <c r="BF404" s="230">
        <f>IF(N404="snížená",J404,0)</f>
        <v>0</v>
      </c>
      <c r="BG404" s="230">
        <f>IF(N404="zákl. přenesená",J404,0)</f>
        <v>0</v>
      </c>
      <c r="BH404" s="230">
        <f>IF(N404="sníž. přenesená",J404,0)</f>
        <v>0</v>
      </c>
      <c r="BI404" s="230">
        <f>IF(N404="nulová",J404,0)</f>
        <v>0</v>
      </c>
      <c r="BJ404" s="20" t="s">
        <v>23</v>
      </c>
      <c r="BK404" s="230">
        <f>ROUND(I404*H404,2)</f>
        <v>0</v>
      </c>
      <c r="BL404" s="20" t="s">
        <v>261</v>
      </c>
      <c r="BM404" s="229" t="s">
        <v>2427</v>
      </c>
    </row>
    <row r="405" s="2" customFormat="1">
      <c r="A405" s="42"/>
      <c r="B405" s="43"/>
      <c r="C405" s="44"/>
      <c r="D405" s="231" t="s">
        <v>263</v>
      </c>
      <c r="E405" s="44"/>
      <c r="F405" s="232" t="s">
        <v>1013</v>
      </c>
      <c r="G405" s="44"/>
      <c r="H405" s="44"/>
      <c r="I405" s="233"/>
      <c r="J405" s="44"/>
      <c r="K405" s="44"/>
      <c r="L405" s="48"/>
      <c r="M405" s="234"/>
      <c r="N405" s="23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263</v>
      </c>
      <c r="AU405" s="20" t="s">
        <v>93</v>
      </c>
    </row>
    <row r="406" s="13" customFormat="1">
      <c r="A406" s="13"/>
      <c r="B406" s="236"/>
      <c r="C406" s="237"/>
      <c r="D406" s="238" t="s">
        <v>265</v>
      </c>
      <c r="E406" s="239" t="s">
        <v>48</v>
      </c>
      <c r="F406" s="240" t="s">
        <v>23</v>
      </c>
      <c r="G406" s="237"/>
      <c r="H406" s="241">
        <v>1</v>
      </c>
      <c r="I406" s="242"/>
      <c r="J406" s="237"/>
      <c r="K406" s="237"/>
      <c r="L406" s="243"/>
      <c r="M406" s="244"/>
      <c r="N406" s="245"/>
      <c r="O406" s="245"/>
      <c r="P406" s="245"/>
      <c r="Q406" s="245"/>
      <c r="R406" s="245"/>
      <c r="S406" s="245"/>
      <c r="T406" s="24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7" t="s">
        <v>265</v>
      </c>
      <c r="AU406" s="247" t="s">
        <v>93</v>
      </c>
      <c r="AV406" s="13" t="s">
        <v>93</v>
      </c>
      <c r="AW406" s="13" t="s">
        <v>46</v>
      </c>
      <c r="AX406" s="13" t="s">
        <v>23</v>
      </c>
      <c r="AY406" s="247" t="s">
        <v>254</v>
      </c>
    </row>
    <row r="407" s="2" customFormat="1" ht="16.5" customHeight="1">
      <c r="A407" s="42"/>
      <c r="B407" s="43"/>
      <c r="C407" s="285" t="s">
        <v>427</v>
      </c>
      <c r="D407" s="285" t="s">
        <v>376</v>
      </c>
      <c r="E407" s="286" t="s">
        <v>2428</v>
      </c>
      <c r="F407" s="287" t="s">
        <v>2429</v>
      </c>
      <c r="G407" s="288" t="s">
        <v>413</v>
      </c>
      <c r="H407" s="289">
        <v>1.01</v>
      </c>
      <c r="I407" s="290"/>
      <c r="J407" s="291">
        <f>ROUND(I407*H407,2)</f>
        <v>0</v>
      </c>
      <c r="K407" s="287" t="s">
        <v>260</v>
      </c>
      <c r="L407" s="292"/>
      <c r="M407" s="293" t="s">
        <v>48</v>
      </c>
      <c r="N407" s="294" t="s">
        <v>56</v>
      </c>
      <c r="O407" s="88"/>
      <c r="P407" s="227">
        <f>O407*H407</f>
        <v>0</v>
      </c>
      <c r="Q407" s="227">
        <v>0.050999999999999997</v>
      </c>
      <c r="R407" s="227">
        <f>Q407*H407</f>
        <v>0.05151</v>
      </c>
      <c r="S407" s="227">
        <v>0</v>
      </c>
      <c r="T407" s="228">
        <f>S407*H407</f>
        <v>0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29" t="s">
        <v>303</v>
      </c>
      <c r="AT407" s="229" t="s">
        <v>376</v>
      </c>
      <c r="AU407" s="229" t="s">
        <v>93</v>
      </c>
      <c r="AY407" s="20" t="s">
        <v>254</v>
      </c>
      <c r="BE407" s="230">
        <f>IF(N407="základní",J407,0)</f>
        <v>0</v>
      </c>
      <c r="BF407" s="230">
        <f>IF(N407="snížená",J407,0)</f>
        <v>0</v>
      </c>
      <c r="BG407" s="230">
        <f>IF(N407="zákl. přenesená",J407,0)</f>
        <v>0</v>
      </c>
      <c r="BH407" s="230">
        <f>IF(N407="sníž. přenesená",J407,0)</f>
        <v>0</v>
      </c>
      <c r="BI407" s="230">
        <f>IF(N407="nulová",J407,0)</f>
        <v>0</v>
      </c>
      <c r="BJ407" s="20" t="s">
        <v>23</v>
      </c>
      <c r="BK407" s="230">
        <f>ROUND(I407*H407,2)</f>
        <v>0</v>
      </c>
      <c r="BL407" s="20" t="s">
        <v>261</v>
      </c>
      <c r="BM407" s="229" t="s">
        <v>2430</v>
      </c>
    </row>
    <row r="408" s="13" customFormat="1">
      <c r="A408" s="13"/>
      <c r="B408" s="236"/>
      <c r="C408" s="237"/>
      <c r="D408" s="238" t="s">
        <v>265</v>
      </c>
      <c r="E408" s="239" t="s">
        <v>48</v>
      </c>
      <c r="F408" s="240" t="s">
        <v>23</v>
      </c>
      <c r="G408" s="237"/>
      <c r="H408" s="241">
        <v>1</v>
      </c>
      <c r="I408" s="242"/>
      <c r="J408" s="237"/>
      <c r="K408" s="237"/>
      <c r="L408" s="243"/>
      <c r="M408" s="244"/>
      <c r="N408" s="245"/>
      <c r="O408" s="245"/>
      <c r="P408" s="245"/>
      <c r="Q408" s="245"/>
      <c r="R408" s="245"/>
      <c r="S408" s="245"/>
      <c r="T408" s="24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7" t="s">
        <v>265</v>
      </c>
      <c r="AU408" s="247" t="s">
        <v>93</v>
      </c>
      <c r="AV408" s="13" t="s">
        <v>93</v>
      </c>
      <c r="AW408" s="13" t="s">
        <v>46</v>
      </c>
      <c r="AX408" s="13" t="s">
        <v>23</v>
      </c>
      <c r="AY408" s="247" t="s">
        <v>254</v>
      </c>
    </row>
    <row r="409" s="13" customFormat="1">
      <c r="A409" s="13"/>
      <c r="B409" s="236"/>
      <c r="C409" s="237"/>
      <c r="D409" s="238" t="s">
        <v>265</v>
      </c>
      <c r="E409" s="237"/>
      <c r="F409" s="240" t="s">
        <v>1088</v>
      </c>
      <c r="G409" s="237"/>
      <c r="H409" s="241">
        <v>1.01</v>
      </c>
      <c r="I409" s="242"/>
      <c r="J409" s="237"/>
      <c r="K409" s="237"/>
      <c r="L409" s="243"/>
      <c r="M409" s="244"/>
      <c r="N409" s="245"/>
      <c r="O409" s="245"/>
      <c r="P409" s="245"/>
      <c r="Q409" s="245"/>
      <c r="R409" s="245"/>
      <c r="S409" s="245"/>
      <c r="T409" s="24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7" t="s">
        <v>265</v>
      </c>
      <c r="AU409" s="247" t="s">
        <v>93</v>
      </c>
      <c r="AV409" s="13" t="s">
        <v>93</v>
      </c>
      <c r="AW409" s="13" t="s">
        <v>4</v>
      </c>
      <c r="AX409" s="13" t="s">
        <v>23</v>
      </c>
      <c r="AY409" s="247" t="s">
        <v>254</v>
      </c>
    </row>
    <row r="410" s="2" customFormat="1" ht="24.15" customHeight="1">
      <c r="A410" s="42"/>
      <c r="B410" s="43"/>
      <c r="C410" s="218" t="s">
        <v>432</v>
      </c>
      <c r="D410" s="218" t="s">
        <v>256</v>
      </c>
      <c r="E410" s="219" t="s">
        <v>1661</v>
      </c>
      <c r="F410" s="220" t="s">
        <v>1662</v>
      </c>
      <c r="G410" s="221" t="s">
        <v>314</v>
      </c>
      <c r="H410" s="222">
        <v>2.8980000000000001</v>
      </c>
      <c r="I410" s="223"/>
      <c r="J410" s="224">
        <f>ROUND(I410*H410,2)</f>
        <v>0</v>
      </c>
      <c r="K410" s="220" t="s">
        <v>260</v>
      </c>
      <c r="L410" s="48"/>
      <c r="M410" s="225" t="s">
        <v>48</v>
      </c>
      <c r="N410" s="226" t="s">
        <v>56</v>
      </c>
      <c r="O410" s="88"/>
      <c r="P410" s="227">
        <f>O410*H410</f>
        <v>0</v>
      </c>
      <c r="Q410" s="227">
        <v>0</v>
      </c>
      <c r="R410" s="227">
        <f>Q410*H410</f>
        <v>0</v>
      </c>
      <c r="S410" s="227">
        <v>0</v>
      </c>
      <c r="T410" s="228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29" t="s">
        <v>261</v>
      </c>
      <c r="AT410" s="229" t="s">
        <v>256</v>
      </c>
      <c r="AU410" s="229" t="s">
        <v>93</v>
      </c>
      <c r="AY410" s="20" t="s">
        <v>254</v>
      </c>
      <c r="BE410" s="230">
        <f>IF(N410="základní",J410,0)</f>
        <v>0</v>
      </c>
      <c r="BF410" s="230">
        <f>IF(N410="snížená",J410,0)</f>
        <v>0</v>
      </c>
      <c r="BG410" s="230">
        <f>IF(N410="zákl. přenesená",J410,0)</f>
        <v>0</v>
      </c>
      <c r="BH410" s="230">
        <f>IF(N410="sníž. přenesená",J410,0)</f>
        <v>0</v>
      </c>
      <c r="BI410" s="230">
        <f>IF(N410="nulová",J410,0)</f>
        <v>0</v>
      </c>
      <c r="BJ410" s="20" t="s">
        <v>23</v>
      </c>
      <c r="BK410" s="230">
        <f>ROUND(I410*H410,2)</f>
        <v>0</v>
      </c>
      <c r="BL410" s="20" t="s">
        <v>261</v>
      </c>
      <c r="BM410" s="229" t="s">
        <v>2357</v>
      </c>
    </row>
    <row r="411" s="2" customFormat="1">
      <c r="A411" s="42"/>
      <c r="B411" s="43"/>
      <c r="C411" s="44"/>
      <c r="D411" s="231" t="s">
        <v>263</v>
      </c>
      <c r="E411" s="44"/>
      <c r="F411" s="232" t="s">
        <v>1664</v>
      </c>
      <c r="G411" s="44"/>
      <c r="H411" s="44"/>
      <c r="I411" s="233"/>
      <c r="J411" s="44"/>
      <c r="K411" s="44"/>
      <c r="L411" s="48"/>
      <c r="M411" s="234"/>
      <c r="N411" s="23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263</v>
      </c>
      <c r="AU411" s="20" t="s">
        <v>93</v>
      </c>
    </row>
    <row r="412" s="15" customFormat="1">
      <c r="A412" s="15"/>
      <c r="B412" s="259"/>
      <c r="C412" s="260"/>
      <c r="D412" s="238" t="s">
        <v>265</v>
      </c>
      <c r="E412" s="261" t="s">
        <v>48</v>
      </c>
      <c r="F412" s="262" t="s">
        <v>834</v>
      </c>
      <c r="G412" s="260"/>
      <c r="H412" s="261" t="s">
        <v>48</v>
      </c>
      <c r="I412" s="263"/>
      <c r="J412" s="260"/>
      <c r="K412" s="260"/>
      <c r="L412" s="264"/>
      <c r="M412" s="265"/>
      <c r="N412" s="266"/>
      <c r="O412" s="266"/>
      <c r="P412" s="266"/>
      <c r="Q412" s="266"/>
      <c r="R412" s="266"/>
      <c r="S412" s="266"/>
      <c r="T412" s="267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8" t="s">
        <v>265</v>
      </c>
      <c r="AU412" s="268" t="s">
        <v>93</v>
      </c>
      <c r="AV412" s="15" t="s">
        <v>23</v>
      </c>
      <c r="AW412" s="15" t="s">
        <v>46</v>
      </c>
      <c r="AX412" s="15" t="s">
        <v>85</v>
      </c>
      <c r="AY412" s="268" t="s">
        <v>254</v>
      </c>
    </row>
    <row r="413" s="13" customFormat="1">
      <c r="A413" s="13"/>
      <c r="B413" s="236"/>
      <c r="C413" s="237"/>
      <c r="D413" s="238" t="s">
        <v>265</v>
      </c>
      <c r="E413" s="239" t="s">
        <v>2358</v>
      </c>
      <c r="F413" s="240" t="s">
        <v>2419</v>
      </c>
      <c r="G413" s="237"/>
      <c r="H413" s="241">
        <v>2.8980000000000001</v>
      </c>
      <c r="I413" s="242"/>
      <c r="J413" s="237"/>
      <c r="K413" s="237"/>
      <c r="L413" s="243"/>
      <c r="M413" s="244"/>
      <c r="N413" s="245"/>
      <c r="O413" s="245"/>
      <c r="P413" s="245"/>
      <c r="Q413" s="245"/>
      <c r="R413" s="245"/>
      <c r="S413" s="245"/>
      <c r="T413" s="24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7" t="s">
        <v>265</v>
      </c>
      <c r="AU413" s="247" t="s">
        <v>93</v>
      </c>
      <c r="AV413" s="13" t="s">
        <v>93</v>
      </c>
      <c r="AW413" s="13" t="s">
        <v>46</v>
      </c>
      <c r="AX413" s="13" t="s">
        <v>85</v>
      </c>
      <c r="AY413" s="247" t="s">
        <v>254</v>
      </c>
    </row>
    <row r="414" s="14" customFormat="1">
      <c r="A414" s="14"/>
      <c r="B414" s="248"/>
      <c r="C414" s="249"/>
      <c r="D414" s="238" t="s">
        <v>265</v>
      </c>
      <c r="E414" s="250" t="s">
        <v>2247</v>
      </c>
      <c r="F414" s="251" t="s">
        <v>268</v>
      </c>
      <c r="G414" s="249"/>
      <c r="H414" s="252">
        <v>2.8980000000000001</v>
      </c>
      <c r="I414" s="253"/>
      <c r="J414" s="249"/>
      <c r="K414" s="249"/>
      <c r="L414" s="254"/>
      <c r="M414" s="255"/>
      <c r="N414" s="256"/>
      <c r="O414" s="256"/>
      <c r="P414" s="256"/>
      <c r="Q414" s="256"/>
      <c r="R414" s="256"/>
      <c r="S414" s="256"/>
      <c r="T414" s="257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8" t="s">
        <v>265</v>
      </c>
      <c r="AU414" s="258" t="s">
        <v>93</v>
      </c>
      <c r="AV414" s="14" t="s">
        <v>261</v>
      </c>
      <c r="AW414" s="14" t="s">
        <v>46</v>
      </c>
      <c r="AX414" s="14" t="s">
        <v>23</v>
      </c>
      <c r="AY414" s="258" t="s">
        <v>254</v>
      </c>
    </row>
    <row r="415" s="2" customFormat="1" ht="24.15" customHeight="1">
      <c r="A415" s="42"/>
      <c r="B415" s="43"/>
      <c r="C415" s="218" t="s">
        <v>437</v>
      </c>
      <c r="D415" s="218" t="s">
        <v>256</v>
      </c>
      <c r="E415" s="219" t="s">
        <v>1018</v>
      </c>
      <c r="F415" s="220" t="s">
        <v>1019</v>
      </c>
      <c r="G415" s="221" t="s">
        <v>314</v>
      </c>
      <c r="H415" s="222">
        <v>5.1100000000000003</v>
      </c>
      <c r="I415" s="223"/>
      <c r="J415" s="224">
        <f>ROUND(I415*H415,2)</f>
        <v>0</v>
      </c>
      <c r="K415" s="220" t="s">
        <v>260</v>
      </c>
      <c r="L415" s="48"/>
      <c r="M415" s="225" t="s">
        <v>48</v>
      </c>
      <c r="N415" s="226" t="s">
        <v>56</v>
      </c>
      <c r="O415" s="88"/>
      <c r="P415" s="227">
        <f>O415*H415</f>
        <v>0</v>
      </c>
      <c r="Q415" s="227">
        <v>0</v>
      </c>
      <c r="R415" s="227">
        <f>Q415*H415</f>
        <v>0</v>
      </c>
      <c r="S415" s="227">
        <v>0</v>
      </c>
      <c r="T415" s="22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29" t="s">
        <v>261</v>
      </c>
      <c r="AT415" s="229" t="s">
        <v>256</v>
      </c>
      <c r="AU415" s="229" t="s">
        <v>93</v>
      </c>
      <c r="AY415" s="20" t="s">
        <v>254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20" t="s">
        <v>23</v>
      </c>
      <c r="BK415" s="230">
        <f>ROUND(I415*H415,2)</f>
        <v>0</v>
      </c>
      <c r="BL415" s="20" t="s">
        <v>261</v>
      </c>
      <c r="BM415" s="229" t="s">
        <v>2359</v>
      </c>
    </row>
    <row r="416" s="2" customFormat="1">
      <c r="A416" s="42"/>
      <c r="B416" s="43"/>
      <c r="C416" s="44"/>
      <c r="D416" s="231" t="s">
        <v>263</v>
      </c>
      <c r="E416" s="44"/>
      <c r="F416" s="232" t="s">
        <v>1021</v>
      </c>
      <c r="G416" s="44"/>
      <c r="H416" s="44"/>
      <c r="I416" s="233"/>
      <c r="J416" s="44"/>
      <c r="K416" s="44"/>
      <c r="L416" s="48"/>
      <c r="M416" s="234"/>
      <c r="N416" s="23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263</v>
      </c>
      <c r="AU416" s="20" t="s">
        <v>93</v>
      </c>
    </row>
    <row r="417" s="15" customFormat="1">
      <c r="A417" s="15"/>
      <c r="B417" s="259"/>
      <c r="C417" s="260"/>
      <c r="D417" s="238" t="s">
        <v>265</v>
      </c>
      <c r="E417" s="261" t="s">
        <v>48</v>
      </c>
      <c r="F417" s="262" t="s">
        <v>834</v>
      </c>
      <c r="G417" s="260"/>
      <c r="H417" s="261" t="s">
        <v>48</v>
      </c>
      <c r="I417" s="263"/>
      <c r="J417" s="260"/>
      <c r="K417" s="260"/>
      <c r="L417" s="264"/>
      <c r="M417" s="265"/>
      <c r="N417" s="266"/>
      <c r="O417" s="266"/>
      <c r="P417" s="266"/>
      <c r="Q417" s="266"/>
      <c r="R417" s="266"/>
      <c r="S417" s="266"/>
      <c r="T417" s="267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8" t="s">
        <v>265</v>
      </c>
      <c r="AU417" s="268" t="s">
        <v>93</v>
      </c>
      <c r="AV417" s="15" t="s">
        <v>23</v>
      </c>
      <c r="AW417" s="15" t="s">
        <v>46</v>
      </c>
      <c r="AX417" s="15" t="s">
        <v>85</v>
      </c>
      <c r="AY417" s="268" t="s">
        <v>254</v>
      </c>
    </row>
    <row r="418" s="13" customFormat="1">
      <c r="A418" s="13"/>
      <c r="B418" s="236"/>
      <c r="C418" s="237"/>
      <c r="D418" s="238" t="s">
        <v>265</v>
      </c>
      <c r="E418" s="239" t="s">
        <v>48</v>
      </c>
      <c r="F418" s="240" t="s">
        <v>2420</v>
      </c>
      <c r="G418" s="237"/>
      <c r="H418" s="241">
        <v>5.8949999999999996</v>
      </c>
      <c r="I418" s="242"/>
      <c r="J418" s="237"/>
      <c r="K418" s="237"/>
      <c r="L418" s="243"/>
      <c r="M418" s="244"/>
      <c r="N418" s="245"/>
      <c r="O418" s="245"/>
      <c r="P418" s="245"/>
      <c r="Q418" s="245"/>
      <c r="R418" s="245"/>
      <c r="S418" s="245"/>
      <c r="T418" s="24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7" t="s">
        <v>265</v>
      </c>
      <c r="AU418" s="247" t="s">
        <v>93</v>
      </c>
      <c r="AV418" s="13" t="s">
        <v>93</v>
      </c>
      <c r="AW418" s="13" t="s">
        <v>46</v>
      </c>
      <c r="AX418" s="13" t="s">
        <v>85</v>
      </c>
      <c r="AY418" s="247" t="s">
        <v>254</v>
      </c>
    </row>
    <row r="419" s="13" customFormat="1">
      <c r="A419" s="13"/>
      <c r="B419" s="236"/>
      <c r="C419" s="237"/>
      <c r="D419" s="238" t="s">
        <v>265</v>
      </c>
      <c r="E419" s="239" t="s">
        <v>48</v>
      </c>
      <c r="F419" s="240" t="s">
        <v>2421</v>
      </c>
      <c r="G419" s="237"/>
      <c r="H419" s="241">
        <v>-0.78500000000000003</v>
      </c>
      <c r="I419" s="242"/>
      <c r="J419" s="237"/>
      <c r="K419" s="237"/>
      <c r="L419" s="243"/>
      <c r="M419" s="244"/>
      <c r="N419" s="245"/>
      <c r="O419" s="245"/>
      <c r="P419" s="245"/>
      <c r="Q419" s="245"/>
      <c r="R419" s="245"/>
      <c r="S419" s="245"/>
      <c r="T419" s="24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7" t="s">
        <v>265</v>
      </c>
      <c r="AU419" s="247" t="s">
        <v>93</v>
      </c>
      <c r="AV419" s="13" t="s">
        <v>93</v>
      </c>
      <c r="AW419" s="13" t="s">
        <v>46</v>
      </c>
      <c r="AX419" s="13" t="s">
        <v>85</v>
      </c>
      <c r="AY419" s="247" t="s">
        <v>254</v>
      </c>
    </row>
    <row r="420" s="14" customFormat="1">
      <c r="A420" s="14"/>
      <c r="B420" s="248"/>
      <c r="C420" s="249"/>
      <c r="D420" s="238" t="s">
        <v>265</v>
      </c>
      <c r="E420" s="250" t="s">
        <v>2238</v>
      </c>
      <c r="F420" s="251" t="s">
        <v>268</v>
      </c>
      <c r="G420" s="249"/>
      <c r="H420" s="252">
        <v>5.1100000000000003</v>
      </c>
      <c r="I420" s="253"/>
      <c r="J420" s="249"/>
      <c r="K420" s="249"/>
      <c r="L420" s="254"/>
      <c r="M420" s="255"/>
      <c r="N420" s="256"/>
      <c r="O420" s="256"/>
      <c r="P420" s="256"/>
      <c r="Q420" s="256"/>
      <c r="R420" s="256"/>
      <c r="S420" s="256"/>
      <c r="T420" s="25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8" t="s">
        <v>265</v>
      </c>
      <c r="AU420" s="258" t="s">
        <v>93</v>
      </c>
      <c r="AV420" s="14" t="s">
        <v>261</v>
      </c>
      <c r="AW420" s="14" t="s">
        <v>46</v>
      </c>
      <c r="AX420" s="14" t="s">
        <v>23</v>
      </c>
      <c r="AY420" s="258" t="s">
        <v>254</v>
      </c>
    </row>
    <row r="421" s="12" customFormat="1" ht="22.8" customHeight="1">
      <c r="A421" s="12"/>
      <c r="B421" s="202"/>
      <c r="C421" s="203"/>
      <c r="D421" s="204" t="s">
        <v>84</v>
      </c>
      <c r="E421" s="216" t="s">
        <v>303</v>
      </c>
      <c r="F421" s="216" t="s">
        <v>1070</v>
      </c>
      <c r="G421" s="203"/>
      <c r="H421" s="203"/>
      <c r="I421" s="206"/>
      <c r="J421" s="217">
        <f>BK421</f>
        <v>0</v>
      </c>
      <c r="K421" s="203"/>
      <c r="L421" s="208"/>
      <c r="M421" s="209"/>
      <c r="N421" s="210"/>
      <c r="O421" s="210"/>
      <c r="P421" s="211">
        <f>SUM(P422:P459)</f>
        <v>0</v>
      </c>
      <c r="Q421" s="210"/>
      <c r="R421" s="211">
        <f>SUM(R422:R459)</f>
        <v>19.942294</v>
      </c>
      <c r="S421" s="210"/>
      <c r="T421" s="212">
        <f>SUM(T422:T459)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13" t="s">
        <v>23</v>
      </c>
      <c r="AT421" s="214" t="s">
        <v>84</v>
      </c>
      <c r="AU421" s="214" t="s">
        <v>23</v>
      </c>
      <c r="AY421" s="213" t="s">
        <v>254</v>
      </c>
      <c r="BK421" s="215">
        <f>SUM(BK422:BK459)</f>
        <v>0</v>
      </c>
    </row>
    <row r="422" s="2" customFormat="1" ht="24.15" customHeight="1">
      <c r="A422" s="42"/>
      <c r="B422" s="43"/>
      <c r="C422" s="218" t="s">
        <v>442</v>
      </c>
      <c r="D422" s="218" t="s">
        <v>256</v>
      </c>
      <c r="E422" s="219" t="s">
        <v>2431</v>
      </c>
      <c r="F422" s="220" t="s">
        <v>2432</v>
      </c>
      <c r="G422" s="221" t="s">
        <v>192</v>
      </c>
      <c r="H422" s="222">
        <v>11.1</v>
      </c>
      <c r="I422" s="223"/>
      <c r="J422" s="224">
        <f>ROUND(I422*H422,2)</f>
        <v>0</v>
      </c>
      <c r="K422" s="220" t="s">
        <v>260</v>
      </c>
      <c r="L422" s="48"/>
      <c r="M422" s="225" t="s">
        <v>48</v>
      </c>
      <c r="N422" s="226" t="s">
        <v>56</v>
      </c>
      <c r="O422" s="88"/>
      <c r="P422" s="227">
        <f>O422*H422</f>
        <v>0</v>
      </c>
      <c r="Q422" s="227">
        <v>0.00013999999999999999</v>
      </c>
      <c r="R422" s="227">
        <f>Q422*H422</f>
        <v>0.0015539999999999998</v>
      </c>
      <c r="S422" s="227">
        <v>0</v>
      </c>
      <c r="T422" s="22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29" t="s">
        <v>261</v>
      </c>
      <c r="AT422" s="229" t="s">
        <v>256</v>
      </c>
      <c r="AU422" s="229" t="s">
        <v>93</v>
      </c>
      <c r="AY422" s="20" t="s">
        <v>254</v>
      </c>
      <c r="BE422" s="230">
        <f>IF(N422="základní",J422,0)</f>
        <v>0</v>
      </c>
      <c r="BF422" s="230">
        <f>IF(N422="snížená",J422,0)</f>
        <v>0</v>
      </c>
      <c r="BG422" s="230">
        <f>IF(N422="zákl. přenesená",J422,0)</f>
        <v>0</v>
      </c>
      <c r="BH422" s="230">
        <f>IF(N422="sníž. přenesená",J422,0)</f>
        <v>0</v>
      </c>
      <c r="BI422" s="230">
        <f>IF(N422="nulová",J422,0)</f>
        <v>0</v>
      </c>
      <c r="BJ422" s="20" t="s">
        <v>23</v>
      </c>
      <c r="BK422" s="230">
        <f>ROUND(I422*H422,2)</f>
        <v>0</v>
      </c>
      <c r="BL422" s="20" t="s">
        <v>261</v>
      </c>
      <c r="BM422" s="229" t="s">
        <v>2433</v>
      </c>
    </row>
    <row r="423" s="2" customFormat="1">
      <c r="A423" s="42"/>
      <c r="B423" s="43"/>
      <c r="C423" s="44"/>
      <c r="D423" s="231" t="s">
        <v>263</v>
      </c>
      <c r="E423" s="44"/>
      <c r="F423" s="232" t="s">
        <v>2434</v>
      </c>
      <c r="G423" s="44"/>
      <c r="H423" s="44"/>
      <c r="I423" s="233"/>
      <c r="J423" s="44"/>
      <c r="K423" s="44"/>
      <c r="L423" s="48"/>
      <c r="M423" s="234"/>
      <c r="N423" s="23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263</v>
      </c>
      <c r="AU423" s="20" t="s">
        <v>93</v>
      </c>
    </row>
    <row r="424" s="13" customFormat="1">
      <c r="A424" s="13"/>
      <c r="B424" s="236"/>
      <c r="C424" s="237"/>
      <c r="D424" s="238" t="s">
        <v>265</v>
      </c>
      <c r="E424" s="239" t="s">
        <v>48</v>
      </c>
      <c r="F424" s="240" t="s">
        <v>2435</v>
      </c>
      <c r="G424" s="237"/>
      <c r="H424" s="241">
        <v>11.1</v>
      </c>
      <c r="I424" s="242"/>
      <c r="J424" s="237"/>
      <c r="K424" s="237"/>
      <c r="L424" s="243"/>
      <c r="M424" s="244"/>
      <c r="N424" s="245"/>
      <c r="O424" s="245"/>
      <c r="P424" s="245"/>
      <c r="Q424" s="245"/>
      <c r="R424" s="245"/>
      <c r="S424" s="245"/>
      <c r="T424" s="24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7" t="s">
        <v>265</v>
      </c>
      <c r="AU424" s="247" t="s">
        <v>93</v>
      </c>
      <c r="AV424" s="13" t="s">
        <v>93</v>
      </c>
      <c r="AW424" s="13" t="s">
        <v>46</v>
      </c>
      <c r="AX424" s="13" t="s">
        <v>23</v>
      </c>
      <c r="AY424" s="247" t="s">
        <v>254</v>
      </c>
    </row>
    <row r="425" s="2" customFormat="1" ht="16.5" customHeight="1">
      <c r="A425" s="42"/>
      <c r="B425" s="43"/>
      <c r="C425" s="285" t="s">
        <v>447</v>
      </c>
      <c r="D425" s="285" t="s">
        <v>376</v>
      </c>
      <c r="E425" s="286" t="s">
        <v>2436</v>
      </c>
      <c r="F425" s="287" t="s">
        <v>2437</v>
      </c>
      <c r="G425" s="288" t="s">
        <v>192</v>
      </c>
      <c r="H425" s="289">
        <v>15</v>
      </c>
      <c r="I425" s="290"/>
      <c r="J425" s="291">
        <f>ROUND(I425*H425,2)</f>
        <v>0</v>
      </c>
      <c r="K425" s="287" t="s">
        <v>260</v>
      </c>
      <c r="L425" s="292"/>
      <c r="M425" s="293" t="s">
        <v>48</v>
      </c>
      <c r="N425" s="294" t="s">
        <v>56</v>
      </c>
      <c r="O425" s="88"/>
      <c r="P425" s="227">
        <f>O425*H425</f>
        <v>0</v>
      </c>
      <c r="Q425" s="227">
        <v>0.23000000000000001</v>
      </c>
      <c r="R425" s="227">
        <f>Q425*H425</f>
        <v>3.4500000000000002</v>
      </c>
      <c r="S425" s="227">
        <v>0</v>
      </c>
      <c r="T425" s="228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29" t="s">
        <v>303</v>
      </c>
      <c r="AT425" s="229" t="s">
        <v>376</v>
      </c>
      <c r="AU425" s="229" t="s">
        <v>93</v>
      </c>
      <c r="AY425" s="20" t="s">
        <v>254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20" t="s">
        <v>23</v>
      </c>
      <c r="BK425" s="230">
        <f>ROUND(I425*H425,2)</f>
        <v>0</v>
      </c>
      <c r="BL425" s="20" t="s">
        <v>261</v>
      </c>
      <c r="BM425" s="229" t="s">
        <v>2438</v>
      </c>
    </row>
    <row r="426" s="13" customFormat="1">
      <c r="A426" s="13"/>
      <c r="B426" s="236"/>
      <c r="C426" s="237"/>
      <c r="D426" s="238" t="s">
        <v>265</v>
      </c>
      <c r="E426" s="239" t="s">
        <v>48</v>
      </c>
      <c r="F426" s="240" t="s">
        <v>2439</v>
      </c>
      <c r="G426" s="237"/>
      <c r="H426" s="241">
        <v>15</v>
      </c>
      <c r="I426" s="242"/>
      <c r="J426" s="237"/>
      <c r="K426" s="237"/>
      <c r="L426" s="243"/>
      <c r="M426" s="244"/>
      <c r="N426" s="245"/>
      <c r="O426" s="245"/>
      <c r="P426" s="245"/>
      <c r="Q426" s="245"/>
      <c r="R426" s="245"/>
      <c r="S426" s="245"/>
      <c r="T426" s="24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7" t="s">
        <v>265</v>
      </c>
      <c r="AU426" s="247" t="s">
        <v>93</v>
      </c>
      <c r="AV426" s="13" t="s">
        <v>93</v>
      </c>
      <c r="AW426" s="13" t="s">
        <v>46</v>
      </c>
      <c r="AX426" s="13" t="s">
        <v>23</v>
      </c>
      <c r="AY426" s="247" t="s">
        <v>254</v>
      </c>
    </row>
    <row r="427" s="2" customFormat="1" ht="37.8" customHeight="1">
      <c r="A427" s="42"/>
      <c r="B427" s="43"/>
      <c r="C427" s="218" t="s">
        <v>453</v>
      </c>
      <c r="D427" s="218" t="s">
        <v>256</v>
      </c>
      <c r="E427" s="219" t="s">
        <v>2440</v>
      </c>
      <c r="F427" s="220" t="s">
        <v>2441</v>
      </c>
      <c r="G427" s="221" t="s">
        <v>413</v>
      </c>
      <c r="H427" s="222">
        <v>3</v>
      </c>
      <c r="I427" s="223"/>
      <c r="J427" s="224">
        <f>ROUND(I427*H427,2)</f>
        <v>0</v>
      </c>
      <c r="K427" s="220" t="s">
        <v>260</v>
      </c>
      <c r="L427" s="48"/>
      <c r="M427" s="225" t="s">
        <v>48</v>
      </c>
      <c r="N427" s="226" t="s">
        <v>56</v>
      </c>
      <c r="O427" s="88"/>
      <c r="P427" s="227">
        <f>O427*H427</f>
        <v>0</v>
      </c>
      <c r="Q427" s="227">
        <v>0.0023999999999999998</v>
      </c>
      <c r="R427" s="227">
        <f>Q427*H427</f>
        <v>0.0071999999999999998</v>
      </c>
      <c r="S427" s="227">
        <v>0</v>
      </c>
      <c r="T427" s="228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29" t="s">
        <v>261</v>
      </c>
      <c r="AT427" s="229" t="s">
        <v>256</v>
      </c>
      <c r="AU427" s="229" t="s">
        <v>93</v>
      </c>
      <c r="AY427" s="20" t="s">
        <v>254</v>
      </c>
      <c r="BE427" s="230">
        <f>IF(N427="základní",J427,0)</f>
        <v>0</v>
      </c>
      <c r="BF427" s="230">
        <f>IF(N427="snížená",J427,0)</f>
        <v>0</v>
      </c>
      <c r="BG427" s="230">
        <f>IF(N427="zákl. přenesená",J427,0)</f>
        <v>0</v>
      </c>
      <c r="BH427" s="230">
        <f>IF(N427="sníž. přenesená",J427,0)</f>
        <v>0</v>
      </c>
      <c r="BI427" s="230">
        <f>IF(N427="nulová",J427,0)</f>
        <v>0</v>
      </c>
      <c r="BJ427" s="20" t="s">
        <v>23</v>
      </c>
      <c r="BK427" s="230">
        <f>ROUND(I427*H427,2)</f>
        <v>0</v>
      </c>
      <c r="BL427" s="20" t="s">
        <v>261</v>
      </c>
      <c r="BM427" s="229" t="s">
        <v>2442</v>
      </c>
    </row>
    <row r="428" s="2" customFormat="1">
      <c r="A428" s="42"/>
      <c r="B428" s="43"/>
      <c r="C428" s="44"/>
      <c r="D428" s="231" t="s">
        <v>263</v>
      </c>
      <c r="E428" s="44"/>
      <c r="F428" s="232" t="s">
        <v>2443</v>
      </c>
      <c r="G428" s="44"/>
      <c r="H428" s="44"/>
      <c r="I428" s="233"/>
      <c r="J428" s="44"/>
      <c r="K428" s="44"/>
      <c r="L428" s="48"/>
      <c r="M428" s="234"/>
      <c r="N428" s="23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263</v>
      </c>
      <c r="AU428" s="20" t="s">
        <v>93</v>
      </c>
    </row>
    <row r="429" s="13" customFormat="1">
      <c r="A429" s="13"/>
      <c r="B429" s="236"/>
      <c r="C429" s="237"/>
      <c r="D429" s="238" t="s">
        <v>265</v>
      </c>
      <c r="E429" s="239" t="s">
        <v>48</v>
      </c>
      <c r="F429" s="240" t="s">
        <v>104</v>
      </c>
      <c r="G429" s="237"/>
      <c r="H429" s="241">
        <v>3</v>
      </c>
      <c r="I429" s="242"/>
      <c r="J429" s="237"/>
      <c r="K429" s="237"/>
      <c r="L429" s="243"/>
      <c r="M429" s="244"/>
      <c r="N429" s="245"/>
      <c r="O429" s="245"/>
      <c r="P429" s="245"/>
      <c r="Q429" s="245"/>
      <c r="R429" s="245"/>
      <c r="S429" s="245"/>
      <c r="T429" s="24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7" t="s">
        <v>265</v>
      </c>
      <c r="AU429" s="247" t="s">
        <v>93</v>
      </c>
      <c r="AV429" s="13" t="s">
        <v>93</v>
      </c>
      <c r="AW429" s="13" t="s">
        <v>46</v>
      </c>
      <c r="AX429" s="13" t="s">
        <v>23</v>
      </c>
      <c r="AY429" s="247" t="s">
        <v>254</v>
      </c>
    </row>
    <row r="430" s="2" customFormat="1" ht="16.5" customHeight="1">
      <c r="A430" s="42"/>
      <c r="B430" s="43"/>
      <c r="C430" s="285" t="s">
        <v>458</v>
      </c>
      <c r="D430" s="285" t="s">
        <v>376</v>
      </c>
      <c r="E430" s="286" t="s">
        <v>2444</v>
      </c>
      <c r="F430" s="287" t="s">
        <v>2445</v>
      </c>
      <c r="G430" s="288" t="s">
        <v>413</v>
      </c>
      <c r="H430" s="289">
        <v>1</v>
      </c>
      <c r="I430" s="290"/>
      <c r="J430" s="291">
        <f>ROUND(I430*H430,2)</f>
        <v>0</v>
      </c>
      <c r="K430" s="287" t="s">
        <v>260</v>
      </c>
      <c r="L430" s="292"/>
      <c r="M430" s="293" t="s">
        <v>48</v>
      </c>
      <c r="N430" s="294" t="s">
        <v>56</v>
      </c>
      <c r="O430" s="88"/>
      <c r="P430" s="227">
        <f>O430*H430</f>
        <v>0</v>
      </c>
      <c r="Q430" s="227">
        <v>0.20799999999999999</v>
      </c>
      <c r="R430" s="227">
        <f>Q430*H430</f>
        <v>0.20799999999999999</v>
      </c>
      <c r="S430" s="227">
        <v>0</v>
      </c>
      <c r="T430" s="22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29" t="s">
        <v>303</v>
      </c>
      <c r="AT430" s="229" t="s">
        <v>376</v>
      </c>
      <c r="AU430" s="229" t="s">
        <v>93</v>
      </c>
      <c r="AY430" s="20" t="s">
        <v>254</v>
      </c>
      <c r="BE430" s="230">
        <f>IF(N430="základní",J430,0)</f>
        <v>0</v>
      </c>
      <c r="BF430" s="230">
        <f>IF(N430="snížená",J430,0)</f>
        <v>0</v>
      </c>
      <c r="BG430" s="230">
        <f>IF(N430="zákl. přenesená",J430,0)</f>
        <v>0</v>
      </c>
      <c r="BH430" s="230">
        <f>IF(N430="sníž. přenesená",J430,0)</f>
        <v>0</v>
      </c>
      <c r="BI430" s="230">
        <f>IF(N430="nulová",J430,0)</f>
        <v>0</v>
      </c>
      <c r="BJ430" s="20" t="s">
        <v>23</v>
      </c>
      <c r="BK430" s="230">
        <f>ROUND(I430*H430,2)</f>
        <v>0</v>
      </c>
      <c r="BL430" s="20" t="s">
        <v>261</v>
      </c>
      <c r="BM430" s="229" t="s">
        <v>2446</v>
      </c>
    </row>
    <row r="431" s="2" customFormat="1" ht="21.75" customHeight="1">
      <c r="A431" s="42"/>
      <c r="B431" s="43"/>
      <c r="C431" s="285" t="s">
        <v>464</v>
      </c>
      <c r="D431" s="285" t="s">
        <v>376</v>
      </c>
      <c r="E431" s="286" t="s">
        <v>2447</v>
      </c>
      <c r="F431" s="287" t="s">
        <v>2448</v>
      </c>
      <c r="G431" s="288" t="s">
        <v>413</v>
      </c>
      <c r="H431" s="289">
        <v>2</v>
      </c>
      <c r="I431" s="290"/>
      <c r="J431" s="291">
        <f>ROUND(I431*H431,2)</f>
        <v>0</v>
      </c>
      <c r="K431" s="287" t="s">
        <v>260</v>
      </c>
      <c r="L431" s="292"/>
      <c r="M431" s="293" t="s">
        <v>48</v>
      </c>
      <c r="N431" s="294" t="s">
        <v>56</v>
      </c>
      <c r="O431" s="88"/>
      <c r="P431" s="227">
        <f>O431*H431</f>
        <v>0</v>
      </c>
      <c r="Q431" s="227">
        <v>0.16300000000000001</v>
      </c>
      <c r="R431" s="227">
        <f>Q431*H431</f>
        <v>0.32600000000000001</v>
      </c>
      <c r="S431" s="227">
        <v>0</v>
      </c>
      <c r="T431" s="228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29" t="s">
        <v>303</v>
      </c>
      <c r="AT431" s="229" t="s">
        <v>376</v>
      </c>
      <c r="AU431" s="229" t="s">
        <v>93</v>
      </c>
      <c r="AY431" s="20" t="s">
        <v>254</v>
      </c>
      <c r="BE431" s="230">
        <f>IF(N431="základní",J431,0)</f>
        <v>0</v>
      </c>
      <c r="BF431" s="230">
        <f>IF(N431="snížená",J431,0)</f>
        <v>0</v>
      </c>
      <c r="BG431" s="230">
        <f>IF(N431="zákl. přenesená",J431,0)</f>
        <v>0</v>
      </c>
      <c r="BH431" s="230">
        <f>IF(N431="sníž. přenesená",J431,0)</f>
        <v>0</v>
      </c>
      <c r="BI431" s="230">
        <f>IF(N431="nulová",J431,0)</f>
        <v>0</v>
      </c>
      <c r="BJ431" s="20" t="s">
        <v>23</v>
      </c>
      <c r="BK431" s="230">
        <f>ROUND(I431*H431,2)</f>
        <v>0</v>
      </c>
      <c r="BL431" s="20" t="s">
        <v>261</v>
      </c>
      <c r="BM431" s="229" t="s">
        <v>2449</v>
      </c>
    </row>
    <row r="432" s="2" customFormat="1" ht="24.15" customHeight="1">
      <c r="A432" s="42"/>
      <c r="B432" s="43"/>
      <c r="C432" s="218" t="s">
        <v>469</v>
      </c>
      <c r="D432" s="218" t="s">
        <v>256</v>
      </c>
      <c r="E432" s="219" t="s">
        <v>1692</v>
      </c>
      <c r="F432" s="220" t="s">
        <v>1693</v>
      </c>
      <c r="G432" s="221" t="s">
        <v>413</v>
      </c>
      <c r="H432" s="222">
        <v>2</v>
      </c>
      <c r="I432" s="223"/>
      <c r="J432" s="224">
        <f>ROUND(I432*H432,2)</f>
        <v>0</v>
      </c>
      <c r="K432" s="220" t="s">
        <v>260</v>
      </c>
      <c r="L432" s="48"/>
      <c r="M432" s="225" t="s">
        <v>48</v>
      </c>
      <c r="N432" s="226" t="s">
        <v>56</v>
      </c>
      <c r="O432" s="88"/>
      <c r="P432" s="227">
        <f>O432*H432</f>
        <v>0</v>
      </c>
      <c r="Q432" s="227">
        <v>2.3752399999999998</v>
      </c>
      <c r="R432" s="227">
        <f>Q432*H432</f>
        <v>4.7504799999999996</v>
      </c>
      <c r="S432" s="227">
        <v>0</v>
      </c>
      <c r="T432" s="228">
        <f>S432*H432</f>
        <v>0</v>
      </c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R432" s="229" t="s">
        <v>261</v>
      </c>
      <c r="AT432" s="229" t="s">
        <v>256</v>
      </c>
      <c r="AU432" s="229" t="s">
        <v>93</v>
      </c>
      <c r="AY432" s="20" t="s">
        <v>254</v>
      </c>
      <c r="BE432" s="230">
        <f>IF(N432="základní",J432,0)</f>
        <v>0</v>
      </c>
      <c r="BF432" s="230">
        <f>IF(N432="snížená",J432,0)</f>
        <v>0</v>
      </c>
      <c r="BG432" s="230">
        <f>IF(N432="zákl. přenesená",J432,0)</f>
        <v>0</v>
      </c>
      <c r="BH432" s="230">
        <f>IF(N432="sníž. přenesená",J432,0)</f>
        <v>0</v>
      </c>
      <c r="BI432" s="230">
        <f>IF(N432="nulová",J432,0)</f>
        <v>0</v>
      </c>
      <c r="BJ432" s="20" t="s">
        <v>23</v>
      </c>
      <c r="BK432" s="230">
        <f>ROUND(I432*H432,2)</f>
        <v>0</v>
      </c>
      <c r="BL432" s="20" t="s">
        <v>261</v>
      </c>
      <c r="BM432" s="229" t="s">
        <v>2450</v>
      </c>
    </row>
    <row r="433" s="2" customFormat="1">
      <c r="A433" s="42"/>
      <c r="B433" s="43"/>
      <c r="C433" s="44"/>
      <c r="D433" s="231" t="s">
        <v>263</v>
      </c>
      <c r="E433" s="44"/>
      <c r="F433" s="232" t="s">
        <v>1695</v>
      </c>
      <c r="G433" s="44"/>
      <c r="H433" s="44"/>
      <c r="I433" s="233"/>
      <c r="J433" s="44"/>
      <c r="K433" s="44"/>
      <c r="L433" s="48"/>
      <c r="M433" s="234"/>
      <c r="N433" s="235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T433" s="20" t="s">
        <v>263</v>
      </c>
      <c r="AU433" s="20" t="s">
        <v>93</v>
      </c>
    </row>
    <row r="434" s="13" customFormat="1">
      <c r="A434" s="13"/>
      <c r="B434" s="236"/>
      <c r="C434" s="237"/>
      <c r="D434" s="238" t="s">
        <v>265</v>
      </c>
      <c r="E434" s="239" t="s">
        <v>48</v>
      </c>
      <c r="F434" s="240" t="s">
        <v>93</v>
      </c>
      <c r="G434" s="237"/>
      <c r="H434" s="241">
        <v>2</v>
      </c>
      <c r="I434" s="242"/>
      <c r="J434" s="237"/>
      <c r="K434" s="237"/>
      <c r="L434" s="243"/>
      <c r="M434" s="244"/>
      <c r="N434" s="245"/>
      <c r="O434" s="245"/>
      <c r="P434" s="245"/>
      <c r="Q434" s="245"/>
      <c r="R434" s="245"/>
      <c r="S434" s="245"/>
      <c r="T434" s="24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7" t="s">
        <v>265</v>
      </c>
      <c r="AU434" s="247" t="s">
        <v>93</v>
      </c>
      <c r="AV434" s="13" t="s">
        <v>93</v>
      </c>
      <c r="AW434" s="13" t="s">
        <v>46</v>
      </c>
      <c r="AX434" s="13" t="s">
        <v>23</v>
      </c>
      <c r="AY434" s="247" t="s">
        <v>254</v>
      </c>
    </row>
    <row r="435" s="2" customFormat="1" ht="16.5" customHeight="1">
      <c r="A435" s="42"/>
      <c r="B435" s="43"/>
      <c r="C435" s="285" t="s">
        <v>474</v>
      </c>
      <c r="D435" s="285" t="s">
        <v>376</v>
      </c>
      <c r="E435" s="286" t="s">
        <v>2451</v>
      </c>
      <c r="F435" s="287" t="s">
        <v>2452</v>
      </c>
      <c r="G435" s="288" t="s">
        <v>413</v>
      </c>
      <c r="H435" s="289">
        <v>2</v>
      </c>
      <c r="I435" s="290"/>
      <c r="J435" s="291">
        <f>ROUND(I435*H435,2)</f>
        <v>0</v>
      </c>
      <c r="K435" s="287" t="s">
        <v>260</v>
      </c>
      <c r="L435" s="292"/>
      <c r="M435" s="293" t="s">
        <v>48</v>
      </c>
      <c r="N435" s="294" t="s">
        <v>56</v>
      </c>
      <c r="O435" s="88"/>
      <c r="P435" s="227">
        <f>O435*H435</f>
        <v>0</v>
      </c>
      <c r="Q435" s="227">
        <v>2.5299999999999998</v>
      </c>
      <c r="R435" s="227">
        <f>Q435*H435</f>
        <v>5.0599999999999996</v>
      </c>
      <c r="S435" s="227">
        <v>0</v>
      </c>
      <c r="T435" s="22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29" t="s">
        <v>303</v>
      </c>
      <c r="AT435" s="229" t="s">
        <v>376</v>
      </c>
      <c r="AU435" s="229" t="s">
        <v>93</v>
      </c>
      <c r="AY435" s="20" t="s">
        <v>254</v>
      </c>
      <c r="BE435" s="230">
        <f>IF(N435="základní",J435,0)</f>
        <v>0</v>
      </c>
      <c r="BF435" s="230">
        <f>IF(N435="snížená",J435,0)</f>
        <v>0</v>
      </c>
      <c r="BG435" s="230">
        <f>IF(N435="zákl. přenesená",J435,0)</f>
        <v>0</v>
      </c>
      <c r="BH435" s="230">
        <f>IF(N435="sníž. přenesená",J435,0)</f>
        <v>0</v>
      </c>
      <c r="BI435" s="230">
        <f>IF(N435="nulová",J435,0)</f>
        <v>0</v>
      </c>
      <c r="BJ435" s="20" t="s">
        <v>23</v>
      </c>
      <c r="BK435" s="230">
        <f>ROUND(I435*H435,2)</f>
        <v>0</v>
      </c>
      <c r="BL435" s="20" t="s">
        <v>261</v>
      </c>
      <c r="BM435" s="229" t="s">
        <v>2453</v>
      </c>
    </row>
    <row r="436" s="13" customFormat="1">
      <c r="A436" s="13"/>
      <c r="B436" s="236"/>
      <c r="C436" s="237"/>
      <c r="D436" s="238" t="s">
        <v>265</v>
      </c>
      <c r="E436" s="239" t="s">
        <v>48</v>
      </c>
      <c r="F436" s="240" t="s">
        <v>93</v>
      </c>
      <c r="G436" s="237"/>
      <c r="H436" s="241">
        <v>2</v>
      </c>
      <c r="I436" s="242"/>
      <c r="J436" s="237"/>
      <c r="K436" s="237"/>
      <c r="L436" s="243"/>
      <c r="M436" s="244"/>
      <c r="N436" s="245"/>
      <c r="O436" s="245"/>
      <c r="P436" s="245"/>
      <c r="Q436" s="245"/>
      <c r="R436" s="245"/>
      <c r="S436" s="245"/>
      <c r="T436" s="24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7" t="s">
        <v>265</v>
      </c>
      <c r="AU436" s="247" t="s">
        <v>93</v>
      </c>
      <c r="AV436" s="13" t="s">
        <v>93</v>
      </c>
      <c r="AW436" s="13" t="s">
        <v>46</v>
      </c>
      <c r="AX436" s="13" t="s">
        <v>23</v>
      </c>
      <c r="AY436" s="247" t="s">
        <v>254</v>
      </c>
    </row>
    <row r="437" s="2" customFormat="1" ht="16.5" customHeight="1">
      <c r="A437" s="42"/>
      <c r="B437" s="43"/>
      <c r="C437" s="218" t="s">
        <v>479</v>
      </c>
      <c r="D437" s="218" t="s">
        <v>256</v>
      </c>
      <c r="E437" s="219" t="s">
        <v>1177</v>
      </c>
      <c r="F437" s="220" t="s">
        <v>1178</v>
      </c>
      <c r="G437" s="221" t="s">
        <v>413</v>
      </c>
      <c r="H437" s="222">
        <v>6</v>
      </c>
      <c r="I437" s="223"/>
      <c r="J437" s="224">
        <f>ROUND(I437*H437,2)</f>
        <v>0</v>
      </c>
      <c r="K437" s="220" t="s">
        <v>260</v>
      </c>
      <c r="L437" s="48"/>
      <c r="M437" s="225" t="s">
        <v>48</v>
      </c>
      <c r="N437" s="226" t="s">
        <v>56</v>
      </c>
      <c r="O437" s="88"/>
      <c r="P437" s="227">
        <f>O437*H437</f>
        <v>0</v>
      </c>
      <c r="Q437" s="227">
        <v>0.010189999999999999</v>
      </c>
      <c r="R437" s="227">
        <f>Q437*H437</f>
        <v>0.06114</v>
      </c>
      <c r="S437" s="227">
        <v>0</v>
      </c>
      <c r="T437" s="22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29" t="s">
        <v>261</v>
      </c>
      <c r="AT437" s="229" t="s">
        <v>256</v>
      </c>
      <c r="AU437" s="229" t="s">
        <v>93</v>
      </c>
      <c r="AY437" s="20" t="s">
        <v>254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20" t="s">
        <v>23</v>
      </c>
      <c r="BK437" s="230">
        <f>ROUND(I437*H437,2)</f>
        <v>0</v>
      </c>
      <c r="BL437" s="20" t="s">
        <v>261</v>
      </c>
      <c r="BM437" s="229" t="s">
        <v>2454</v>
      </c>
    </row>
    <row r="438" s="2" customFormat="1">
      <c r="A438" s="42"/>
      <c r="B438" s="43"/>
      <c r="C438" s="44"/>
      <c r="D438" s="231" t="s">
        <v>263</v>
      </c>
      <c r="E438" s="44"/>
      <c r="F438" s="232" t="s">
        <v>1180</v>
      </c>
      <c r="G438" s="44"/>
      <c r="H438" s="44"/>
      <c r="I438" s="233"/>
      <c r="J438" s="44"/>
      <c r="K438" s="44"/>
      <c r="L438" s="48"/>
      <c r="M438" s="234"/>
      <c r="N438" s="23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263</v>
      </c>
      <c r="AU438" s="20" t="s">
        <v>93</v>
      </c>
    </row>
    <row r="439" s="13" customFormat="1">
      <c r="A439" s="13"/>
      <c r="B439" s="236"/>
      <c r="C439" s="237"/>
      <c r="D439" s="238" t="s">
        <v>265</v>
      </c>
      <c r="E439" s="239" t="s">
        <v>48</v>
      </c>
      <c r="F439" s="240" t="s">
        <v>292</v>
      </c>
      <c r="G439" s="237"/>
      <c r="H439" s="241">
        <v>6</v>
      </c>
      <c r="I439" s="242"/>
      <c r="J439" s="237"/>
      <c r="K439" s="237"/>
      <c r="L439" s="243"/>
      <c r="M439" s="244"/>
      <c r="N439" s="245"/>
      <c r="O439" s="245"/>
      <c r="P439" s="245"/>
      <c r="Q439" s="245"/>
      <c r="R439" s="245"/>
      <c r="S439" s="245"/>
      <c r="T439" s="24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7" t="s">
        <v>265</v>
      </c>
      <c r="AU439" s="247" t="s">
        <v>93</v>
      </c>
      <c r="AV439" s="13" t="s">
        <v>93</v>
      </c>
      <c r="AW439" s="13" t="s">
        <v>46</v>
      </c>
      <c r="AX439" s="13" t="s">
        <v>23</v>
      </c>
      <c r="AY439" s="247" t="s">
        <v>254</v>
      </c>
    </row>
    <row r="440" s="2" customFormat="1" ht="16.5" customHeight="1">
      <c r="A440" s="42"/>
      <c r="B440" s="43"/>
      <c r="C440" s="285" t="s">
        <v>485</v>
      </c>
      <c r="D440" s="285" t="s">
        <v>376</v>
      </c>
      <c r="E440" s="286" t="s">
        <v>2455</v>
      </c>
      <c r="F440" s="287" t="s">
        <v>2456</v>
      </c>
      <c r="G440" s="288" t="s">
        <v>413</v>
      </c>
      <c r="H440" s="289">
        <v>2</v>
      </c>
      <c r="I440" s="290"/>
      <c r="J440" s="291">
        <f>ROUND(I440*H440,2)</f>
        <v>0</v>
      </c>
      <c r="K440" s="287" t="s">
        <v>260</v>
      </c>
      <c r="L440" s="292"/>
      <c r="M440" s="293" t="s">
        <v>48</v>
      </c>
      <c r="N440" s="294" t="s">
        <v>56</v>
      </c>
      <c r="O440" s="88"/>
      <c r="P440" s="227">
        <f>O440*H440</f>
        <v>0</v>
      </c>
      <c r="Q440" s="227">
        <v>1.0540000000000001</v>
      </c>
      <c r="R440" s="227">
        <f>Q440*H440</f>
        <v>2.1080000000000001</v>
      </c>
      <c r="S440" s="227">
        <v>0</v>
      </c>
      <c r="T440" s="228">
        <f>S440*H440</f>
        <v>0</v>
      </c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R440" s="229" t="s">
        <v>303</v>
      </c>
      <c r="AT440" s="229" t="s">
        <v>376</v>
      </c>
      <c r="AU440" s="229" t="s">
        <v>93</v>
      </c>
      <c r="AY440" s="20" t="s">
        <v>254</v>
      </c>
      <c r="BE440" s="230">
        <f>IF(N440="základní",J440,0)</f>
        <v>0</v>
      </c>
      <c r="BF440" s="230">
        <f>IF(N440="snížená",J440,0)</f>
        <v>0</v>
      </c>
      <c r="BG440" s="230">
        <f>IF(N440="zákl. přenesená",J440,0)</f>
        <v>0</v>
      </c>
      <c r="BH440" s="230">
        <f>IF(N440="sníž. přenesená",J440,0)</f>
        <v>0</v>
      </c>
      <c r="BI440" s="230">
        <f>IF(N440="nulová",J440,0)</f>
        <v>0</v>
      </c>
      <c r="BJ440" s="20" t="s">
        <v>23</v>
      </c>
      <c r="BK440" s="230">
        <f>ROUND(I440*H440,2)</f>
        <v>0</v>
      </c>
      <c r="BL440" s="20" t="s">
        <v>261</v>
      </c>
      <c r="BM440" s="229" t="s">
        <v>2457</v>
      </c>
    </row>
    <row r="441" s="13" customFormat="1">
      <c r="A441" s="13"/>
      <c r="B441" s="236"/>
      <c r="C441" s="237"/>
      <c r="D441" s="238" t="s">
        <v>265</v>
      </c>
      <c r="E441" s="239" t="s">
        <v>48</v>
      </c>
      <c r="F441" s="240" t="s">
        <v>93</v>
      </c>
      <c r="G441" s="237"/>
      <c r="H441" s="241">
        <v>2</v>
      </c>
      <c r="I441" s="242"/>
      <c r="J441" s="237"/>
      <c r="K441" s="237"/>
      <c r="L441" s="243"/>
      <c r="M441" s="244"/>
      <c r="N441" s="245"/>
      <c r="O441" s="245"/>
      <c r="P441" s="245"/>
      <c r="Q441" s="245"/>
      <c r="R441" s="245"/>
      <c r="S441" s="245"/>
      <c r="T441" s="24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7" t="s">
        <v>265</v>
      </c>
      <c r="AU441" s="247" t="s">
        <v>93</v>
      </c>
      <c r="AV441" s="13" t="s">
        <v>93</v>
      </c>
      <c r="AW441" s="13" t="s">
        <v>46</v>
      </c>
      <c r="AX441" s="13" t="s">
        <v>23</v>
      </c>
      <c r="AY441" s="247" t="s">
        <v>254</v>
      </c>
    </row>
    <row r="442" s="2" customFormat="1" ht="16.5" customHeight="1">
      <c r="A442" s="42"/>
      <c r="B442" s="43"/>
      <c r="C442" s="285" t="s">
        <v>490</v>
      </c>
      <c r="D442" s="285" t="s">
        <v>376</v>
      </c>
      <c r="E442" s="286" t="s">
        <v>2458</v>
      </c>
      <c r="F442" s="287" t="s">
        <v>2459</v>
      </c>
      <c r="G442" s="288" t="s">
        <v>413</v>
      </c>
      <c r="H442" s="289">
        <v>2</v>
      </c>
      <c r="I442" s="290"/>
      <c r="J442" s="291">
        <f>ROUND(I442*H442,2)</f>
        <v>0</v>
      </c>
      <c r="K442" s="287" t="s">
        <v>260</v>
      </c>
      <c r="L442" s="292"/>
      <c r="M442" s="293" t="s">
        <v>48</v>
      </c>
      <c r="N442" s="294" t="s">
        <v>56</v>
      </c>
      <c r="O442" s="88"/>
      <c r="P442" s="227">
        <f>O442*H442</f>
        <v>0</v>
      </c>
      <c r="Q442" s="227">
        <v>0.52600000000000002</v>
      </c>
      <c r="R442" s="227">
        <f>Q442*H442</f>
        <v>1.0520000000000001</v>
      </c>
      <c r="S442" s="227">
        <v>0</v>
      </c>
      <c r="T442" s="22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29" t="s">
        <v>303</v>
      </c>
      <c r="AT442" s="229" t="s">
        <v>376</v>
      </c>
      <c r="AU442" s="229" t="s">
        <v>93</v>
      </c>
      <c r="AY442" s="20" t="s">
        <v>254</v>
      </c>
      <c r="BE442" s="230">
        <f>IF(N442="základní",J442,0)</f>
        <v>0</v>
      </c>
      <c r="BF442" s="230">
        <f>IF(N442="snížená",J442,0)</f>
        <v>0</v>
      </c>
      <c r="BG442" s="230">
        <f>IF(N442="zákl. přenesená",J442,0)</f>
        <v>0</v>
      </c>
      <c r="BH442" s="230">
        <f>IF(N442="sníž. přenesená",J442,0)</f>
        <v>0</v>
      </c>
      <c r="BI442" s="230">
        <f>IF(N442="nulová",J442,0)</f>
        <v>0</v>
      </c>
      <c r="BJ442" s="20" t="s">
        <v>23</v>
      </c>
      <c r="BK442" s="230">
        <f>ROUND(I442*H442,2)</f>
        <v>0</v>
      </c>
      <c r="BL442" s="20" t="s">
        <v>261</v>
      </c>
      <c r="BM442" s="229" t="s">
        <v>2460</v>
      </c>
    </row>
    <row r="443" s="13" customFormat="1">
      <c r="A443" s="13"/>
      <c r="B443" s="236"/>
      <c r="C443" s="237"/>
      <c r="D443" s="238" t="s">
        <v>265</v>
      </c>
      <c r="E443" s="239" t="s">
        <v>48</v>
      </c>
      <c r="F443" s="240" t="s">
        <v>93</v>
      </c>
      <c r="G443" s="237"/>
      <c r="H443" s="241">
        <v>2</v>
      </c>
      <c r="I443" s="242"/>
      <c r="J443" s="237"/>
      <c r="K443" s="237"/>
      <c r="L443" s="243"/>
      <c r="M443" s="244"/>
      <c r="N443" s="245"/>
      <c r="O443" s="245"/>
      <c r="P443" s="245"/>
      <c r="Q443" s="245"/>
      <c r="R443" s="245"/>
      <c r="S443" s="245"/>
      <c r="T443" s="24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7" t="s">
        <v>265</v>
      </c>
      <c r="AU443" s="247" t="s">
        <v>93</v>
      </c>
      <c r="AV443" s="13" t="s">
        <v>93</v>
      </c>
      <c r="AW443" s="13" t="s">
        <v>46</v>
      </c>
      <c r="AX443" s="13" t="s">
        <v>23</v>
      </c>
      <c r="AY443" s="247" t="s">
        <v>254</v>
      </c>
    </row>
    <row r="444" s="2" customFormat="1" ht="16.5" customHeight="1">
      <c r="A444" s="42"/>
      <c r="B444" s="43"/>
      <c r="C444" s="285" t="s">
        <v>496</v>
      </c>
      <c r="D444" s="285" t="s">
        <v>376</v>
      </c>
      <c r="E444" s="286" t="s">
        <v>2461</v>
      </c>
      <c r="F444" s="287" t="s">
        <v>2462</v>
      </c>
      <c r="G444" s="288" t="s">
        <v>413</v>
      </c>
      <c r="H444" s="289">
        <v>2</v>
      </c>
      <c r="I444" s="290"/>
      <c r="J444" s="291">
        <f>ROUND(I444*H444,2)</f>
        <v>0</v>
      </c>
      <c r="K444" s="287" t="s">
        <v>260</v>
      </c>
      <c r="L444" s="292"/>
      <c r="M444" s="293" t="s">
        <v>48</v>
      </c>
      <c r="N444" s="294" t="s">
        <v>56</v>
      </c>
      <c r="O444" s="88"/>
      <c r="P444" s="227">
        <f>O444*H444</f>
        <v>0</v>
      </c>
      <c r="Q444" s="227">
        <v>0.14999999999999999</v>
      </c>
      <c r="R444" s="227">
        <f>Q444*H444</f>
        <v>0.29999999999999999</v>
      </c>
      <c r="S444" s="227">
        <v>0</v>
      </c>
      <c r="T444" s="22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29" t="s">
        <v>303</v>
      </c>
      <c r="AT444" s="229" t="s">
        <v>376</v>
      </c>
      <c r="AU444" s="229" t="s">
        <v>93</v>
      </c>
      <c r="AY444" s="20" t="s">
        <v>254</v>
      </c>
      <c r="BE444" s="230">
        <f>IF(N444="základní",J444,0)</f>
        <v>0</v>
      </c>
      <c r="BF444" s="230">
        <f>IF(N444="snížená",J444,0)</f>
        <v>0</v>
      </c>
      <c r="BG444" s="230">
        <f>IF(N444="zákl. přenesená",J444,0)</f>
        <v>0</v>
      </c>
      <c r="BH444" s="230">
        <f>IF(N444="sníž. přenesená",J444,0)</f>
        <v>0</v>
      </c>
      <c r="BI444" s="230">
        <f>IF(N444="nulová",J444,0)</f>
        <v>0</v>
      </c>
      <c r="BJ444" s="20" t="s">
        <v>23</v>
      </c>
      <c r="BK444" s="230">
        <f>ROUND(I444*H444,2)</f>
        <v>0</v>
      </c>
      <c r="BL444" s="20" t="s">
        <v>261</v>
      </c>
      <c r="BM444" s="229" t="s">
        <v>2463</v>
      </c>
    </row>
    <row r="445" s="13" customFormat="1">
      <c r="A445" s="13"/>
      <c r="B445" s="236"/>
      <c r="C445" s="237"/>
      <c r="D445" s="238" t="s">
        <v>265</v>
      </c>
      <c r="E445" s="239" t="s">
        <v>48</v>
      </c>
      <c r="F445" s="240" t="s">
        <v>93</v>
      </c>
      <c r="G445" s="237"/>
      <c r="H445" s="241">
        <v>2</v>
      </c>
      <c r="I445" s="242"/>
      <c r="J445" s="237"/>
      <c r="K445" s="237"/>
      <c r="L445" s="243"/>
      <c r="M445" s="244"/>
      <c r="N445" s="245"/>
      <c r="O445" s="245"/>
      <c r="P445" s="245"/>
      <c r="Q445" s="245"/>
      <c r="R445" s="245"/>
      <c r="S445" s="245"/>
      <c r="T445" s="24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7" t="s">
        <v>265</v>
      </c>
      <c r="AU445" s="247" t="s">
        <v>93</v>
      </c>
      <c r="AV445" s="13" t="s">
        <v>93</v>
      </c>
      <c r="AW445" s="13" t="s">
        <v>46</v>
      </c>
      <c r="AX445" s="13" t="s">
        <v>23</v>
      </c>
      <c r="AY445" s="247" t="s">
        <v>254</v>
      </c>
    </row>
    <row r="446" s="2" customFormat="1" ht="16.5" customHeight="1">
      <c r="A446" s="42"/>
      <c r="B446" s="43"/>
      <c r="C446" s="218" t="s">
        <v>505</v>
      </c>
      <c r="D446" s="218" t="s">
        <v>256</v>
      </c>
      <c r="E446" s="219" t="s">
        <v>1195</v>
      </c>
      <c r="F446" s="220" t="s">
        <v>1196</v>
      </c>
      <c r="G446" s="221" t="s">
        <v>413</v>
      </c>
      <c r="H446" s="222">
        <v>4</v>
      </c>
      <c r="I446" s="223"/>
      <c r="J446" s="224">
        <f>ROUND(I446*H446,2)</f>
        <v>0</v>
      </c>
      <c r="K446" s="220" t="s">
        <v>797</v>
      </c>
      <c r="L446" s="48"/>
      <c r="M446" s="225" t="s">
        <v>48</v>
      </c>
      <c r="N446" s="226" t="s">
        <v>56</v>
      </c>
      <c r="O446" s="88"/>
      <c r="P446" s="227">
        <f>O446*H446</f>
        <v>0</v>
      </c>
      <c r="Q446" s="227">
        <v>0.01248</v>
      </c>
      <c r="R446" s="227">
        <f>Q446*H446</f>
        <v>0.049919999999999999</v>
      </c>
      <c r="S446" s="227">
        <v>0</v>
      </c>
      <c r="T446" s="22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29" t="s">
        <v>261</v>
      </c>
      <c r="AT446" s="229" t="s">
        <v>256</v>
      </c>
      <c r="AU446" s="229" t="s">
        <v>93</v>
      </c>
      <c r="AY446" s="20" t="s">
        <v>254</v>
      </c>
      <c r="BE446" s="230">
        <f>IF(N446="základní",J446,0)</f>
        <v>0</v>
      </c>
      <c r="BF446" s="230">
        <f>IF(N446="snížená",J446,0)</f>
        <v>0</v>
      </c>
      <c r="BG446" s="230">
        <f>IF(N446="zákl. přenesená",J446,0)</f>
        <v>0</v>
      </c>
      <c r="BH446" s="230">
        <f>IF(N446="sníž. přenesená",J446,0)</f>
        <v>0</v>
      </c>
      <c r="BI446" s="230">
        <f>IF(N446="nulová",J446,0)</f>
        <v>0</v>
      </c>
      <c r="BJ446" s="20" t="s">
        <v>23</v>
      </c>
      <c r="BK446" s="230">
        <f>ROUND(I446*H446,2)</f>
        <v>0</v>
      </c>
      <c r="BL446" s="20" t="s">
        <v>261</v>
      </c>
      <c r="BM446" s="229" t="s">
        <v>2464</v>
      </c>
    </row>
    <row r="447" s="2" customFormat="1">
      <c r="A447" s="42"/>
      <c r="B447" s="43"/>
      <c r="C447" s="44"/>
      <c r="D447" s="231" t="s">
        <v>263</v>
      </c>
      <c r="E447" s="44"/>
      <c r="F447" s="232" t="s">
        <v>2465</v>
      </c>
      <c r="G447" s="44"/>
      <c r="H447" s="44"/>
      <c r="I447" s="233"/>
      <c r="J447" s="44"/>
      <c r="K447" s="44"/>
      <c r="L447" s="48"/>
      <c r="M447" s="234"/>
      <c r="N447" s="23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0" t="s">
        <v>263</v>
      </c>
      <c r="AU447" s="20" t="s">
        <v>93</v>
      </c>
    </row>
    <row r="448" s="13" customFormat="1">
      <c r="A448" s="13"/>
      <c r="B448" s="236"/>
      <c r="C448" s="237"/>
      <c r="D448" s="238" t="s">
        <v>265</v>
      </c>
      <c r="E448" s="239" t="s">
        <v>48</v>
      </c>
      <c r="F448" s="240" t="s">
        <v>261</v>
      </c>
      <c r="G448" s="237"/>
      <c r="H448" s="241">
        <v>4</v>
      </c>
      <c r="I448" s="242"/>
      <c r="J448" s="237"/>
      <c r="K448" s="237"/>
      <c r="L448" s="243"/>
      <c r="M448" s="244"/>
      <c r="N448" s="245"/>
      <c r="O448" s="245"/>
      <c r="P448" s="245"/>
      <c r="Q448" s="245"/>
      <c r="R448" s="245"/>
      <c r="S448" s="245"/>
      <c r="T448" s="24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7" t="s">
        <v>265</v>
      </c>
      <c r="AU448" s="247" t="s">
        <v>93</v>
      </c>
      <c r="AV448" s="13" t="s">
        <v>93</v>
      </c>
      <c r="AW448" s="13" t="s">
        <v>46</v>
      </c>
      <c r="AX448" s="13" t="s">
        <v>23</v>
      </c>
      <c r="AY448" s="247" t="s">
        <v>254</v>
      </c>
    </row>
    <row r="449" s="2" customFormat="1" ht="16.5" customHeight="1">
      <c r="A449" s="42"/>
      <c r="B449" s="43"/>
      <c r="C449" s="285" t="s">
        <v>214</v>
      </c>
      <c r="D449" s="285" t="s">
        <v>376</v>
      </c>
      <c r="E449" s="286" t="s">
        <v>2466</v>
      </c>
      <c r="F449" s="287" t="s">
        <v>2467</v>
      </c>
      <c r="G449" s="288" t="s">
        <v>413</v>
      </c>
      <c r="H449" s="289">
        <v>2</v>
      </c>
      <c r="I449" s="290"/>
      <c r="J449" s="291">
        <f>ROUND(I449*H449,2)</f>
        <v>0</v>
      </c>
      <c r="K449" s="287" t="s">
        <v>260</v>
      </c>
      <c r="L449" s="292"/>
      <c r="M449" s="293" t="s">
        <v>48</v>
      </c>
      <c r="N449" s="294" t="s">
        <v>56</v>
      </c>
      <c r="O449" s="88"/>
      <c r="P449" s="227">
        <f>O449*H449</f>
        <v>0</v>
      </c>
      <c r="Q449" s="227">
        <v>0.48499999999999999</v>
      </c>
      <c r="R449" s="227">
        <f>Q449*H449</f>
        <v>0.96999999999999997</v>
      </c>
      <c r="S449" s="227">
        <v>0</v>
      </c>
      <c r="T449" s="22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29" t="s">
        <v>303</v>
      </c>
      <c r="AT449" s="229" t="s">
        <v>376</v>
      </c>
      <c r="AU449" s="229" t="s">
        <v>93</v>
      </c>
      <c r="AY449" s="20" t="s">
        <v>254</v>
      </c>
      <c r="BE449" s="230">
        <f>IF(N449="základní",J449,0)</f>
        <v>0</v>
      </c>
      <c r="BF449" s="230">
        <f>IF(N449="snížená",J449,0)</f>
        <v>0</v>
      </c>
      <c r="BG449" s="230">
        <f>IF(N449="zákl. přenesená",J449,0)</f>
        <v>0</v>
      </c>
      <c r="BH449" s="230">
        <f>IF(N449="sníž. přenesená",J449,0)</f>
        <v>0</v>
      </c>
      <c r="BI449" s="230">
        <f>IF(N449="nulová",J449,0)</f>
        <v>0</v>
      </c>
      <c r="BJ449" s="20" t="s">
        <v>23</v>
      </c>
      <c r="BK449" s="230">
        <f>ROUND(I449*H449,2)</f>
        <v>0</v>
      </c>
      <c r="BL449" s="20" t="s">
        <v>261</v>
      </c>
      <c r="BM449" s="229" t="s">
        <v>2468</v>
      </c>
    </row>
    <row r="450" s="13" customFormat="1">
      <c r="A450" s="13"/>
      <c r="B450" s="236"/>
      <c r="C450" s="237"/>
      <c r="D450" s="238" t="s">
        <v>265</v>
      </c>
      <c r="E450" s="239" t="s">
        <v>48</v>
      </c>
      <c r="F450" s="240" t="s">
        <v>93</v>
      </c>
      <c r="G450" s="237"/>
      <c r="H450" s="241">
        <v>2</v>
      </c>
      <c r="I450" s="242"/>
      <c r="J450" s="237"/>
      <c r="K450" s="237"/>
      <c r="L450" s="243"/>
      <c r="M450" s="244"/>
      <c r="N450" s="245"/>
      <c r="O450" s="245"/>
      <c r="P450" s="245"/>
      <c r="Q450" s="245"/>
      <c r="R450" s="245"/>
      <c r="S450" s="245"/>
      <c r="T450" s="24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7" t="s">
        <v>265</v>
      </c>
      <c r="AU450" s="247" t="s">
        <v>93</v>
      </c>
      <c r="AV450" s="13" t="s">
        <v>93</v>
      </c>
      <c r="AW450" s="13" t="s">
        <v>46</v>
      </c>
      <c r="AX450" s="13" t="s">
        <v>23</v>
      </c>
      <c r="AY450" s="247" t="s">
        <v>254</v>
      </c>
    </row>
    <row r="451" s="2" customFormat="1" ht="16.5" customHeight="1">
      <c r="A451" s="42"/>
      <c r="B451" s="43"/>
      <c r="C451" s="285" t="s">
        <v>203</v>
      </c>
      <c r="D451" s="285" t="s">
        <v>376</v>
      </c>
      <c r="E451" s="286" t="s">
        <v>2469</v>
      </c>
      <c r="F451" s="287" t="s">
        <v>2470</v>
      </c>
      <c r="G451" s="288" t="s">
        <v>413</v>
      </c>
      <c r="H451" s="289">
        <v>2</v>
      </c>
      <c r="I451" s="290"/>
      <c r="J451" s="291">
        <f>ROUND(I451*H451,2)</f>
        <v>0</v>
      </c>
      <c r="K451" s="287" t="s">
        <v>260</v>
      </c>
      <c r="L451" s="292"/>
      <c r="M451" s="293" t="s">
        <v>48</v>
      </c>
      <c r="N451" s="294" t="s">
        <v>56</v>
      </c>
      <c r="O451" s="88"/>
      <c r="P451" s="227">
        <f>O451*H451</f>
        <v>0</v>
      </c>
      <c r="Q451" s="227">
        <v>0.50800000000000001</v>
      </c>
      <c r="R451" s="227">
        <f>Q451*H451</f>
        <v>1.016</v>
      </c>
      <c r="S451" s="227">
        <v>0</v>
      </c>
      <c r="T451" s="228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29" t="s">
        <v>303</v>
      </c>
      <c r="AT451" s="229" t="s">
        <v>376</v>
      </c>
      <c r="AU451" s="229" t="s">
        <v>93</v>
      </c>
      <c r="AY451" s="20" t="s">
        <v>254</v>
      </c>
      <c r="BE451" s="230">
        <f>IF(N451="základní",J451,0)</f>
        <v>0</v>
      </c>
      <c r="BF451" s="230">
        <f>IF(N451="snížená",J451,0)</f>
        <v>0</v>
      </c>
      <c r="BG451" s="230">
        <f>IF(N451="zákl. přenesená",J451,0)</f>
        <v>0</v>
      </c>
      <c r="BH451" s="230">
        <f>IF(N451="sníž. přenesená",J451,0)</f>
        <v>0</v>
      </c>
      <c r="BI451" s="230">
        <f>IF(N451="nulová",J451,0)</f>
        <v>0</v>
      </c>
      <c r="BJ451" s="20" t="s">
        <v>23</v>
      </c>
      <c r="BK451" s="230">
        <f>ROUND(I451*H451,2)</f>
        <v>0</v>
      </c>
      <c r="BL451" s="20" t="s">
        <v>261</v>
      </c>
      <c r="BM451" s="229" t="s">
        <v>2471</v>
      </c>
    </row>
    <row r="452" s="13" customFormat="1">
      <c r="A452" s="13"/>
      <c r="B452" s="236"/>
      <c r="C452" s="237"/>
      <c r="D452" s="238" t="s">
        <v>265</v>
      </c>
      <c r="E452" s="239" t="s">
        <v>48</v>
      </c>
      <c r="F452" s="240" t="s">
        <v>93</v>
      </c>
      <c r="G452" s="237"/>
      <c r="H452" s="241">
        <v>2</v>
      </c>
      <c r="I452" s="242"/>
      <c r="J452" s="237"/>
      <c r="K452" s="237"/>
      <c r="L452" s="243"/>
      <c r="M452" s="244"/>
      <c r="N452" s="245"/>
      <c r="O452" s="245"/>
      <c r="P452" s="245"/>
      <c r="Q452" s="245"/>
      <c r="R452" s="245"/>
      <c r="S452" s="245"/>
      <c r="T452" s="24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7" t="s">
        <v>265</v>
      </c>
      <c r="AU452" s="247" t="s">
        <v>93</v>
      </c>
      <c r="AV452" s="13" t="s">
        <v>93</v>
      </c>
      <c r="AW452" s="13" t="s">
        <v>46</v>
      </c>
      <c r="AX452" s="13" t="s">
        <v>23</v>
      </c>
      <c r="AY452" s="247" t="s">
        <v>254</v>
      </c>
    </row>
    <row r="453" s="2" customFormat="1" ht="21.75" customHeight="1">
      <c r="A453" s="42"/>
      <c r="B453" s="43"/>
      <c r="C453" s="218" t="s">
        <v>525</v>
      </c>
      <c r="D453" s="218" t="s">
        <v>256</v>
      </c>
      <c r="E453" s="219" t="s">
        <v>1212</v>
      </c>
      <c r="F453" s="220" t="s">
        <v>1213</v>
      </c>
      <c r="G453" s="221" t="s">
        <v>413</v>
      </c>
      <c r="H453" s="222">
        <v>2</v>
      </c>
      <c r="I453" s="223"/>
      <c r="J453" s="224">
        <f>ROUND(I453*H453,2)</f>
        <v>0</v>
      </c>
      <c r="K453" s="220" t="s">
        <v>260</v>
      </c>
      <c r="L453" s="48"/>
      <c r="M453" s="225" t="s">
        <v>48</v>
      </c>
      <c r="N453" s="226" t="s">
        <v>56</v>
      </c>
      <c r="O453" s="88"/>
      <c r="P453" s="227">
        <f>O453*H453</f>
        <v>0</v>
      </c>
      <c r="Q453" s="227">
        <v>0.089999999999999997</v>
      </c>
      <c r="R453" s="227">
        <f>Q453*H453</f>
        <v>0.17999999999999999</v>
      </c>
      <c r="S453" s="227">
        <v>0</v>
      </c>
      <c r="T453" s="228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29" t="s">
        <v>261</v>
      </c>
      <c r="AT453" s="229" t="s">
        <v>256</v>
      </c>
      <c r="AU453" s="229" t="s">
        <v>93</v>
      </c>
      <c r="AY453" s="20" t="s">
        <v>254</v>
      </c>
      <c r="BE453" s="230">
        <f>IF(N453="základní",J453,0)</f>
        <v>0</v>
      </c>
      <c r="BF453" s="230">
        <f>IF(N453="snížená",J453,0)</f>
        <v>0</v>
      </c>
      <c r="BG453" s="230">
        <f>IF(N453="zákl. přenesená",J453,0)</f>
        <v>0</v>
      </c>
      <c r="BH453" s="230">
        <f>IF(N453="sníž. přenesená",J453,0)</f>
        <v>0</v>
      </c>
      <c r="BI453" s="230">
        <f>IF(N453="nulová",J453,0)</f>
        <v>0</v>
      </c>
      <c r="BJ453" s="20" t="s">
        <v>23</v>
      </c>
      <c r="BK453" s="230">
        <f>ROUND(I453*H453,2)</f>
        <v>0</v>
      </c>
      <c r="BL453" s="20" t="s">
        <v>261</v>
      </c>
      <c r="BM453" s="229" t="s">
        <v>2472</v>
      </c>
    </row>
    <row r="454" s="2" customFormat="1">
      <c r="A454" s="42"/>
      <c r="B454" s="43"/>
      <c r="C454" s="44"/>
      <c r="D454" s="231" t="s">
        <v>263</v>
      </c>
      <c r="E454" s="44"/>
      <c r="F454" s="232" t="s">
        <v>1215</v>
      </c>
      <c r="G454" s="44"/>
      <c r="H454" s="44"/>
      <c r="I454" s="233"/>
      <c r="J454" s="44"/>
      <c r="K454" s="44"/>
      <c r="L454" s="48"/>
      <c r="M454" s="234"/>
      <c r="N454" s="235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0" t="s">
        <v>263</v>
      </c>
      <c r="AU454" s="20" t="s">
        <v>93</v>
      </c>
    </row>
    <row r="455" s="13" customFormat="1">
      <c r="A455" s="13"/>
      <c r="B455" s="236"/>
      <c r="C455" s="237"/>
      <c r="D455" s="238" t="s">
        <v>265</v>
      </c>
      <c r="E455" s="239" t="s">
        <v>48</v>
      </c>
      <c r="F455" s="240" t="s">
        <v>93</v>
      </c>
      <c r="G455" s="237"/>
      <c r="H455" s="241">
        <v>2</v>
      </c>
      <c r="I455" s="242"/>
      <c r="J455" s="237"/>
      <c r="K455" s="237"/>
      <c r="L455" s="243"/>
      <c r="M455" s="244"/>
      <c r="N455" s="245"/>
      <c r="O455" s="245"/>
      <c r="P455" s="245"/>
      <c r="Q455" s="245"/>
      <c r="R455" s="245"/>
      <c r="S455" s="245"/>
      <c r="T455" s="24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7" t="s">
        <v>265</v>
      </c>
      <c r="AU455" s="247" t="s">
        <v>93</v>
      </c>
      <c r="AV455" s="13" t="s">
        <v>93</v>
      </c>
      <c r="AW455" s="13" t="s">
        <v>46</v>
      </c>
      <c r="AX455" s="13" t="s">
        <v>23</v>
      </c>
      <c r="AY455" s="247" t="s">
        <v>254</v>
      </c>
    </row>
    <row r="456" s="2" customFormat="1" ht="16.5" customHeight="1">
      <c r="A456" s="42"/>
      <c r="B456" s="43"/>
      <c r="C456" s="285" t="s">
        <v>533</v>
      </c>
      <c r="D456" s="285" t="s">
        <v>376</v>
      </c>
      <c r="E456" s="286" t="s">
        <v>1217</v>
      </c>
      <c r="F456" s="287" t="s">
        <v>1218</v>
      </c>
      <c r="G456" s="288" t="s">
        <v>413</v>
      </c>
      <c r="H456" s="289">
        <v>2</v>
      </c>
      <c r="I456" s="290"/>
      <c r="J456" s="291">
        <f>ROUND(I456*H456,2)</f>
        <v>0</v>
      </c>
      <c r="K456" s="287" t="s">
        <v>260</v>
      </c>
      <c r="L456" s="292"/>
      <c r="M456" s="293" t="s">
        <v>48</v>
      </c>
      <c r="N456" s="294" t="s">
        <v>56</v>
      </c>
      <c r="O456" s="88"/>
      <c r="P456" s="227">
        <f>O456*H456</f>
        <v>0</v>
      </c>
      <c r="Q456" s="227">
        <v>0.19600000000000001</v>
      </c>
      <c r="R456" s="227">
        <f>Q456*H456</f>
        <v>0.39200000000000002</v>
      </c>
      <c r="S456" s="227">
        <v>0</v>
      </c>
      <c r="T456" s="228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29" t="s">
        <v>499</v>
      </c>
      <c r="AT456" s="229" t="s">
        <v>376</v>
      </c>
      <c r="AU456" s="229" t="s">
        <v>93</v>
      </c>
      <c r="AY456" s="20" t="s">
        <v>254</v>
      </c>
      <c r="BE456" s="230">
        <f>IF(N456="základní",J456,0)</f>
        <v>0</v>
      </c>
      <c r="BF456" s="230">
        <f>IF(N456="snížená",J456,0)</f>
        <v>0</v>
      </c>
      <c r="BG456" s="230">
        <f>IF(N456="zákl. přenesená",J456,0)</f>
        <v>0</v>
      </c>
      <c r="BH456" s="230">
        <f>IF(N456="sníž. přenesená",J456,0)</f>
        <v>0</v>
      </c>
      <c r="BI456" s="230">
        <f>IF(N456="nulová",J456,0)</f>
        <v>0</v>
      </c>
      <c r="BJ456" s="20" t="s">
        <v>23</v>
      </c>
      <c r="BK456" s="230">
        <f>ROUND(I456*H456,2)</f>
        <v>0</v>
      </c>
      <c r="BL456" s="20" t="s">
        <v>499</v>
      </c>
      <c r="BM456" s="229" t="s">
        <v>2473</v>
      </c>
    </row>
    <row r="457" s="13" customFormat="1">
      <c r="A457" s="13"/>
      <c r="B457" s="236"/>
      <c r="C457" s="237"/>
      <c r="D457" s="238" t="s">
        <v>265</v>
      </c>
      <c r="E457" s="239" t="s">
        <v>48</v>
      </c>
      <c r="F457" s="240" t="s">
        <v>93</v>
      </c>
      <c r="G457" s="237"/>
      <c r="H457" s="241">
        <v>2</v>
      </c>
      <c r="I457" s="242"/>
      <c r="J457" s="237"/>
      <c r="K457" s="237"/>
      <c r="L457" s="243"/>
      <c r="M457" s="244"/>
      <c r="N457" s="245"/>
      <c r="O457" s="245"/>
      <c r="P457" s="245"/>
      <c r="Q457" s="245"/>
      <c r="R457" s="245"/>
      <c r="S457" s="245"/>
      <c r="T457" s="24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7" t="s">
        <v>265</v>
      </c>
      <c r="AU457" s="247" t="s">
        <v>93</v>
      </c>
      <c r="AV457" s="13" t="s">
        <v>93</v>
      </c>
      <c r="AW457" s="13" t="s">
        <v>46</v>
      </c>
      <c r="AX457" s="13" t="s">
        <v>23</v>
      </c>
      <c r="AY457" s="247" t="s">
        <v>254</v>
      </c>
    </row>
    <row r="458" s="2" customFormat="1" ht="16.5" customHeight="1">
      <c r="A458" s="42"/>
      <c r="B458" s="43"/>
      <c r="C458" s="285" t="s">
        <v>540</v>
      </c>
      <c r="D458" s="285" t="s">
        <v>376</v>
      </c>
      <c r="E458" s="286" t="s">
        <v>1221</v>
      </c>
      <c r="F458" s="287" t="s">
        <v>1222</v>
      </c>
      <c r="G458" s="288" t="s">
        <v>413</v>
      </c>
      <c r="H458" s="289">
        <v>1</v>
      </c>
      <c r="I458" s="290"/>
      <c r="J458" s="291">
        <f>ROUND(I458*H458,2)</f>
        <v>0</v>
      </c>
      <c r="K458" s="287" t="s">
        <v>260</v>
      </c>
      <c r="L458" s="292"/>
      <c r="M458" s="293" t="s">
        <v>48</v>
      </c>
      <c r="N458" s="294" t="s">
        <v>56</v>
      </c>
      <c r="O458" s="88"/>
      <c r="P458" s="227">
        <f>O458*H458</f>
        <v>0</v>
      </c>
      <c r="Q458" s="227">
        <v>0.01</v>
      </c>
      <c r="R458" s="227">
        <f>Q458*H458</f>
        <v>0.01</v>
      </c>
      <c r="S458" s="227">
        <v>0</v>
      </c>
      <c r="T458" s="228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29" t="s">
        <v>499</v>
      </c>
      <c r="AT458" s="229" t="s">
        <v>376</v>
      </c>
      <c r="AU458" s="229" t="s">
        <v>93</v>
      </c>
      <c r="AY458" s="20" t="s">
        <v>254</v>
      </c>
      <c r="BE458" s="230">
        <f>IF(N458="základní",J458,0)</f>
        <v>0</v>
      </c>
      <c r="BF458" s="230">
        <f>IF(N458="snížená",J458,0)</f>
        <v>0</v>
      </c>
      <c r="BG458" s="230">
        <f>IF(N458="zákl. přenesená",J458,0)</f>
        <v>0</v>
      </c>
      <c r="BH458" s="230">
        <f>IF(N458="sníž. přenesená",J458,0)</f>
        <v>0</v>
      </c>
      <c r="BI458" s="230">
        <f>IF(N458="nulová",J458,0)</f>
        <v>0</v>
      </c>
      <c r="BJ458" s="20" t="s">
        <v>23</v>
      </c>
      <c r="BK458" s="230">
        <f>ROUND(I458*H458,2)</f>
        <v>0</v>
      </c>
      <c r="BL458" s="20" t="s">
        <v>499</v>
      </c>
      <c r="BM458" s="229" t="s">
        <v>2474</v>
      </c>
    </row>
    <row r="459" s="13" customFormat="1">
      <c r="A459" s="13"/>
      <c r="B459" s="236"/>
      <c r="C459" s="237"/>
      <c r="D459" s="238" t="s">
        <v>265</v>
      </c>
      <c r="E459" s="239" t="s">
        <v>48</v>
      </c>
      <c r="F459" s="240" t="s">
        <v>23</v>
      </c>
      <c r="G459" s="237"/>
      <c r="H459" s="241">
        <v>1</v>
      </c>
      <c r="I459" s="242"/>
      <c r="J459" s="237"/>
      <c r="K459" s="237"/>
      <c r="L459" s="243"/>
      <c r="M459" s="244"/>
      <c r="N459" s="245"/>
      <c r="O459" s="245"/>
      <c r="P459" s="245"/>
      <c r="Q459" s="245"/>
      <c r="R459" s="245"/>
      <c r="S459" s="245"/>
      <c r="T459" s="246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7" t="s">
        <v>265</v>
      </c>
      <c r="AU459" s="247" t="s">
        <v>93</v>
      </c>
      <c r="AV459" s="13" t="s">
        <v>93</v>
      </c>
      <c r="AW459" s="13" t="s">
        <v>46</v>
      </c>
      <c r="AX459" s="13" t="s">
        <v>23</v>
      </c>
      <c r="AY459" s="247" t="s">
        <v>254</v>
      </c>
    </row>
    <row r="460" s="12" customFormat="1" ht="22.8" customHeight="1">
      <c r="A460" s="12"/>
      <c r="B460" s="202"/>
      <c r="C460" s="203"/>
      <c r="D460" s="204" t="s">
        <v>84</v>
      </c>
      <c r="E460" s="216" t="s">
        <v>572</v>
      </c>
      <c r="F460" s="216" t="s">
        <v>573</v>
      </c>
      <c r="G460" s="203"/>
      <c r="H460" s="203"/>
      <c r="I460" s="206"/>
      <c r="J460" s="217">
        <f>BK460</f>
        <v>0</v>
      </c>
      <c r="K460" s="203"/>
      <c r="L460" s="208"/>
      <c r="M460" s="209"/>
      <c r="N460" s="210"/>
      <c r="O460" s="210"/>
      <c r="P460" s="211">
        <f>SUM(P461:P464)</f>
        <v>0</v>
      </c>
      <c r="Q460" s="210"/>
      <c r="R460" s="211">
        <f>SUM(R461:R464)</f>
        <v>0</v>
      </c>
      <c r="S460" s="210"/>
      <c r="T460" s="212">
        <f>SUM(T461:T464)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13" t="s">
        <v>23</v>
      </c>
      <c r="AT460" s="214" t="s">
        <v>84</v>
      </c>
      <c r="AU460" s="214" t="s">
        <v>23</v>
      </c>
      <c r="AY460" s="213" t="s">
        <v>254</v>
      </c>
      <c r="BK460" s="215">
        <f>SUM(BK461:BK464)</f>
        <v>0</v>
      </c>
    </row>
    <row r="461" s="2" customFormat="1" ht="21.75" customHeight="1">
      <c r="A461" s="42"/>
      <c r="B461" s="43"/>
      <c r="C461" s="218" t="s">
        <v>548</v>
      </c>
      <c r="D461" s="218" t="s">
        <v>256</v>
      </c>
      <c r="E461" s="219" t="s">
        <v>1276</v>
      </c>
      <c r="F461" s="220" t="s">
        <v>1277</v>
      </c>
      <c r="G461" s="221" t="s">
        <v>528</v>
      </c>
      <c r="H461" s="222">
        <v>22.66</v>
      </c>
      <c r="I461" s="223"/>
      <c r="J461" s="224">
        <f>ROUND(I461*H461,2)</f>
        <v>0</v>
      </c>
      <c r="K461" s="220" t="s">
        <v>260</v>
      </c>
      <c r="L461" s="48"/>
      <c r="M461" s="225" t="s">
        <v>48</v>
      </c>
      <c r="N461" s="226" t="s">
        <v>56</v>
      </c>
      <c r="O461" s="88"/>
      <c r="P461" s="227">
        <f>O461*H461</f>
        <v>0</v>
      </c>
      <c r="Q461" s="227">
        <v>0</v>
      </c>
      <c r="R461" s="227">
        <f>Q461*H461</f>
        <v>0</v>
      </c>
      <c r="S461" s="227">
        <v>0</v>
      </c>
      <c r="T461" s="228">
        <f>S461*H461</f>
        <v>0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29" t="s">
        <v>261</v>
      </c>
      <c r="AT461" s="229" t="s">
        <v>256</v>
      </c>
      <c r="AU461" s="229" t="s">
        <v>93</v>
      </c>
      <c r="AY461" s="20" t="s">
        <v>254</v>
      </c>
      <c r="BE461" s="230">
        <f>IF(N461="základní",J461,0)</f>
        <v>0</v>
      </c>
      <c r="BF461" s="230">
        <f>IF(N461="snížená",J461,0)</f>
        <v>0</v>
      </c>
      <c r="BG461" s="230">
        <f>IF(N461="zákl. přenesená",J461,0)</f>
        <v>0</v>
      </c>
      <c r="BH461" s="230">
        <f>IF(N461="sníž. přenesená",J461,0)</f>
        <v>0</v>
      </c>
      <c r="BI461" s="230">
        <f>IF(N461="nulová",J461,0)</f>
        <v>0</v>
      </c>
      <c r="BJ461" s="20" t="s">
        <v>23</v>
      </c>
      <c r="BK461" s="230">
        <f>ROUND(I461*H461,2)</f>
        <v>0</v>
      </c>
      <c r="BL461" s="20" t="s">
        <v>261</v>
      </c>
      <c r="BM461" s="229" t="s">
        <v>1549</v>
      </c>
    </row>
    <row r="462" s="2" customFormat="1">
      <c r="A462" s="42"/>
      <c r="B462" s="43"/>
      <c r="C462" s="44"/>
      <c r="D462" s="231" t="s">
        <v>263</v>
      </c>
      <c r="E462" s="44"/>
      <c r="F462" s="232" t="s">
        <v>1279</v>
      </c>
      <c r="G462" s="44"/>
      <c r="H462" s="44"/>
      <c r="I462" s="233"/>
      <c r="J462" s="44"/>
      <c r="K462" s="44"/>
      <c r="L462" s="48"/>
      <c r="M462" s="234"/>
      <c r="N462" s="23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0" t="s">
        <v>263</v>
      </c>
      <c r="AU462" s="20" t="s">
        <v>93</v>
      </c>
    </row>
    <row r="463" s="2" customFormat="1" ht="24.15" customHeight="1">
      <c r="A463" s="42"/>
      <c r="B463" s="43"/>
      <c r="C463" s="218" t="s">
        <v>554</v>
      </c>
      <c r="D463" s="218" t="s">
        <v>256</v>
      </c>
      <c r="E463" s="219" t="s">
        <v>1281</v>
      </c>
      <c r="F463" s="220" t="s">
        <v>1282</v>
      </c>
      <c r="G463" s="221" t="s">
        <v>528</v>
      </c>
      <c r="H463" s="222">
        <v>22.66</v>
      </c>
      <c r="I463" s="223"/>
      <c r="J463" s="224">
        <f>ROUND(I463*H463,2)</f>
        <v>0</v>
      </c>
      <c r="K463" s="220" t="s">
        <v>260</v>
      </c>
      <c r="L463" s="48"/>
      <c r="M463" s="225" t="s">
        <v>48</v>
      </c>
      <c r="N463" s="226" t="s">
        <v>56</v>
      </c>
      <c r="O463" s="88"/>
      <c r="P463" s="227">
        <f>O463*H463</f>
        <v>0</v>
      </c>
      <c r="Q463" s="227">
        <v>0</v>
      </c>
      <c r="R463" s="227">
        <f>Q463*H463</f>
        <v>0</v>
      </c>
      <c r="S463" s="227">
        <v>0</v>
      </c>
      <c r="T463" s="228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29" t="s">
        <v>261</v>
      </c>
      <c r="AT463" s="229" t="s">
        <v>256</v>
      </c>
      <c r="AU463" s="229" t="s">
        <v>93</v>
      </c>
      <c r="AY463" s="20" t="s">
        <v>254</v>
      </c>
      <c r="BE463" s="230">
        <f>IF(N463="základní",J463,0)</f>
        <v>0</v>
      </c>
      <c r="BF463" s="230">
        <f>IF(N463="snížená",J463,0)</f>
        <v>0</v>
      </c>
      <c r="BG463" s="230">
        <f>IF(N463="zákl. přenesená",J463,0)</f>
        <v>0</v>
      </c>
      <c r="BH463" s="230">
        <f>IF(N463="sníž. přenesená",J463,0)</f>
        <v>0</v>
      </c>
      <c r="BI463" s="230">
        <f>IF(N463="nulová",J463,0)</f>
        <v>0</v>
      </c>
      <c r="BJ463" s="20" t="s">
        <v>23</v>
      </c>
      <c r="BK463" s="230">
        <f>ROUND(I463*H463,2)</f>
        <v>0</v>
      </c>
      <c r="BL463" s="20" t="s">
        <v>261</v>
      </c>
      <c r="BM463" s="229" t="s">
        <v>1550</v>
      </c>
    </row>
    <row r="464" s="2" customFormat="1">
      <c r="A464" s="42"/>
      <c r="B464" s="43"/>
      <c r="C464" s="44"/>
      <c r="D464" s="231" t="s">
        <v>263</v>
      </c>
      <c r="E464" s="44"/>
      <c r="F464" s="232" t="s">
        <v>1284</v>
      </c>
      <c r="G464" s="44"/>
      <c r="H464" s="44"/>
      <c r="I464" s="233"/>
      <c r="J464" s="44"/>
      <c r="K464" s="44"/>
      <c r="L464" s="48"/>
      <c r="M464" s="234"/>
      <c r="N464" s="23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263</v>
      </c>
      <c r="AU464" s="20" t="s">
        <v>93</v>
      </c>
    </row>
    <row r="465" s="12" customFormat="1" ht="25.92" customHeight="1">
      <c r="A465" s="12"/>
      <c r="B465" s="202"/>
      <c r="C465" s="203"/>
      <c r="D465" s="204" t="s">
        <v>84</v>
      </c>
      <c r="E465" s="205" t="s">
        <v>579</v>
      </c>
      <c r="F465" s="205" t="s">
        <v>580</v>
      </c>
      <c r="G465" s="203"/>
      <c r="H465" s="203"/>
      <c r="I465" s="206"/>
      <c r="J465" s="207">
        <f>BK465</f>
        <v>0</v>
      </c>
      <c r="K465" s="203"/>
      <c r="L465" s="208"/>
      <c r="M465" s="209"/>
      <c r="N465" s="210"/>
      <c r="O465" s="210"/>
      <c r="P465" s="211">
        <f>SUM(P466:P469)</f>
        <v>0</v>
      </c>
      <c r="Q465" s="210"/>
      <c r="R465" s="211">
        <f>SUM(R466:R469)</f>
        <v>0</v>
      </c>
      <c r="S465" s="210"/>
      <c r="T465" s="212">
        <f>SUM(T466:T469)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13" t="s">
        <v>23</v>
      </c>
      <c r="AT465" s="214" t="s">
        <v>84</v>
      </c>
      <c r="AU465" s="214" t="s">
        <v>85</v>
      </c>
      <c r="AY465" s="213" t="s">
        <v>254</v>
      </c>
      <c r="BK465" s="215">
        <f>SUM(BK466:BK469)</f>
        <v>0</v>
      </c>
    </row>
    <row r="466" s="2" customFormat="1" ht="24.15" customHeight="1">
      <c r="A466" s="42"/>
      <c r="B466" s="43"/>
      <c r="C466" s="218" t="s">
        <v>561</v>
      </c>
      <c r="D466" s="218" t="s">
        <v>256</v>
      </c>
      <c r="E466" s="219" t="s">
        <v>582</v>
      </c>
      <c r="F466" s="220" t="s">
        <v>583</v>
      </c>
      <c r="G466" s="221" t="s">
        <v>528</v>
      </c>
      <c r="H466" s="222">
        <v>209.49100000000001</v>
      </c>
      <c r="I466" s="223"/>
      <c r="J466" s="224">
        <f>ROUND(I466*H466,2)</f>
        <v>0</v>
      </c>
      <c r="K466" s="220" t="s">
        <v>260</v>
      </c>
      <c r="L466" s="48"/>
      <c r="M466" s="225" t="s">
        <v>48</v>
      </c>
      <c r="N466" s="226" t="s">
        <v>56</v>
      </c>
      <c r="O466" s="88"/>
      <c r="P466" s="227">
        <f>O466*H466</f>
        <v>0</v>
      </c>
      <c r="Q466" s="227">
        <v>0</v>
      </c>
      <c r="R466" s="227">
        <f>Q466*H466</f>
        <v>0</v>
      </c>
      <c r="S466" s="227">
        <v>0</v>
      </c>
      <c r="T466" s="228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29" t="s">
        <v>261</v>
      </c>
      <c r="AT466" s="229" t="s">
        <v>256</v>
      </c>
      <c r="AU466" s="229" t="s">
        <v>23</v>
      </c>
      <c r="AY466" s="20" t="s">
        <v>254</v>
      </c>
      <c r="BE466" s="230">
        <f>IF(N466="základní",J466,0)</f>
        <v>0</v>
      </c>
      <c r="BF466" s="230">
        <f>IF(N466="snížená",J466,0)</f>
        <v>0</v>
      </c>
      <c r="BG466" s="230">
        <f>IF(N466="zákl. přenesená",J466,0)</f>
        <v>0</v>
      </c>
      <c r="BH466" s="230">
        <f>IF(N466="sníž. přenesená",J466,0)</f>
        <v>0</v>
      </c>
      <c r="BI466" s="230">
        <f>IF(N466="nulová",J466,0)</f>
        <v>0</v>
      </c>
      <c r="BJ466" s="20" t="s">
        <v>23</v>
      </c>
      <c r="BK466" s="230">
        <f>ROUND(I466*H466,2)</f>
        <v>0</v>
      </c>
      <c r="BL466" s="20" t="s">
        <v>261</v>
      </c>
      <c r="BM466" s="229" t="s">
        <v>2366</v>
      </c>
    </row>
    <row r="467" s="2" customFormat="1">
      <c r="A467" s="42"/>
      <c r="B467" s="43"/>
      <c r="C467" s="44"/>
      <c r="D467" s="231" t="s">
        <v>263</v>
      </c>
      <c r="E467" s="44"/>
      <c r="F467" s="232" t="s">
        <v>585</v>
      </c>
      <c r="G467" s="44"/>
      <c r="H467" s="44"/>
      <c r="I467" s="233"/>
      <c r="J467" s="44"/>
      <c r="K467" s="44"/>
      <c r="L467" s="48"/>
      <c r="M467" s="234"/>
      <c r="N467" s="23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0" t="s">
        <v>263</v>
      </c>
      <c r="AU467" s="20" t="s">
        <v>23</v>
      </c>
    </row>
    <row r="468" s="13" customFormat="1">
      <c r="A468" s="13"/>
      <c r="B468" s="236"/>
      <c r="C468" s="237"/>
      <c r="D468" s="238" t="s">
        <v>265</v>
      </c>
      <c r="E468" s="239" t="s">
        <v>48</v>
      </c>
      <c r="F468" s="240" t="s">
        <v>2367</v>
      </c>
      <c r="G468" s="237"/>
      <c r="H468" s="241">
        <v>209.49100000000001</v>
      </c>
      <c r="I468" s="242"/>
      <c r="J468" s="237"/>
      <c r="K468" s="237"/>
      <c r="L468" s="243"/>
      <c r="M468" s="244"/>
      <c r="N468" s="245"/>
      <c r="O468" s="245"/>
      <c r="P468" s="245"/>
      <c r="Q468" s="245"/>
      <c r="R468" s="245"/>
      <c r="S468" s="245"/>
      <c r="T468" s="24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7" t="s">
        <v>265</v>
      </c>
      <c r="AU468" s="247" t="s">
        <v>23</v>
      </c>
      <c r="AV468" s="13" t="s">
        <v>93</v>
      </c>
      <c r="AW468" s="13" t="s">
        <v>46</v>
      </c>
      <c r="AX468" s="13" t="s">
        <v>85</v>
      </c>
      <c r="AY468" s="247" t="s">
        <v>254</v>
      </c>
    </row>
    <row r="469" s="14" customFormat="1">
      <c r="A469" s="14"/>
      <c r="B469" s="248"/>
      <c r="C469" s="249"/>
      <c r="D469" s="238" t="s">
        <v>265</v>
      </c>
      <c r="E469" s="250" t="s">
        <v>48</v>
      </c>
      <c r="F469" s="251" t="s">
        <v>268</v>
      </c>
      <c r="G469" s="249"/>
      <c r="H469" s="252">
        <v>209.49100000000001</v>
      </c>
      <c r="I469" s="253"/>
      <c r="J469" s="249"/>
      <c r="K469" s="249"/>
      <c r="L469" s="254"/>
      <c r="M469" s="308"/>
      <c r="N469" s="309"/>
      <c r="O469" s="309"/>
      <c r="P469" s="309"/>
      <c r="Q469" s="309"/>
      <c r="R469" s="309"/>
      <c r="S469" s="309"/>
      <c r="T469" s="31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8" t="s">
        <v>265</v>
      </c>
      <c r="AU469" s="258" t="s">
        <v>23</v>
      </c>
      <c r="AV469" s="14" t="s">
        <v>261</v>
      </c>
      <c r="AW469" s="14" t="s">
        <v>46</v>
      </c>
      <c r="AX469" s="14" t="s">
        <v>23</v>
      </c>
      <c r="AY469" s="258" t="s">
        <v>254</v>
      </c>
    </row>
    <row r="470" s="2" customFormat="1" ht="6.96" customHeight="1">
      <c r="A470" s="42"/>
      <c r="B470" s="63"/>
      <c r="C470" s="64"/>
      <c r="D470" s="64"/>
      <c r="E470" s="64"/>
      <c r="F470" s="64"/>
      <c r="G470" s="64"/>
      <c r="H470" s="64"/>
      <c r="I470" s="64"/>
      <c r="J470" s="64"/>
      <c r="K470" s="64"/>
      <c r="L470" s="48"/>
      <c r="M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</row>
  </sheetData>
  <sheetProtection sheet="1" autoFilter="0" formatColumns="0" formatRows="0" objects="1" scenarios="1" spinCount="100000" saltValue="IKuVJY489U8n5qdNpMkIktJZFvHDbI2bZC88Z6mjmyJFKN6VmCHABdCvP/3Ug2EvH4lcsSmT83BuVqKQl3dl5g==" hashValue="CwmJxRANNirRGhGNn4u0tG+OR7pBr44Dhz2RnNpIAuzvtRzSlB2zdFjnqoTQyhR3JrvPjcu+s8bxm6cMCPi3wg==" algorithmName="SHA-512" password="CC35"/>
  <autoFilter ref="C97:K46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hyperlinks>
    <hyperlink ref="F102" r:id="rId1" display="https://podminky.urs.cz/item/CS_URS_2024_01/115101201"/>
    <hyperlink ref="F107" r:id="rId2" display="https://podminky.urs.cz/item/CS_URS_2024_01/115101301"/>
    <hyperlink ref="F112" r:id="rId3" display="https://podminky.urs.cz/item/CS_URS_2024_01/131113712"/>
    <hyperlink ref="F117" r:id="rId4" display="https://podminky.urs.cz/item/CS_URS_2024_01/131151205"/>
    <hyperlink ref="F147" r:id="rId5" display="https://podminky.urs.cz/item/CS_URS_2024_01/131213712"/>
    <hyperlink ref="F152" r:id="rId6" display="https://podminky.urs.cz/item/CS_URS_2024_01/131251205"/>
    <hyperlink ref="F157" r:id="rId7" display="https://podminky.urs.cz/item/CS_URS_2024_01/131313712"/>
    <hyperlink ref="F162" r:id="rId8" display="https://podminky.urs.cz/item/CS_URS_2024_01/131351205"/>
    <hyperlink ref="F167" r:id="rId9" display="https://podminky.urs.cz/item/CS_URS_2024_01/151811142"/>
    <hyperlink ref="F170" r:id="rId10" display="https://podminky.urs.cz/item/CS_URS_2024_01/151811242"/>
    <hyperlink ref="F175" r:id="rId11" display="https://podminky.urs.cz/item/CS_URS_2024_01/161151103"/>
    <hyperlink ref="F198" r:id="rId12" display="https://podminky.urs.cz/item/CS_URS_2024_01/161151113"/>
    <hyperlink ref="F213" r:id="rId13" display="https://podminky.urs.cz/item/CS_URS_2024_01/162351103"/>
    <hyperlink ref="F242" r:id="rId14" display="https://podminky.urs.cz/item/CS_URS_2024_01/162751117"/>
    <hyperlink ref="F247" r:id="rId15" display="https://podminky.urs.cz/item/CS_URS_2024_01/162751137"/>
    <hyperlink ref="F252" r:id="rId16" display="https://podminky.urs.cz/item/CS_URS_2024_01/167151111"/>
    <hyperlink ref="F283" r:id="rId17" display="https://podminky.urs.cz/item/CS_URS_2024_01/171251201"/>
    <hyperlink ref="F314" r:id="rId18" display="https://podminky.urs.cz/item/CS_URS_2024_01/174101101"/>
    <hyperlink ref="F370" r:id="rId19" display="https://podminky.urs.cz/item/CS_URS_2024_01/175151101"/>
    <hyperlink ref="F382" r:id="rId20" display="https://podminky.urs.cz/item/CS_URS_2024_01/212752101"/>
    <hyperlink ref="F387" r:id="rId21" display="https://podminky.urs.cz/item/CS_URS_2024_01/213141112"/>
    <hyperlink ref="F400" r:id="rId22" display="https://podminky.urs.cz/item/CS_URS_2024_01/451541111"/>
    <hyperlink ref="F405" r:id="rId23" display="https://podminky.urs.cz/item/CS_URS_2024_01/452112111"/>
    <hyperlink ref="F411" r:id="rId24" display="https://podminky.urs.cz/item/CS_URS_2024_01/452311131"/>
    <hyperlink ref="F416" r:id="rId25" display="https://podminky.urs.cz/item/CS_URS_2024_01/452312131"/>
    <hyperlink ref="F423" r:id="rId26" display="https://podminky.urs.cz/item/CS_URS_2024_01/831422121"/>
    <hyperlink ref="F428" r:id="rId27" display="https://podminky.urs.cz/item/CS_URS_2024_01/831422193"/>
    <hyperlink ref="F433" r:id="rId28" display="https://podminky.urs.cz/item/CS_URS_2024_01/894411141"/>
    <hyperlink ref="F438" r:id="rId29" display="https://podminky.urs.cz/item/CS_URS_2024_01/894411311"/>
    <hyperlink ref="F447" r:id="rId30" display="https://podminky.urs.cz/item/CS_URS_2022_02/894412411"/>
    <hyperlink ref="F454" r:id="rId31" display="https://podminky.urs.cz/item/CS_URS_2024_01/899104112"/>
    <hyperlink ref="F462" r:id="rId32" display="https://podminky.urs.cz/item/CS_URS_2024_01/998271201"/>
    <hyperlink ref="F464" r:id="rId33" display="https://podminky.urs.cz/item/CS_URS_2024_01/998271224"/>
    <hyperlink ref="F467" r:id="rId34" display="https://podminky.urs.cz/item/CS_URS_2024_01/171201231x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143</v>
      </c>
      <c r="AZ2" s="143" t="s">
        <v>2475</v>
      </c>
      <c r="BA2" s="143" t="s">
        <v>48</v>
      </c>
      <c r="BB2" s="143" t="s">
        <v>48</v>
      </c>
      <c r="BC2" s="143" t="s">
        <v>2476</v>
      </c>
      <c r="BD2" s="143" t="s">
        <v>93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23"/>
      <c r="AT3" s="20" t="s">
        <v>93</v>
      </c>
      <c r="AZ3" s="143" t="s">
        <v>632</v>
      </c>
      <c r="BA3" s="143" t="s">
        <v>48</v>
      </c>
      <c r="BB3" s="143" t="s">
        <v>48</v>
      </c>
      <c r="BC3" s="143" t="s">
        <v>2477</v>
      </c>
      <c r="BD3" s="143" t="s">
        <v>93</v>
      </c>
    </row>
    <row r="4" s="1" customFormat="1" ht="24.96" customHeight="1">
      <c r="B4" s="23"/>
      <c r="D4" s="146" t="s">
        <v>173</v>
      </c>
      <c r="L4" s="23"/>
      <c r="M4" s="147" t="s">
        <v>10</v>
      </c>
      <c r="AT4" s="20" t="s">
        <v>4</v>
      </c>
      <c r="AZ4" s="143" t="s">
        <v>647</v>
      </c>
      <c r="BA4" s="143" t="s">
        <v>48</v>
      </c>
      <c r="BB4" s="143" t="s">
        <v>48</v>
      </c>
      <c r="BC4" s="143" t="s">
        <v>2478</v>
      </c>
      <c r="BD4" s="143" t="s">
        <v>93</v>
      </c>
    </row>
    <row r="5" s="1" customFormat="1" ht="6.96" customHeight="1">
      <c r="B5" s="23"/>
      <c r="L5" s="23"/>
      <c r="AZ5" s="143" t="s">
        <v>651</v>
      </c>
      <c r="BA5" s="143" t="s">
        <v>48</v>
      </c>
      <c r="BB5" s="143" t="s">
        <v>48</v>
      </c>
      <c r="BC5" s="143" t="s">
        <v>2479</v>
      </c>
      <c r="BD5" s="143" t="s">
        <v>93</v>
      </c>
    </row>
    <row r="6" s="1" customFormat="1" ht="12" customHeight="1">
      <c r="B6" s="23"/>
      <c r="D6" s="148" t="s">
        <v>16</v>
      </c>
      <c r="L6" s="23"/>
      <c r="AZ6" s="143" t="s">
        <v>2387</v>
      </c>
      <c r="BA6" s="143" t="s">
        <v>48</v>
      </c>
      <c r="BB6" s="143" t="s">
        <v>48</v>
      </c>
      <c r="BC6" s="143" t="s">
        <v>2480</v>
      </c>
      <c r="BD6" s="143" t="s">
        <v>93</v>
      </c>
    </row>
    <row r="7" s="1" customFormat="1" ht="16.5" customHeight="1">
      <c r="B7" s="23"/>
      <c r="E7" s="149" t="str">
        <f>'Rekapitulace stavby'!K6</f>
        <v>DPS - Rekonstrukce oddělovače OK 1B Praha 7</v>
      </c>
      <c r="F7" s="148"/>
      <c r="G7" s="148"/>
      <c r="H7" s="148"/>
      <c r="L7" s="23"/>
      <c r="AZ7" s="143" t="s">
        <v>2481</v>
      </c>
      <c r="BA7" s="143" t="s">
        <v>48</v>
      </c>
      <c r="BB7" s="143" t="s">
        <v>48</v>
      </c>
      <c r="BC7" s="143" t="s">
        <v>2482</v>
      </c>
      <c r="BD7" s="143" t="s">
        <v>93</v>
      </c>
    </row>
    <row r="8">
      <c r="B8" s="23"/>
      <c r="D8" s="148" t="s">
        <v>182</v>
      </c>
      <c r="L8" s="23"/>
      <c r="AZ8" s="143" t="s">
        <v>1554</v>
      </c>
      <c r="BA8" s="143" t="s">
        <v>48</v>
      </c>
      <c r="BB8" s="143" t="s">
        <v>48</v>
      </c>
      <c r="BC8" s="143" t="s">
        <v>2483</v>
      </c>
      <c r="BD8" s="143" t="s">
        <v>93</v>
      </c>
    </row>
    <row r="9" s="1" customFormat="1" ht="16.5" customHeight="1">
      <c r="B9" s="23"/>
      <c r="E9" s="149" t="s">
        <v>2051</v>
      </c>
      <c r="F9" s="1"/>
      <c r="G9" s="1"/>
      <c r="H9" s="1"/>
      <c r="L9" s="23"/>
      <c r="AZ9" s="143" t="s">
        <v>760</v>
      </c>
      <c r="BA9" s="143" t="s">
        <v>48</v>
      </c>
      <c r="BB9" s="143" t="s">
        <v>48</v>
      </c>
      <c r="BC9" s="143" t="s">
        <v>85</v>
      </c>
      <c r="BD9" s="143" t="s">
        <v>93</v>
      </c>
    </row>
    <row r="10" s="1" customFormat="1" ht="12" customHeight="1">
      <c r="B10" s="23"/>
      <c r="D10" s="148" t="s">
        <v>187</v>
      </c>
      <c r="L10" s="23"/>
      <c r="AZ10" s="143" t="s">
        <v>2252</v>
      </c>
      <c r="BA10" s="143" t="s">
        <v>48</v>
      </c>
      <c r="BB10" s="143" t="s">
        <v>48</v>
      </c>
      <c r="BC10" s="143" t="s">
        <v>85</v>
      </c>
      <c r="BD10" s="143" t="s">
        <v>93</v>
      </c>
    </row>
    <row r="11" s="2" customFormat="1" ht="16.5" customHeight="1">
      <c r="A11" s="42"/>
      <c r="B11" s="48"/>
      <c r="C11" s="42"/>
      <c r="D11" s="42"/>
      <c r="E11" s="161" t="s">
        <v>2391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Z11" s="143" t="s">
        <v>669</v>
      </c>
      <c r="BA11" s="143" t="s">
        <v>48</v>
      </c>
      <c r="BB11" s="143" t="s">
        <v>48</v>
      </c>
      <c r="BC11" s="143" t="s">
        <v>2484</v>
      </c>
      <c r="BD11" s="143" t="s">
        <v>93</v>
      </c>
    </row>
    <row r="12" s="2" customFormat="1" ht="12" customHeight="1">
      <c r="A12" s="42"/>
      <c r="B12" s="48"/>
      <c r="C12" s="42"/>
      <c r="D12" s="148" t="s">
        <v>624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Z12" s="143" t="s">
        <v>671</v>
      </c>
      <c r="BA12" s="143" t="s">
        <v>48</v>
      </c>
      <c r="BB12" s="143" t="s">
        <v>48</v>
      </c>
      <c r="BC12" s="143" t="s">
        <v>2485</v>
      </c>
      <c r="BD12" s="143" t="s">
        <v>93</v>
      </c>
    </row>
    <row r="13" s="2" customFormat="1" ht="16.5" customHeight="1">
      <c r="A13" s="42"/>
      <c r="B13" s="48"/>
      <c r="C13" s="42"/>
      <c r="D13" s="42"/>
      <c r="E13" s="151" t="s">
        <v>2486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Z13" s="143" t="s">
        <v>673</v>
      </c>
      <c r="BA13" s="143" t="s">
        <v>48</v>
      </c>
      <c r="BB13" s="143" t="s">
        <v>48</v>
      </c>
      <c r="BC13" s="143" t="s">
        <v>2487</v>
      </c>
      <c r="BD13" s="143" t="s">
        <v>93</v>
      </c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Z14" s="143" t="s">
        <v>675</v>
      </c>
      <c r="BA14" s="143" t="s">
        <v>48</v>
      </c>
      <c r="BB14" s="143" t="s">
        <v>48</v>
      </c>
      <c r="BC14" s="143" t="s">
        <v>2488</v>
      </c>
      <c r="BD14" s="143" t="s">
        <v>93</v>
      </c>
    </row>
    <row r="15" s="2" customFormat="1" ht="12" customHeight="1">
      <c r="A15" s="42"/>
      <c r="B15" s="48"/>
      <c r="C15" s="42"/>
      <c r="D15" s="148" t="s">
        <v>19</v>
      </c>
      <c r="E15" s="42"/>
      <c r="F15" s="137" t="s">
        <v>48</v>
      </c>
      <c r="G15" s="42"/>
      <c r="H15" s="42"/>
      <c r="I15" s="148" t="s">
        <v>21</v>
      </c>
      <c r="J15" s="137" t="s">
        <v>48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Z15" s="143" t="s">
        <v>677</v>
      </c>
      <c r="BA15" s="143" t="s">
        <v>48</v>
      </c>
      <c r="BB15" s="143" t="s">
        <v>48</v>
      </c>
      <c r="BC15" s="143" t="s">
        <v>2489</v>
      </c>
      <c r="BD15" s="143" t="s">
        <v>93</v>
      </c>
    </row>
    <row r="16" s="2" customFormat="1" ht="12" customHeight="1">
      <c r="A16" s="42"/>
      <c r="B16" s="48"/>
      <c r="C16" s="42"/>
      <c r="D16" s="148" t="s">
        <v>24</v>
      </c>
      <c r="E16" s="42"/>
      <c r="F16" s="137" t="s">
        <v>25</v>
      </c>
      <c r="G16" s="42"/>
      <c r="H16" s="42"/>
      <c r="I16" s="148" t="s">
        <v>26</v>
      </c>
      <c r="J16" s="152" t="str">
        <f>'Rekapitulace stavby'!AN8</f>
        <v>16. 8. 2024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Z16" s="143" t="s">
        <v>2258</v>
      </c>
      <c r="BA16" s="143" t="s">
        <v>48</v>
      </c>
      <c r="BB16" s="143" t="s">
        <v>48</v>
      </c>
      <c r="BC16" s="143" t="s">
        <v>2490</v>
      </c>
      <c r="BD16" s="143" t="s">
        <v>93</v>
      </c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Z17" s="143" t="s">
        <v>2260</v>
      </c>
      <c r="BA17" s="143" t="s">
        <v>48</v>
      </c>
      <c r="BB17" s="143" t="s">
        <v>48</v>
      </c>
      <c r="BC17" s="143" t="s">
        <v>2490</v>
      </c>
      <c r="BD17" s="143" t="s">
        <v>93</v>
      </c>
    </row>
    <row r="18" s="2" customFormat="1" ht="12" customHeight="1">
      <c r="A18" s="42"/>
      <c r="B18" s="48"/>
      <c r="C18" s="42"/>
      <c r="D18" s="148" t="s">
        <v>34</v>
      </c>
      <c r="E18" s="42"/>
      <c r="F18" s="42"/>
      <c r="G18" s="42"/>
      <c r="H18" s="42"/>
      <c r="I18" s="148" t="s">
        <v>35</v>
      </c>
      <c r="J18" s="137" t="s">
        <v>36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Z18" s="143" t="s">
        <v>2261</v>
      </c>
      <c r="BA18" s="143" t="s">
        <v>48</v>
      </c>
      <c r="BB18" s="143" t="s">
        <v>48</v>
      </c>
      <c r="BC18" s="143" t="s">
        <v>2491</v>
      </c>
      <c r="BD18" s="143" t="s">
        <v>93</v>
      </c>
    </row>
    <row r="19" s="2" customFormat="1" ht="18" customHeight="1">
      <c r="A19" s="42"/>
      <c r="B19" s="48"/>
      <c r="C19" s="42"/>
      <c r="D19" s="42"/>
      <c r="E19" s="137" t="s">
        <v>37</v>
      </c>
      <c r="F19" s="42"/>
      <c r="G19" s="42"/>
      <c r="H19" s="42"/>
      <c r="I19" s="148" t="s">
        <v>38</v>
      </c>
      <c r="J19" s="137" t="s">
        <v>39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48" t="s">
        <v>40</v>
      </c>
      <c r="E21" s="42"/>
      <c r="F21" s="42"/>
      <c r="G21" s="42"/>
      <c r="H21" s="42"/>
      <c r="I21" s="148" t="s">
        <v>35</v>
      </c>
      <c r="J21" s="36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36" t="str">
        <f>'Rekapitulace stavby'!E14</f>
        <v>Vyplň údaj</v>
      </c>
      <c r="F22" s="137"/>
      <c r="G22" s="137"/>
      <c r="H22" s="137"/>
      <c r="I22" s="148" t="s">
        <v>38</v>
      </c>
      <c r="J22" s="36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48" t="s">
        <v>42</v>
      </c>
      <c r="E24" s="42"/>
      <c r="F24" s="42"/>
      <c r="G24" s="42"/>
      <c r="H24" s="42"/>
      <c r="I24" s="148" t="s">
        <v>35</v>
      </c>
      <c r="J24" s="137" t="s">
        <v>43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8"/>
      <c r="C25" s="42"/>
      <c r="D25" s="42"/>
      <c r="E25" s="137" t="s">
        <v>44</v>
      </c>
      <c r="F25" s="42"/>
      <c r="G25" s="42"/>
      <c r="H25" s="42"/>
      <c r="I25" s="148" t="s">
        <v>38</v>
      </c>
      <c r="J25" s="137" t="s">
        <v>45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8"/>
      <c r="C27" s="42"/>
      <c r="D27" s="148" t="s">
        <v>47</v>
      </c>
      <c r="E27" s="42"/>
      <c r="F27" s="42"/>
      <c r="G27" s="42"/>
      <c r="H27" s="42"/>
      <c r="I27" s="148" t="s">
        <v>35</v>
      </c>
      <c r="J27" s="137" t="s">
        <v>48</v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8"/>
      <c r="C28" s="42"/>
      <c r="D28" s="42"/>
      <c r="E28" s="137" t="s">
        <v>44</v>
      </c>
      <c r="F28" s="42"/>
      <c r="G28" s="42"/>
      <c r="H28" s="42"/>
      <c r="I28" s="148" t="s">
        <v>38</v>
      </c>
      <c r="J28" s="137" t="s">
        <v>48</v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8"/>
      <c r="C30" s="42"/>
      <c r="D30" s="148" t="s">
        <v>49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225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51</v>
      </c>
      <c r="E34" s="42"/>
      <c r="F34" s="42"/>
      <c r="G34" s="42"/>
      <c r="H34" s="42"/>
      <c r="I34" s="42"/>
      <c r="J34" s="159">
        <f>ROUND(J98,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53</v>
      </c>
      <c r="G36" s="42"/>
      <c r="H36" s="42"/>
      <c r="I36" s="160" t="s">
        <v>52</v>
      </c>
      <c r="J36" s="160" t="s">
        <v>54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61" t="s">
        <v>55</v>
      </c>
      <c r="E37" s="148" t="s">
        <v>56</v>
      </c>
      <c r="F37" s="162">
        <f>ROUND((SUM(BE98:BE330)),  2)</f>
        <v>0</v>
      </c>
      <c r="G37" s="42"/>
      <c r="H37" s="42"/>
      <c r="I37" s="163">
        <v>0.20999999999999999</v>
      </c>
      <c r="J37" s="162">
        <f>ROUND(((SUM(BE98:BE330))*I37),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8" t="s">
        <v>57</v>
      </c>
      <c r="F38" s="162">
        <f>ROUND((SUM(BF98:BF330)),  2)</f>
        <v>0</v>
      </c>
      <c r="G38" s="42"/>
      <c r="H38" s="42"/>
      <c r="I38" s="163">
        <v>0.12</v>
      </c>
      <c r="J38" s="162">
        <f>ROUND(((SUM(BF98:BF330))*I38),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8" t="s">
        <v>58</v>
      </c>
      <c r="F39" s="162">
        <f>ROUND((SUM(BG98:BG330)),  2)</f>
        <v>0</v>
      </c>
      <c r="G39" s="42"/>
      <c r="H39" s="42"/>
      <c r="I39" s="163">
        <v>0.20999999999999999</v>
      </c>
      <c r="J39" s="162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8" t="s">
        <v>59</v>
      </c>
      <c r="F40" s="162">
        <f>ROUND((SUM(BH98:BH330)),  2)</f>
        <v>0</v>
      </c>
      <c r="G40" s="42"/>
      <c r="H40" s="42"/>
      <c r="I40" s="163">
        <v>0.12</v>
      </c>
      <c r="J40" s="162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8" t="s">
        <v>60</v>
      </c>
      <c r="F41" s="162">
        <f>ROUND((SUM(BI98:BI330)),  2)</f>
        <v>0</v>
      </c>
      <c r="G41" s="42"/>
      <c r="H41" s="42"/>
      <c r="I41" s="163">
        <v>0</v>
      </c>
      <c r="J41" s="162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4"/>
      <c r="D43" s="165" t="s">
        <v>61</v>
      </c>
      <c r="E43" s="166"/>
      <c r="F43" s="166"/>
      <c r="G43" s="167" t="s">
        <v>62</v>
      </c>
      <c r="H43" s="168" t="s">
        <v>63</v>
      </c>
      <c r="I43" s="166"/>
      <c r="J43" s="169">
        <f>SUM(J34:J41)</f>
        <v>0</v>
      </c>
      <c r="K43" s="170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6" t="s">
        <v>226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5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5" t="str">
        <f>E7</f>
        <v>DPS - Rekonstrukce oddělovače OK 1B Praha 7</v>
      </c>
      <c r="F52" s="35"/>
      <c r="G52" s="35"/>
      <c r="H52" s="35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4"/>
      <c r="C53" s="35" t="s">
        <v>182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2051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187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2"/>
      <c r="B56" s="43"/>
      <c r="C56" s="44"/>
      <c r="D56" s="44"/>
      <c r="E56" s="300" t="s">
        <v>2391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5" t="s">
        <v>624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>SO 05.3 - stoka DN 250 vč. D12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5" t="s">
        <v>24</v>
      </c>
      <c r="D60" s="44"/>
      <c r="E60" s="44"/>
      <c r="F60" s="30" t="str">
        <f>F16</f>
        <v>Praha 7 - Holešovice</v>
      </c>
      <c r="G60" s="44"/>
      <c r="H60" s="44"/>
      <c r="I60" s="35" t="s">
        <v>26</v>
      </c>
      <c r="J60" s="76" t="str">
        <f>IF(J16="","",J16)</f>
        <v>16. 8. 2024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5.15" customHeight="1">
      <c r="A62" s="42"/>
      <c r="B62" s="43"/>
      <c r="C62" s="35" t="s">
        <v>34</v>
      </c>
      <c r="D62" s="44"/>
      <c r="E62" s="44"/>
      <c r="F62" s="30" t="str">
        <f>E19</f>
        <v>Pražská vodohospodářská společnost a.s.</v>
      </c>
      <c r="G62" s="44"/>
      <c r="H62" s="44"/>
      <c r="I62" s="35" t="s">
        <v>42</v>
      </c>
      <c r="J62" s="40" t="str">
        <f>E25</f>
        <v>Sweco a.s.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5" t="s">
        <v>40</v>
      </c>
      <c r="D63" s="44"/>
      <c r="E63" s="44"/>
      <c r="F63" s="30" t="str">
        <f>IF(E22="","",E22)</f>
        <v>Vyplň údaj</v>
      </c>
      <c r="G63" s="44"/>
      <c r="H63" s="44"/>
      <c r="I63" s="35" t="s">
        <v>47</v>
      </c>
      <c r="J63" s="40" t="str">
        <f>E28</f>
        <v>Sweco a.s.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227</v>
      </c>
      <c r="D65" s="177"/>
      <c r="E65" s="177"/>
      <c r="F65" s="177"/>
      <c r="G65" s="177"/>
      <c r="H65" s="177"/>
      <c r="I65" s="177"/>
      <c r="J65" s="178" t="s">
        <v>228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83</v>
      </c>
      <c r="D67" s="44"/>
      <c r="E67" s="44"/>
      <c r="F67" s="44"/>
      <c r="G67" s="44"/>
      <c r="H67" s="44"/>
      <c r="I67" s="44"/>
      <c r="J67" s="106">
        <f>J98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0" t="s">
        <v>229</v>
      </c>
    </row>
    <row r="68" s="9" customFormat="1" ht="24.96" customHeight="1">
      <c r="A68" s="9"/>
      <c r="B68" s="180"/>
      <c r="C68" s="181"/>
      <c r="D68" s="182" t="s">
        <v>230</v>
      </c>
      <c r="E68" s="183"/>
      <c r="F68" s="183"/>
      <c r="G68" s="183"/>
      <c r="H68" s="183"/>
      <c r="I68" s="183"/>
      <c r="J68" s="184">
        <f>J99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9"/>
      <c r="D69" s="187" t="s">
        <v>231</v>
      </c>
      <c r="E69" s="188"/>
      <c r="F69" s="188"/>
      <c r="G69" s="188"/>
      <c r="H69" s="188"/>
      <c r="I69" s="188"/>
      <c r="J69" s="189">
        <f>J100</f>
        <v>0</v>
      </c>
      <c r="K69" s="129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9"/>
      <c r="D70" s="187" t="s">
        <v>232</v>
      </c>
      <c r="E70" s="188"/>
      <c r="F70" s="188"/>
      <c r="G70" s="188"/>
      <c r="H70" s="188"/>
      <c r="I70" s="188"/>
      <c r="J70" s="189">
        <f>J246</f>
        <v>0</v>
      </c>
      <c r="K70" s="129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9"/>
      <c r="D71" s="187" t="s">
        <v>233</v>
      </c>
      <c r="E71" s="188"/>
      <c r="F71" s="188"/>
      <c r="G71" s="188"/>
      <c r="H71" s="188"/>
      <c r="I71" s="188"/>
      <c r="J71" s="189">
        <f>J264</f>
        <v>0</v>
      </c>
      <c r="K71" s="129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9"/>
      <c r="D72" s="187" t="s">
        <v>696</v>
      </c>
      <c r="E72" s="188"/>
      <c r="F72" s="188"/>
      <c r="G72" s="188"/>
      <c r="H72" s="188"/>
      <c r="I72" s="188"/>
      <c r="J72" s="189">
        <f>J287</f>
        <v>0</v>
      </c>
      <c r="K72" s="129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9"/>
      <c r="D73" s="187" t="s">
        <v>237</v>
      </c>
      <c r="E73" s="188"/>
      <c r="F73" s="188"/>
      <c r="G73" s="188"/>
      <c r="H73" s="188"/>
      <c r="I73" s="188"/>
      <c r="J73" s="189">
        <f>J321</f>
        <v>0</v>
      </c>
      <c r="K73" s="129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80"/>
      <c r="C74" s="181"/>
      <c r="D74" s="182" t="s">
        <v>697</v>
      </c>
      <c r="E74" s="183"/>
      <c r="F74" s="183"/>
      <c r="G74" s="183"/>
      <c r="H74" s="183"/>
      <c r="I74" s="183"/>
      <c r="J74" s="184">
        <f>J326</f>
        <v>0</v>
      </c>
      <c r="K74" s="181"/>
      <c r="L74" s="185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50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50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80" s="2" customFormat="1" ht="6.96" customHeight="1">
      <c r="A80" s="42"/>
      <c r="B80" s="65"/>
      <c r="C80" s="66"/>
      <c r="D80" s="66"/>
      <c r="E80" s="66"/>
      <c r="F80" s="66"/>
      <c r="G80" s="66"/>
      <c r="H80" s="66"/>
      <c r="I80" s="66"/>
      <c r="J80" s="66"/>
      <c r="K80" s="66"/>
      <c r="L80" s="150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24.96" customHeight="1">
      <c r="A81" s="42"/>
      <c r="B81" s="43"/>
      <c r="C81" s="26" t="s">
        <v>239</v>
      </c>
      <c r="D81" s="44"/>
      <c r="E81" s="44"/>
      <c r="F81" s="44"/>
      <c r="G81" s="44"/>
      <c r="H81" s="44"/>
      <c r="I81" s="44"/>
      <c r="J81" s="44"/>
      <c r="K81" s="44"/>
      <c r="L81" s="150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50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16</v>
      </c>
      <c r="D83" s="44"/>
      <c r="E83" s="44"/>
      <c r="F83" s="44"/>
      <c r="G83" s="44"/>
      <c r="H83" s="44"/>
      <c r="I83" s="44"/>
      <c r="J83" s="44"/>
      <c r="K83" s="44"/>
      <c r="L83" s="150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175" t="str">
        <f>E7</f>
        <v>DPS - Rekonstrukce oddělovače OK 1B Praha 7</v>
      </c>
      <c r="F84" s="35"/>
      <c r="G84" s="35"/>
      <c r="H84" s="35"/>
      <c r="I84" s="44"/>
      <c r="J84" s="44"/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" customFormat="1" ht="12" customHeight="1">
      <c r="B85" s="24"/>
      <c r="C85" s="35" t="s">
        <v>182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1" customFormat="1" ht="16.5" customHeight="1">
      <c r="B86" s="24"/>
      <c r="C86" s="25"/>
      <c r="D86" s="25"/>
      <c r="E86" s="175" t="s">
        <v>2051</v>
      </c>
      <c r="F86" s="25"/>
      <c r="G86" s="25"/>
      <c r="H86" s="25"/>
      <c r="I86" s="25"/>
      <c r="J86" s="25"/>
      <c r="K86" s="25"/>
      <c r="L86" s="23"/>
    </row>
    <row r="87" s="1" customFormat="1" ht="12" customHeight="1">
      <c r="B87" s="24"/>
      <c r="C87" s="35" t="s">
        <v>187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2"/>
      <c r="B88" s="43"/>
      <c r="C88" s="44"/>
      <c r="D88" s="44"/>
      <c r="E88" s="300" t="s">
        <v>2391</v>
      </c>
      <c r="F88" s="44"/>
      <c r="G88" s="44"/>
      <c r="H88" s="44"/>
      <c r="I88" s="44"/>
      <c r="J88" s="44"/>
      <c r="K88" s="44"/>
      <c r="L88" s="150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5" t="s">
        <v>624</v>
      </c>
      <c r="D89" s="44"/>
      <c r="E89" s="44"/>
      <c r="F89" s="44"/>
      <c r="G89" s="44"/>
      <c r="H89" s="44"/>
      <c r="I89" s="44"/>
      <c r="J89" s="44"/>
      <c r="K89" s="44"/>
      <c r="L89" s="150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6.5" customHeight="1">
      <c r="A90" s="42"/>
      <c r="B90" s="43"/>
      <c r="C90" s="44"/>
      <c r="D90" s="44"/>
      <c r="E90" s="73" t="str">
        <f>E13</f>
        <v>SO 05.3 - stoka DN 250 vč. D12</v>
      </c>
      <c r="F90" s="44"/>
      <c r="G90" s="44"/>
      <c r="H90" s="44"/>
      <c r="I90" s="44"/>
      <c r="J90" s="44"/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6.96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50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2" customHeight="1">
      <c r="A92" s="42"/>
      <c r="B92" s="43"/>
      <c r="C92" s="35" t="s">
        <v>24</v>
      </c>
      <c r="D92" s="44"/>
      <c r="E92" s="44"/>
      <c r="F92" s="30" t="str">
        <f>F16</f>
        <v>Praha 7 - Holešovice</v>
      </c>
      <c r="G92" s="44"/>
      <c r="H92" s="44"/>
      <c r="I92" s="35" t="s">
        <v>26</v>
      </c>
      <c r="J92" s="76" t="str">
        <f>IF(J16="","",J16)</f>
        <v>16. 8. 2024</v>
      </c>
      <c r="K92" s="44"/>
      <c r="L92" s="150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50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5.15" customHeight="1">
      <c r="A94" s="42"/>
      <c r="B94" s="43"/>
      <c r="C94" s="35" t="s">
        <v>34</v>
      </c>
      <c r="D94" s="44"/>
      <c r="E94" s="44"/>
      <c r="F94" s="30" t="str">
        <f>E19</f>
        <v>Pražská vodohospodářská společnost a.s.</v>
      </c>
      <c r="G94" s="44"/>
      <c r="H94" s="44"/>
      <c r="I94" s="35" t="s">
        <v>42</v>
      </c>
      <c r="J94" s="40" t="str">
        <f>E25</f>
        <v>Sweco a.s.</v>
      </c>
      <c r="K94" s="44"/>
      <c r="L94" s="150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5" t="s">
        <v>40</v>
      </c>
      <c r="D95" s="44"/>
      <c r="E95" s="44"/>
      <c r="F95" s="30" t="str">
        <f>IF(E22="","",E22)</f>
        <v>Vyplň údaj</v>
      </c>
      <c r="G95" s="44"/>
      <c r="H95" s="44"/>
      <c r="I95" s="35" t="s">
        <v>47</v>
      </c>
      <c r="J95" s="40" t="str">
        <f>E28</f>
        <v>Sweco a.s.</v>
      </c>
      <c r="K95" s="44"/>
      <c r="L95" s="150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0.32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50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11" customFormat="1" ht="29.28" customHeight="1">
      <c r="A97" s="191"/>
      <c r="B97" s="192"/>
      <c r="C97" s="193" t="s">
        <v>240</v>
      </c>
      <c r="D97" s="194" t="s">
        <v>70</v>
      </c>
      <c r="E97" s="194" t="s">
        <v>66</v>
      </c>
      <c r="F97" s="194" t="s">
        <v>67</v>
      </c>
      <c r="G97" s="194" t="s">
        <v>241</v>
      </c>
      <c r="H97" s="194" t="s">
        <v>242</v>
      </c>
      <c r="I97" s="194" t="s">
        <v>243</v>
      </c>
      <c r="J97" s="194" t="s">
        <v>228</v>
      </c>
      <c r="K97" s="195" t="s">
        <v>244</v>
      </c>
      <c r="L97" s="196"/>
      <c r="M97" s="96" t="s">
        <v>48</v>
      </c>
      <c r="N97" s="97" t="s">
        <v>55</v>
      </c>
      <c r="O97" s="97" t="s">
        <v>245</v>
      </c>
      <c r="P97" s="97" t="s">
        <v>246</v>
      </c>
      <c r="Q97" s="97" t="s">
        <v>247</v>
      </c>
      <c r="R97" s="97" t="s">
        <v>248</v>
      </c>
      <c r="S97" s="97" t="s">
        <v>249</v>
      </c>
      <c r="T97" s="98" t="s">
        <v>250</v>
      </c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</row>
    <row r="98" s="2" customFormat="1" ht="22.8" customHeight="1">
      <c r="A98" s="42"/>
      <c r="B98" s="43"/>
      <c r="C98" s="103" t="s">
        <v>251</v>
      </c>
      <c r="D98" s="44"/>
      <c r="E98" s="44"/>
      <c r="F98" s="44"/>
      <c r="G98" s="44"/>
      <c r="H98" s="44"/>
      <c r="I98" s="44"/>
      <c r="J98" s="197">
        <f>BK98</f>
        <v>0</v>
      </c>
      <c r="K98" s="44"/>
      <c r="L98" s="48"/>
      <c r="M98" s="99"/>
      <c r="N98" s="198"/>
      <c r="O98" s="100"/>
      <c r="P98" s="199">
        <f>P99+P326</f>
        <v>0</v>
      </c>
      <c r="Q98" s="100"/>
      <c r="R98" s="199">
        <f>R99+R326</f>
        <v>8.0181592200000011</v>
      </c>
      <c r="S98" s="100"/>
      <c r="T98" s="200">
        <f>T99+T326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84</v>
      </c>
      <c r="AU98" s="20" t="s">
        <v>229</v>
      </c>
      <c r="BK98" s="201">
        <f>BK99+BK326</f>
        <v>0</v>
      </c>
    </row>
    <row r="99" s="12" customFormat="1" ht="25.92" customHeight="1">
      <c r="A99" s="12"/>
      <c r="B99" s="202"/>
      <c r="C99" s="203"/>
      <c r="D99" s="204" t="s">
        <v>84</v>
      </c>
      <c r="E99" s="205" t="s">
        <v>252</v>
      </c>
      <c r="F99" s="205" t="s">
        <v>253</v>
      </c>
      <c r="G99" s="203"/>
      <c r="H99" s="203"/>
      <c r="I99" s="206"/>
      <c r="J99" s="207">
        <f>BK99</f>
        <v>0</v>
      </c>
      <c r="K99" s="203"/>
      <c r="L99" s="208"/>
      <c r="M99" s="209"/>
      <c r="N99" s="210"/>
      <c r="O99" s="210"/>
      <c r="P99" s="211">
        <f>P100+P246+P264+P287+P321</f>
        <v>0</v>
      </c>
      <c r="Q99" s="210"/>
      <c r="R99" s="211">
        <f>R100+R246+R264+R287+R321</f>
        <v>8.0181592200000011</v>
      </c>
      <c r="S99" s="210"/>
      <c r="T99" s="212">
        <f>T100+T246+T264+T287+T321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23</v>
      </c>
      <c r="AT99" s="214" t="s">
        <v>84</v>
      </c>
      <c r="AU99" s="214" t="s">
        <v>85</v>
      </c>
      <c r="AY99" s="213" t="s">
        <v>254</v>
      </c>
      <c r="BK99" s="215">
        <f>BK100+BK246+BK264+BK287+BK321</f>
        <v>0</v>
      </c>
    </row>
    <row r="100" s="12" customFormat="1" ht="22.8" customHeight="1">
      <c r="A100" s="12"/>
      <c r="B100" s="202"/>
      <c r="C100" s="203"/>
      <c r="D100" s="204" t="s">
        <v>84</v>
      </c>
      <c r="E100" s="216" t="s">
        <v>23</v>
      </c>
      <c r="F100" s="216" t="s">
        <v>255</v>
      </c>
      <c r="G100" s="203"/>
      <c r="H100" s="203"/>
      <c r="I100" s="206"/>
      <c r="J100" s="217">
        <f>BK100</f>
        <v>0</v>
      </c>
      <c r="K100" s="203"/>
      <c r="L100" s="208"/>
      <c r="M100" s="209"/>
      <c r="N100" s="210"/>
      <c r="O100" s="210"/>
      <c r="P100" s="211">
        <f>SUM(P101:P245)</f>
        <v>0</v>
      </c>
      <c r="Q100" s="210"/>
      <c r="R100" s="211">
        <f>SUM(R101:R245)</f>
        <v>0.20866079999999998</v>
      </c>
      <c r="S100" s="210"/>
      <c r="T100" s="212">
        <f>SUM(T101:T245)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3" t="s">
        <v>23</v>
      </c>
      <c r="AT100" s="214" t="s">
        <v>84</v>
      </c>
      <c r="AU100" s="214" t="s">
        <v>23</v>
      </c>
      <c r="AY100" s="213" t="s">
        <v>254</v>
      </c>
      <c r="BK100" s="215">
        <f>SUM(BK101:BK245)</f>
        <v>0</v>
      </c>
    </row>
    <row r="101" s="2" customFormat="1" ht="16.5" customHeight="1">
      <c r="A101" s="42"/>
      <c r="B101" s="43"/>
      <c r="C101" s="218" t="s">
        <v>23</v>
      </c>
      <c r="D101" s="218" t="s">
        <v>256</v>
      </c>
      <c r="E101" s="219" t="s">
        <v>710</v>
      </c>
      <c r="F101" s="220" t="s">
        <v>711</v>
      </c>
      <c r="G101" s="221" t="s">
        <v>712</v>
      </c>
      <c r="H101" s="222">
        <v>56</v>
      </c>
      <c r="I101" s="223"/>
      <c r="J101" s="224">
        <f>ROUND(I101*H101,2)</f>
        <v>0</v>
      </c>
      <c r="K101" s="220" t="s">
        <v>260</v>
      </c>
      <c r="L101" s="48"/>
      <c r="M101" s="225" t="s">
        <v>48</v>
      </c>
      <c r="N101" s="226" t="s">
        <v>56</v>
      </c>
      <c r="O101" s="88"/>
      <c r="P101" s="227">
        <f>O101*H101</f>
        <v>0</v>
      </c>
      <c r="Q101" s="227">
        <v>3.0000000000000001E-05</v>
      </c>
      <c r="R101" s="227">
        <f>Q101*H101</f>
        <v>0.0016800000000000001</v>
      </c>
      <c r="S101" s="227">
        <v>0</v>
      </c>
      <c r="T101" s="22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9" t="s">
        <v>261</v>
      </c>
      <c r="AT101" s="229" t="s">
        <v>256</v>
      </c>
      <c r="AU101" s="229" t="s">
        <v>93</v>
      </c>
      <c r="AY101" s="20" t="s">
        <v>254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0" t="s">
        <v>23</v>
      </c>
      <c r="BK101" s="230">
        <f>ROUND(I101*H101,2)</f>
        <v>0</v>
      </c>
      <c r="BL101" s="20" t="s">
        <v>261</v>
      </c>
      <c r="BM101" s="229" t="s">
        <v>2263</v>
      </c>
    </row>
    <row r="102" s="2" customFormat="1">
      <c r="A102" s="42"/>
      <c r="B102" s="43"/>
      <c r="C102" s="44"/>
      <c r="D102" s="231" t="s">
        <v>263</v>
      </c>
      <c r="E102" s="44"/>
      <c r="F102" s="232" t="s">
        <v>714</v>
      </c>
      <c r="G102" s="44"/>
      <c r="H102" s="44"/>
      <c r="I102" s="233"/>
      <c r="J102" s="44"/>
      <c r="K102" s="44"/>
      <c r="L102" s="48"/>
      <c r="M102" s="234"/>
      <c r="N102" s="23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263</v>
      </c>
      <c r="AU102" s="20" t="s">
        <v>93</v>
      </c>
    </row>
    <row r="103" s="15" customFormat="1">
      <c r="A103" s="15"/>
      <c r="B103" s="259"/>
      <c r="C103" s="260"/>
      <c r="D103" s="238" t="s">
        <v>265</v>
      </c>
      <c r="E103" s="261" t="s">
        <v>48</v>
      </c>
      <c r="F103" s="262" t="s">
        <v>715</v>
      </c>
      <c r="G103" s="260"/>
      <c r="H103" s="261" t="s">
        <v>48</v>
      </c>
      <c r="I103" s="263"/>
      <c r="J103" s="260"/>
      <c r="K103" s="260"/>
      <c r="L103" s="264"/>
      <c r="M103" s="265"/>
      <c r="N103" s="266"/>
      <c r="O103" s="266"/>
      <c r="P103" s="266"/>
      <c r="Q103" s="266"/>
      <c r="R103" s="266"/>
      <c r="S103" s="266"/>
      <c r="T103" s="26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8" t="s">
        <v>265</v>
      </c>
      <c r="AU103" s="268" t="s">
        <v>93</v>
      </c>
      <c r="AV103" s="15" t="s">
        <v>23</v>
      </c>
      <c r="AW103" s="15" t="s">
        <v>46</v>
      </c>
      <c r="AX103" s="15" t="s">
        <v>85</v>
      </c>
      <c r="AY103" s="268" t="s">
        <v>254</v>
      </c>
    </row>
    <row r="104" s="13" customFormat="1">
      <c r="A104" s="13"/>
      <c r="B104" s="236"/>
      <c r="C104" s="237"/>
      <c r="D104" s="238" t="s">
        <v>265</v>
      </c>
      <c r="E104" s="239" t="s">
        <v>48</v>
      </c>
      <c r="F104" s="240" t="s">
        <v>2492</v>
      </c>
      <c r="G104" s="237"/>
      <c r="H104" s="241">
        <v>56</v>
      </c>
      <c r="I104" s="242"/>
      <c r="J104" s="237"/>
      <c r="K104" s="237"/>
      <c r="L104" s="243"/>
      <c r="M104" s="244"/>
      <c r="N104" s="245"/>
      <c r="O104" s="245"/>
      <c r="P104" s="245"/>
      <c r="Q104" s="245"/>
      <c r="R104" s="245"/>
      <c r="S104" s="245"/>
      <c r="T104" s="24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7" t="s">
        <v>265</v>
      </c>
      <c r="AU104" s="247" t="s">
        <v>93</v>
      </c>
      <c r="AV104" s="13" t="s">
        <v>93</v>
      </c>
      <c r="AW104" s="13" t="s">
        <v>46</v>
      </c>
      <c r="AX104" s="13" t="s">
        <v>85</v>
      </c>
      <c r="AY104" s="247" t="s">
        <v>254</v>
      </c>
    </row>
    <row r="105" s="14" customFormat="1">
      <c r="A105" s="14"/>
      <c r="B105" s="248"/>
      <c r="C105" s="249"/>
      <c r="D105" s="238" t="s">
        <v>265</v>
      </c>
      <c r="E105" s="250" t="s">
        <v>48</v>
      </c>
      <c r="F105" s="251" t="s">
        <v>268</v>
      </c>
      <c r="G105" s="249"/>
      <c r="H105" s="252">
        <v>56</v>
      </c>
      <c r="I105" s="253"/>
      <c r="J105" s="249"/>
      <c r="K105" s="249"/>
      <c r="L105" s="254"/>
      <c r="M105" s="255"/>
      <c r="N105" s="256"/>
      <c r="O105" s="256"/>
      <c r="P105" s="256"/>
      <c r="Q105" s="256"/>
      <c r="R105" s="256"/>
      <c r="S105" s="256"/>
      <c r="T105" s="25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8" t="s">
        <v>265</v>
      </c>
      <c r="AU105" s="258" t="s">
        <v>93</v>
      </c>
      <c r="AV105" s="14" t="s">
        <v>261</v>
      </c>
      <c r="AW105" s="14" t="s">
        <v>46</v>
      </c>
      <c r="AX105" s="14" t="s">
        <v>23</v>
      </c>
      <c r="AY105" s="258" t="s">
        <v>254</v>
      </c>
    </row>
    <row r="106" s="2" customFormat="1" ht="24.15" customHeight="1">
      <c r="A106" s="42"/>
      <c r="B106" s="43"/>
      <c r="C106" s="218" t="s">
        <v>93</v>
      </c>
      <c r="D106" s="218" t="s">
        <v>256</v>
      </c>
      <c r="E106" s="219" t="s">
        <v>719</v>
      </c>
      <c r="F106" s="220" t="s">
        <v>720</v>
      </c>
      <c r="G106" s="221" t="s">
        <v>721</v>
      </c>
      <c r="H106" s="222">
        <v>7</v>
      </c>
      <c r="I106" s="223"/>
      <c r="J106" s="224">
        <f>ROUND(I106*H106,2)</f>
        <v>0</v>
      </c>
      <c r="K106" s="220" t="s">
        <v>260</v>
      </c>
      <c r="L106" s="48"/>
      <c r="M106" s="225" t="s">
        <v>48</v>
      </c>
      <c r="N106" s="226" t="s">
        <v>56</v>
      </c>
      <c r="O106" s="88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9" t="s">
        <v>261</v>
      </c>
      <c r="AT106" s="229" t="s">
        <v>256</v>
      </c>
      <c r="AU106" s="229" t="s">
        <v>93</v>
      </c>
      <c r="AY106" s="20" t="s">
        <v>254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0" t="s">
        <v>23</v>
      </c>
      <c r="BK106" s="230">
        <f>ROUND(I106*H106,2)</f>
        <v>0</v>
      </c>
      <c r="BL106" s="20" t="s">
        <v>261</v>
      </c>
      <c r="BM106" s="229" t="s">
        <v>2265</v>
      </c>
    </row>
    <row r="107" s="2" customFormat="1">
      <c r="A107" s="42"/>
      <c r="B107" s="43"/>
      <c r="C107" s="44"/>
      <c r="D107" s="231" t="s">
        <v>263</v>
      </c>
      <c r="E107" s="44"/>
      <c r="F107" s="232" t="s">
        <v>723</v>
      </c>
      <c r="G107" s="44"/>
      <c r="H107" s="44"/>
      <c r="I107" s="233"/>
      <c r="J107" s="44"/>
      <c r="K107" s="44"/>
      <c r="L107" s="48"/>
      <c r="M107" s="234"/>
      <c r="N107" s="23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263</v>
      </c>
      <c r="AU107" s="20" t="s">
        <v>93</v>
      </c>
    </row>
    <row r="108" s="15" customFormat="1">
      <c r="A108" s="15"/>
      <c r="B108" s="259"/>
      <c r="C108" s="260"/>
      <c r="D108" s="238" t="s">
        <v>265</v>
      </c>
      <c r="E108" s="261" t="s">
        <v>48</v>
      </c>
      <c r="F108" s="262" t="s">
        <v>715</v>
      </c>
      <c r="G108" s="260"/>
      <c r="H108" s="261" t="s">
        <v>48</v>
      </c>
      <c r="I108" s="263"/>
      <c r="J108" s="260"/>
      <c r="K108" s="260"/>
      <c r="L108" s="264"/>
      <c r="M108" s="265"/>
      <c r="N108" s="266"/>
      <c r="O108" s="266"/>
      <c r="P108" s="266"/>
      <c r="Q108" s="266"/>
      <c r="R108" s="266"/>
      <c r="S108" s="266"/>
      <c r="T108" s="26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8" t="s">
        <v>265</v>
      </c>
      <c r="AU108" s="268" t="s">
        <v>93</v>
      </c>
      <c r="AV108" s="15" t="s">
        <v>23</v>
      </c>
      <c r="AW108" s="15" t="s">
        <v>46</v>
      </c>
      <c r="AX108" s="15" t="s">
        <v>85</v>
      </c>
      <c r="AY108" s="268" t="s">
        <v>254</v>
      </c>
    </row>
    <row r="109" s="13" customFormat="1">
      <c r="A109" s="13"/>
      <c r="B109" s="236"/>
      <c r="C109" s="237"/>
      <c r="D109" s="238" t="s">
        <v>265</v>
      </c>
      <c r="E109" s="239" t="s">
        <v>48</v>
      </c>
      <c r="F109" s="240" t="s">
        <v>298</v>
      </c>
      <c r="G109" s="237"/>
      <c r="H109" s="241">
        <v>7</v>
      </c>
      <c r="I109" s="242"/>
      <c r="J109" s="237"/>
      <c r="K109" s="237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265</v>
      </c>
      <c r="AU109" s="247" t="s">
        <v>93</v>
      </c>
      <c r="AV109" s="13" t="s">
        <v>93</v>
      </c>
      <c r="AW109" s="13" t="s">
        <v>46</v>
      </c>
      <c r="AX109" s="13" t="s">
        <v>85</v>
      </c>
      <c r="AY109" s="247" t="s">
        <v>254</v>
      </c>
    </row>
    <row r="110" s="14" customFormat="1">
      <c r="A110" s="14"/>
      <c r="B110" s="248"/>
      <c r="C110" s="249"/>
      <c r="D110" s="238" t="s">
        <v>265</v>
      </c>
      <c r="E110" s="250" t="s">
        <v>48</v>
      </c>
      <c r="F110" s="251" t="s">
        <v>268</v>
      </c>
      <c r="G110" s="249"/>
      <c r="H110" s="252">
        <v>7</v>
      </c>
      <c r="I110" s="253"/>
      <c r="J110" s="249"/>
      <c r="K110" s="249"/>
      <c r="L110" s="254"/>
      <c r="M110" s="255"/>
      <c r="N110" s="256"/>
      <c r="O110" s="256"/>
      <c r="P110" s="256"/>
      <c r="Q110" s="256"/>
      <c r="R110" s="256"/>
      <c r="S110" s="256"/>
      <c r="T110" s="25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8" t="s">
        <v>265</v>
      </c>
      <c r="AU110" s="258" t="s">
        <v>93</v>
      </c>
      <c r="AV110" s="14" t="s">
        <v>261</v>
      </c>
      <c r="AW110" s="14" t="s">
        <v>46</v>
      </c>
      <c r="AX110" s="14" t="s">
        <v>23</v>
      </c>
      <c r="AY110" s="258" t="s">
        <v>254</v>
      </c>
    </row>
    <row r="111" s="2" customFormat="1" ht="24.15" customHeight="1">
      <c r="A111" s="42"/>
      <c r="B111" s="43"/>
      <c r="C111" s="218" t="s">
        <v>104</v>
      </c>
      <c r="D111" s="218" t="s">
        <v>256</v>
      </c>
      <c r="E111" s="219" t="s">
        <v>725</v>
      </c>
      <c r="F111" s="220" t="s">
        <v>726</v>
      </c>
      <c r="G111" s="221" t="s">
        <v>314</v>
      </c>
      <c r="H111" s="222">
        <v>0.36399999999999999</v>
      </c>
      <c r="I111" s="223"/>
      <c r="J111" s="224">
        <f>ROUND(I111*H111,2)</f>
        <v>0</v>
      </c>
      <c r="K111" s="220" t="s">
        <v>260</v>
      </c>
      <c r="L111" s="48"/>
      <c r="M111" s="225" t="s">
        <v>48</v>
      </c>
      <c r="N111" s="226" t="s">
        <v>56</v>
      </c>
      <c r="O111" s="88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9" t="s">
        <v>261</v>
      </c>
      <c r="AT111" s="229" t="s">
        <v>256</v>
      </c>
      <c r="AU111" s="229" t="s">
        <v>93</v>
      </c>
      <c r="AY111" s="20" t="s">
        <v>254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23</v>
      </c>
      <c r="BK111" s="230">
        <f>ROUND(I111*H111,2)</f>
        <v>0</v>
      </c>
      <c r="BL111" s="20" t="s">
        <v>261</v>
      </c>
      <c r="BM111" s="229" t="s">
        <v>2266</v>
      </c>
    </row>
    <row r="112" s="2" customFormat="1">
      <c r="A112" s="42"/>
      <c r="B112" s="43"/>
      <c r="C112" s="44"/>
      <c r="D112" s="231" t="s">
        <v>263</v>
      </c>
      <c r="E112" s="44"/>
      <c r="F112" s="232" t="s">
        <v>728</v>
      </c>
      <c r="G112" s="44"/>
      <c r="H112" s="44"/>
      <c r="I112" s="233"/>
      <c r="J112" s="44"/>
      <c r="K112" s="44"/>
      <c r="L112" s="48"/>
      <c r="M112" s="234"/>
      <c r="N112" s="23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263</v>
      </c>
      <c r="AU112" s="20" t="s">
        <v>93</v>
      </c>
    </row>
    <row r="113" s="15" customFormat="1">
      <c r="A113" s="15"/>
      <c r="B113" s="259"/>
      <c r="C113" s="260"/>
      <c r="D113" s="238" t="s">
        <v>265</v>
      </c>
      <c r="E113" s="261" t="s">
        <v>48</v>
      </c>
      <c r="F113" s="262" t="s">
        <v>729</v>
      </c>
      <c r="G113" s="260"/>
      <c r="H113" s="261" t="s">
        <v>48</v>
      </c>
      <c r="I113" s="263"/>
      <c r="J113" s="260"/>
      <c r="K113" s="260"/>
      <c r="L113" s="264"/>
      <c r="M113" s="265"/>
      <c r="N113" s="266"/>
      <c r="O113" s="266"/>
      <c r="P113" s="266"/>
      <c r="Q113" s="266"/>
      <c r="R113" s="266"/>
      <c r="S113" s="266"/>
      <c r="T113" s="26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8" t="s">
        <v>265</v>
      </c>
      <c r="AU113" s="268" t="s">
        <v>93</v>
      </c>
      <c r="AV113" s="15" t="s">
        <v>23</v>
      </c>
      <c r="AW113" s="15" t="s">
        <v>46</v>
      </c>
      <c r="AX113" s="15" t="s">
        <v>85</v>
      </c>
      <c r="AY113" s="268" t="s">
        <v>254</v>
      </c>
    </row>
    <row r="114" s="15" customFormat="1">
      <c r="A114" s="15"/>
      <c r="B114" s="259"/>
      <c r="C114" s="260"/>
      <c r="D114" s="238" t="s">
        <v>265</v>
      </c>
      <c r="E114" s="261" t="s">
        <v>48</v>
      </c>
      <c r="F114" s="262" t="s">
        <v>730</v>
      </c>
      <c r="G114" s="260"/>
      <c r="H114" s="261" t="s">
        <v>48</v>
      </c>
      <c r="I114" s="263"/>
      <c r="J114" s="260"/>
      <c r="K114" s="260"/>
      <c r="L114" s="264"/>
      <c r="M114" s="265"/>
      <c r="N114" s="266"/>
      <c r="O114" s="266"/>
      <c r="P114" s="266"/>
      <c r="Q114" s="266"/>
      <c r="R114" s="266"/>
      <c r="S114" s="266"/>
      <c r="T114" s="267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8" t="s">
        <v>265</v>
      </c>
      <c r="AU114" s="268" t="s">
        <v>93</v>
      </c>
      <c r="AV114" s="15" t="s">
        <v>23</v>
      </c>
      <c r="AW114" s="15" t="s">
        <v>46</v>
      </c>
      <c r="AX114" s="15" t="s">
        <v>85</v>
      </c>
      <c r="AY114" s="268" t="s">
        <v>254</v>
      </c>
    </row>
    <row r="115" s="13" customFormat="1">
      <c r="A115" s="13"/>
      <c r="B115" s="236"/>
      <c r="C115" s="237"/>
      <c r="D115" s="238" t="s">
        <v>265</v>
      </c>
      <c r="E115" s="239" t="s">
        <v>669</v>
      </c>
      <c r="F115" s="240" t="s">
        <v>2267</v>
      </c>
      <c r="G115" s="237"/>
      <c r="H115" s="241">
        <v>0.36399999999999999</v>
      </c>
      <c r="I115" s="242"/>
      <c r="J115" s="237"/>
      <c r="K115" s="237"/>
      <c r="L115" s="243"/>
      <c r="M115" s="244"/>
      <c r="N115" s="245"/>
      <c r="O115" s="245"/>
      <c r="P115" s="245"/>
      <c r="Q115" s="245"/>
      <c r="R115" s="245"/>
      <c r="S115" s="245"/>
      <c r="T115" s="24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7" t="s">
        <v>265</v>
      </c>
      <c r="AU115" s="247" t="s">
        <v>93</v>
      </c>
      <c r="AV115" s="13" t="s">
        <v>93</v>
      </c>
      <c r="AW115" s="13" t="s">
        <v>46</v>
      </c>
      <c r="AX115" s="13" t="s">
        <v>23</v>
      </c>
      <c r="AY115" s="247" t="s">
        <v>254</v>
      </c>
    </row>
    <row r="116" s="2" customFormat="1" ht="24.15" customHeight="1">
      <c r="A116" s="42"/>
      <c r="B116" s="43"/>
      <c r="C116" s="218" t="s">
        <v>261</v>
      </c>
      <c r="D116" s="218" t="s">
        <v>256</v>
      </c>
      <c r="E116" s="219" t="s">
        <v>756</v>
      </c>
      <c r="F116" s="220" t="s">
        <v>757</v>
      </c>
      <c r="G116" s="221" t="s">
        <v>314</v>
      </c>
      <c r="H116" s="222">
        <v>3.2799999999999998</v>
      </c>
      <c r="I116" s="223"/>
      <c r="J116" s="224">
        <f>ROUND(I116*H116,2)</f>
        <v>0</v>
      </c>
      <c r="K116" s="220" t="s">
        <v>260</v>
      </c>
      <c r="L116" s="48"/>
      <c r="M116" s="225" t="s">
        <v>48</v>
      </c>
      <c r="N116" s="226" t="s">
        <v>56</v>
      </c>
      <c r="O116" s="88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9" t="s">
        <v>261</v>
      </c>
      <c r="AT116" s="229" t="s">
        <v>256</v>
      </c>
      <c r="AU116" s="229" t="s">
        <v>93</v>
      </c>
      <c r="AY116" s="20" t="s">
        <v>254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23</v>
      </c>
      <c r="BK116" s="230">
        <f>ROUND(I116*H116,2)</f>
        <v>0</v>
      </c>
      <c r="BL116" s="20" t="s">
        <v>261</v>
      </c>
      <c r="BM116" s="229" t="s">
        <v>2268</v>
      </c>
    </row>
    <row r="117" s="2" customFormat="1">
      <c r="A117" s="42"/>
      <c r="B117" s="43"/>
      <c r="C117" s="44"/>
      <c r="D117" s="231" t="s">
        <v>263</v>
      </c>
      <c r="E117" s="44"/>
      <c r="F117" s="232" t="s">
        <v>759</v>
      </c>
      <c r="G117" s="44"/>
      <c r="H117" s="44"/>
      <c r="I117" s="233"/>
      <c r="J117" s="44"/>
      <c r="K117" s="44"/>
      <c r="L117" s="48"/>
      <c r="M117" s="234"/>
      <c r="N117" s="23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263</v>
      </c>
      <c r="AU117" s="20" t="s">
        <v>93</v>
      </c>
    </row>
    <row r="118" s="15" customFormat="1">
      <c r="A118" s="15"/>
      <c r="B118" s="259"/>
      <c r="C118" s="260"/>
      <c r="D118" s="238" t="s">
        <v>265</v>
      </c>
      <c r="E118" s="261" t="s">
        <v>48</v>
      </c>
      <c r="F118" s="262" t="s">
        <v>2405</v>
      </c>
      <c r="G118" s="260"/>
      <c r="H118" s="261" t="s">
        <v>48</v>
      </c>
      <c r="I118" s="263"/>
      <c r="J118" s="260"/>
      <c r="K118" s="260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265</v>
      </c>
      <c r="AU118" s="268" t="s">
        <v>93</v>
      </c>
      <c r="AV118" s="15" t="s">
        <v>23</v>
      </c>
      <c r="AW118" s="15" t="s">
        <v>46</v>
      </c>
      <c r="AX118" s="15" t="s">
        <v>85</v>
      </c>
      <c r="AY118" s="268" t="s">
        <v>254</v>
      </c>
    </row>
    <row r="119" s="15" customFormat="1">
      <c r="A119" s="15"/>
      <c r="B119" s="259"/>
      <c r="C119" s="260"/>
      <c r="D119" s="238" t="s">
        <v>265</v>
      </c>
      <c r="E119" s="261" t="s">
        <v>48</v>
      </c>
      <c r="F119" s="262" t="s">
        <v>2406</v>
      </c>
      <c r="G119" s="260"/>
      <c r="H119" s="261" t="s">
        <v>48</v>
      </c>
      <c r="I119" s="263"/>
      <c r="J119" s="260"/>
      <c r="K119" s="260"/>
      <c r="L119" s="264"/>
      <c r="M119" s="265"/>
      <c r="N119" s="266"/>
      <c r="O119" s="266"/>
      <c r="P119" s="266"/>
      <c r="Q119" s="266"/>
      <c r="R119" s="266"/>
      <c r="S119" s="266"/>
      <c r="T119" s="26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8" t="s">
        <v>265</v>
      </c>
      <c r="AU119" s="268" t="s">
        <v>93</v>
      </c>
      <c r="AV119" s="15" t="s">
        <v>23</v>
      </c>
      <c r="AW119" s="15" t="s">
        <v>46</v>
      </c>
      <c r="AX119" s="15" t="s">
        <v>85</v>
      </c>
      <c r="AY119" s="268" t="s">
        <v>254</v>
      </c>
    </row>
    <row r="120" s="13" customFormat="1">
      <c r="A120" s="13"/>
      <c r="B120" s="236"/>
      <c r="C120" s="237"/>
      <c r="D120" s="238" t="s">
        <v>265</v>
      </c>
      <c r="E120" s="239" t="s">
        <v>48</v>
      </c>
      <c r="F120" s="240" t="s">
        <v>2407</v>
      </c>
      <c r="G120" s="237"/>
      <c r="H120" s="241">
        <v>36.448999999999998</v>
      </c>
      <c r="I120" s="242"/>
      <c r="J120" s="237"/>
      <c r="K120" s="237"/>
      <c r="L120" s="243"/>
      <c r="M120" s="244"/>
      <c r="N120" s="245"/>
      <c r="O120" s="245"/>
      <c r="P120" s="245"/>
      <c r="Q120" s="245"/>
      <c r="R120" s="245"/>
      <c r="S120" s="245"/>
      <c r="T120" s="24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7" t="s">
        <v>265</v>
      </c>
      <c r="AU120" s="247" t="s">
        <v>93</v>
      </c>
      <c r="AV120" s="13" t="s">
        <v>93</v>
      </c>
      <c r="AW120" s="13" t="s">
        <v>46</v>
      </c>
      <c r="AX120" s="13" t="s">
        <v>85</v>
      </c>
      <c r="AY120" s="247" t="s">
        <v>254</v>
      </c>
    </row>
    <row r="121" s="16" customFormat="1">
      <c r="A121" s="16"/>
      <c r="B121" s="272"/>
      <c r="C121" s="273"/>
      <c r="D121" s="238" t="s">
        <v>265</v>
      </c>
      <c r="E121" s="274" t="s">
        <v>2258</v>
      </c>
      <c r="F121" s="275" t="s">
        <v>310</v>
      </c>
      <c r="G121" s="273"/>
      <c r="H121" s="276">
        <v>36.448999999999998</v>
      </c>
      <c r="I121" s="277"/>
      <c r="J121" s="273"/>
      <c r="K121" s="273"/>
      <c r="L121" s="278"/>
      <c r="M121" s="279"/>
      <c r="N121" s="280"/>
      <c r="O121" s="280"/>
      <c r="P121" s="280"/>
      <c r="Q121" s="280"/>
      <c r="R121" s="280"/>
      <c r="S121" s="280"/>
      <c r="T121" s="281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82" t="s">
        <v>265</v>
      </c>
      <c r="AU121" s="282" t="s">
        <v>93</v>
      </c>
      <c r="AV121" s="16" t="s">
        <v>104</v>
      </c>
      <c r="AW121" s="16" t="s">
        <v>46</v>
      </c>
      <c r="AX121" s="16" t="s">
        <v>85</v>
      </c>
      <c r="AY121" s="282" t="s">
        <v>254</v>
      </c>
    </row>
    <row r="122" s="15" customFormat="1">
      <c r="A122" s="15"/>
      <c r="B122" s="259"/>
      <c r="C122" s="260"/>
      <c r="D122" s="238" t="s">
        <v>265</v>
      </c>
      <c r="E122" s="261" t="s">
        <v>48</v>
      </c>
      <c r="F122" s="262" t="s">
        <v>2403</v>
      </c>
      <c r="G122" s="260"/>
      <c r="H122" s="261" t="s">
        <v>48</v>
      </c>
      <c r="I122" s="263"/>
      <c r="J122" s="260"/>
      <c r="K122" s="260"/>
      <c r="L122" s="264"/>
      <c r="M122" s="265"/>
      <c r="N122" s="266"/>
      <c r="O122" s="266"/>
      <c r="P122" s="266"/>
      <c r="Q122" s="266"/>
      <c r="R122" s="266"/>
      <c r="S122" s="266"/>
      <c r="T122" s="26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8" t="s">
        <v>265</v>
      </c>
      <c r="AU122" s="268" t="s">
        <v>93</v>
      </c>
      <c r="AV122" s="15" t="s">
        <v>23</v>
      </c>
      <c r="AW122" s="15" t="s">
        <v>46</v>
      </c>
      <c r="AX122" s="15" t="s">
        <v>85</v>
      </c>
      <c r="AY122" s="268" t="s">
        <v>254</v>
      </c>
    </row>
    <row r="123" s="13" customFormat="1">
      <c r="A123" s="13"/>
      <c r="B123" s="236"/>
      <c r="C123" s="237"/>
      <c r="D123" s="238" t="s">
        <v>265</v>
      </c>
      <c r="E123" s="239" t="s">
        <v>2275</v>
      </c>
      <c r="F123" s="240" t="s">
        <v>2276</v>
      </c>
      <c r="G123" s="237"/>
      <c r="H123" s="241">
        <v>0</v>
      </c>
      <c r="I123" s="242"/>
      <c r="J123" s="237"/>
      <c r="K123" s="237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265</v>
      </c>
      <c r="AU123" s="247" t="s">
        <v>93</v>
      </c>
      <c r="AV123" s="13" t="s">
        <v>93</v>
      </c>
      <c r="AW123" s="13" t="s">
        <v>46</v>
      </c>
      <c r="AX123" s="13" t="s">
        <v>85</v>
      </c>
      <c r="AY123" s="247" t="s">
        <v>254</v>
      </c>
    </row>
    <row r="124" s="16" customFormat="1">
      <c r="A124" s="16"/>
      <c r="B124" s="272"/>
      <c r="C124" s="273"/>
      <c r="D124" s="238" t="s">
        <v>265</v>
      </c>
      <c r="E124" s="274" t="s">
        <v>760</v>
      </c>
      <c r="F124" s="275" t="s">
        <v>310</v>
      </c>
      <c r="G124" s="273"/>
      <c r="H124" s="276">
        <v>0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265</v>
      </c>
      <c r="AU124" s="282" t="s">
        <v>93</v>
      </c>
      <c r="AV124" s="16" t="s">
        <v>104</v>
      </c>
      <c r="AW124" s="16" t="s">
        <v>46</v>
      </c>
      <c r="AX124" s="16" t="s">
        <v>85</v>
      </c>
      <c r="AY124" s="282" t="s">
        <v>254</v>
      </c>
    </row>
    <row r="125" s="13" customFormat="1">
      <c r="A125" s="13"/>
      <c r="B125" s="236"/>
      <c r="C125" s="237"/>
      <c r="D125" s="238" t="s">
        <v>265</v>
      </c>
      <c r="E125" s="239" t="s">
        <v>2277</v>
      </c>
      <c r="F125" s="240" t="s">
        <v>2278</v>
      </c>
      <c r="G125" s="237"/>
      <c r="H125" s="241">
        <v>0</v>
      </c>
      <c r="I125" s="242"/>
      <c r="J125" s="237"/>
      <c r="K125" s="237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265</v>
      </c>
      <c r="AU125" s="247" t="s">
        <v>93</v>
      </c>
      <c r="AV125" s="13" t="s">
        <v>93</v>
      </c>
      <c r="AW125" s="13" t="s">
        <v>46</v>
      </c>
      <c r="AX125" s="13" t="s">
        <v>85</v>
      </c>
      <c r="AY125" s="247" t="s">
        <v>254</v>
      </c>
    </row>
    <row r="126" s="13" customFormat="1">
      <c r="A126" s="13"/>
      <c r="B126" s="236"/>
      <c r="C126" s="237"/>
      <c r="D126" s="238" t="s">
        <v>265</v>
      </c>
      <c r="E126" s="239" t="s">
        <v>48</v>
      </c>
      <c r="F126" s="240" t="s">
        <v>2279</v>
      </c>
      <c r="G126" s="237"/>
      <c r="H126" s="241">
        <v>0</v>
      </c>
      <c r="I126" s="242"/>
      <c r="J126" s="237"/>
      <c r="K126" s="237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265</v>
      </c>
      <c r="AU126" s="247" t="s">
        <v>93</v>
      </c>
      <c r="AV126" s="13" t="s">
        <v>93</v>
      </c>
      <c r="AW126" s="13" t="s">
        <v>46</v>
      </c>
      <c r="AX126" s="13" t="s">
        <v>85</v>
      </c>
      <c r="AY126" s="247" t="s">
        <v>254</v>
      </c>
    </row>
    <row r="127" s="16" customFormat="1">
      <c r="A127" s="16"/>
      <c r="B127" s="272"/>
      <c r="C127" s="273"/>
      <c r="D127" s="238" t="s">
        <v>265</v>
      </c>
      <c r="E127" s="274" t="s">
        <v>2252</v>
      </c>
      <c r="F127" s="275" t="s">
        <v>310</v>
      </c>
      <c r="G127" s="273"/>
      <c r="H127" s="276">
        <v>0</v>
      </c>
      <c r="I127" s="277"/>
      <c r="J127" s="273"/>
      <c r="K127" s="273"/>
      <c r="L127" s="278"/>
      <c r="M127" s="279"/>
      <c r="N127" s="280"/>
      <c r="O127" s="280"/>
      <c r="P127" s="280"/>
      <c r="Q127" s="280"/>
      <c r="R127" s="280"/>
      <c r="S127" s="280"/>
      <c r="T127" s="281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82" t="s">
        <v>265</v>
      </c>
      <c r="AU127" s="282" t="s">
        <v>93</v>
      </c>
      <c r="AV127" s="16" t="s">
        <v>104</v>
      </c>
      <c r="AW127" s="16" t="s">
        <v>46</v>
      </c>
      <c r="AX127" s="16" t="s">
        <v>85</v>
      </c>
      <c r="AY127" s="282" t="s">
        <v>254</v>
      </c>
    </row>
    <row r="128" s="13" customFormat="1">
      <c r="A128" s="13"/>
      <c r="B128" s="236"/>
      <c r="C128" s="237"/>
      <c r="D128" s="238" t="s">
        <v>265</v>
      </c>
      <c r="E128" s="239" t="s">
        <v>48</v>
      </c>
      <c r="F128" s="240" t="s">
        <v>2280</v>
      </c>
      <c r="G128" s="237"/>
      <c r="H128" s="241">
        <v>36.448999999999998</v>
      </c>
      <c r="I128" s="242"/>
      <c r="J128" s="237"/>
      <c r="K128" s="237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265</v>
      </c>
      <c r="AU128" s="247" t="s">
        <v>93</v>
      </c>
      <c r="AV128" s="13" t="s">
        <v>93</v>
      </c>
      <c r="AW128" s="13" t="s">
        <v>46</v>
      </c>
      <c r="AX128" s="13" t="s">
        <v>85</v>
      </c>
      <c r="AY128" s="247" t="s">
        <v>254</v>
      </c>
    </row>
    <row r="129" s="16" customFormat="1">
      <c r="A129" s="16"/>
      <c r="B129" s="272"/>
      <c r="C129" s="273"/>
      <c r="D129" s="238" t="s">
        <v>265</v>
      </c>
      <c r="E129" s="274" t="s">
        <v>2260</v>
      </c>
      <c r="F129" s="275" t="s">
        <v>310</v>
      </c>
      <c r="G129" s="273"/>
      <c r="H129" s="276">
        <v>36.448999999999998</v>
      </c>
      <c r="I129" s="277"/>
      <c r="J129" s="273"/>
      <c r="K129" s="273"/>
      <c r="L129" s="278"/>
      <c r="M129" s="279"/>
      <c r="N129" s="280"/>
      <c r="O129" s="280"/>
      <c r="P129" s="280"/>
      <c r="Q129" s="280"/>
      <c r="R129" s="280"/>
      <c r="S129" s="280"/>
      <c r="T129" s="281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82" t="s">
        <v>265</v>
      </c>
      <c r="AU129" s="282" t="s">
        <v>93</v>
      </c>
      <c r="AV129" s="16" t="s">
        <v>104</v>
      </c>
      <c r="AW129" s="16" t="s">
        <v>46</v>
      </c>
      <c r="AX129" s="16" t="s">
        <v>85</v>
      </c>
      <c r="AY129" s="282" t="s">
        <v>254</v>
      </c>
    </row>
    <row r="130" s="15" customFormat="1">
      <c r="A130" s="15"/>
      <c r="B130" s="259"/>
      <c r="C130" s="260"/>
      <c r="D130" s="238" t="s">
        <v>265</v>
      </c>
      <c r="E130" s="261" t="s">
        <v>48</v>
      </c>
      <c r="F130" s="262" t="s">
        <v>729</v>
      </c>
      <c r="G130" s="260"/>
      <c r="H130" s="261" t="s">
        <v>48</v>
      </c>
      <c r="I130" s="263"/>
      <c r="J130" s="260"/>
      <c r="K130" s="260"/>
      <c r="L130" s="264"/>
      <c r="M130" s="265"/>
      <c r="N130" s="266"/>
      <c r="O130" s="266"/>
      <c r="P130" s="266"/>
      <c r="Q130" s="266"/>
      <c r="R130" s="266"/>
      <c r="S130" s="266"/>
      <c r="T130" s="267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8" t="s">
        <v>265</v>
      </c>
      <c r="AU130" s="268" t="s">
        <v>93</v>
      </c>
      <c r="AV130" s="15" t="s">
        <v>23</v>
      </c>
      <c r="AW130" s="15" t="s">
        <v>46</v>
      </c>
      <c r="AX130" s="15" t="s">
        <v>85</v>
      </c>
      <c r="AY130" s="268" t="s">
        <v>254</v>
      </c>
    </row>
    <row r="131" s="15" customFormat="1">
      <c r="A131" s="15"/>
      <c r="B131" s="259"/>
      <c r="C131" s="260"/>
      <c r="D131" s="238" t="s">
        <v>265</v>
      </c>
      <c r="E131" s="261" t="s">
        <v>48</v>
      </c>
      <c r="F131" s="262" t="s">
        <v>730</v>
      </c>
      <c r="G131" s="260"/>
      <c r="H131" s="261" t="s">
        <v>48</v>
      </c>
      <c r="I131" s="263"/>
      <c r="J131" s="260"/>
      <c r="K131" s="260"/>
      <c r="L131" s="264"/>
      <c r="M131" s="265"/>
      <c r="N131" s="266"/>
      <c r="O131" s="266"/>
      <c r="P131" s="266"/>
      <c r="Q131" s="266"/>
      <c r="R131" s="266"/>
      <c r="S131" s="266"/>
      <c r="T131" s="26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8" t="s">
        <v>265</v>
      </c>
      <c r="AU131" s="268" t="s">
        <v>93</v>
      </c>
      <c r="AV131" s="15" t="s">
        <v>23</v>
      </c>
      <c r="AW131" s="15" t="s">
        <v>46</v>
      </c>
      <c r="AX131" s="15" t="s">
        <v>85</v>
      </c>
      <c r="AY131" s="268" t="s">
        <v>254</v>
      </c>
    </row>
    <row r="132" s="13" customFormat="1">
      <c r="A132" s="13"/>
      <c r="B132" s="236"/>
      <c r="C132" s="237"/>
      <c r="D132" s="238" t="s">
        <v>265</v>
      </c>
      <c r="E132" s="239" t="s">
        <v>671</v>
      </c>
      <c r="F132" s="240" t="s">
        <v>2281</v>
      </c>
      <c r="G132" s="237"/>
      <c r="H132" s="241">
        <v>3.2799999999999998</v>
      </c>
      <c r="I132" s="242"/>
      <c r="J132" s="237"/>
      <c r="K132" s="237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265</v>
      </c>
      <c r="AU132" s="247" t="s">
        <v>93</v>
      </c>
      <c r="AV132" s="13" t="s">
        <v>93</v>
      </c>
      <c r="AW132" s="13" t="s">
        <v>46</v>
      </c>
      <c r="AX132" s="13" t="s">
        <v>23</v>
      </c>
      <c r="AY132" s="247" t="s">
        <v>254</v>
      </c>
    </row>
    <row r="133" s="2" customFormat="1" ht="24.15" customHeight="1">
      <c r="A133" s="42"/>
      <c r="B133" s="43"/>
      <c r="C133" s="218" t="s">
        <v>287</v>
      </c>
      <c r="D133" s="218" t="s">
        <v>256</v>
      </c>
      <c r="E133" s="219" t="s">
        <v>762</v>
      </c>
      <c r="F133" s="220" t="s">
        <v>763</v>
      </c>
      <c r="G133" s="221" t="s">
        <v>314</v>
      </c>
      <c r="H133" s="222">
        <v>0.72899999999999998</v>
      </c>
      <c r="I133" s="223"/>
      <c r="J133" s="224">
        <f>ROUND(I133*H133,2)</f>
        <v>0</v>
      </c>
      <c r="K133" s="220" t="s">
        <v>260</v>
      </c>
      <c r="L133" s="48"/>
      <c r="M133" s="225" t="s">
        <v>48</v>
      </c>
      <c r="N133" s="226" t="s">
        <v>56</v>
      </c>
      <c r="O133" s="88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9" t="s">
        <v>261</v>
      </c>
      <c r="AT133" s="229" t="s">
        <v>256</v>
      </c>
      <c r="AU133" s="229" t="s">
        <v>93</v>
      </c>
      <c r="AY133" s="20" t="s">
        <v>254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23</v>
      </c>
      <c r="BK133" s="230">
        <f>ROUND(I133*H133,2)</f>
        <v>0</v>
      </c>
      <c r="BL133" s="20" t="s">
        <v>261</v>
      </c>
      <c r="BM133" s="229" t="s">
        <v>2287</v>
      </c>
    </row>
    <row r="134" s="2" customFormat="1">
      <c r="A134" s="42"/>
      <c r="B134" s="43"/>
      <c r="C134" s="44"/>
      <c r="D134" s="231" t="s">
        <v>263</v>
      </c>
      <c r="E134" s="44"/>
      <c r="F134" s="232" t="s">
        <v>765</v>
      </c>
      <c r="G134" s="44"/>
      <c r="H134" s="44"/>
      <c r="I134" s="233"/>
      <c r="J134" s="44"/>
      <c r="K134" s="44"/>
      <c r="L134" s="48"/>
      <c r="M134" s="234"/>
      <c r="N134" s="23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263</v>
      </c>
      <c r="AU134" s="20" t="s">
        <v>93</v>
      </c>
    </row>
    <row r="135" s="15" customFormat="1">
      <c r="A135" s="15"/>
      <c r="B135" s="259"/>
      <c r="C135" s="260"/>
      <c r="D135" s="238" t="s">
        <v>265</v>
      </c>
      <c r="E135" s="261" t="s">
        <v>48</v>
      </c>
      <c r="F135" s="262" t="s">
        <v>729</v>
      </c>
      <c r="G135" s="260"/>
      <c r="H135" s="261" t="s">
        <v>48</v>
      </c>
      <c r="I135" s="263"/>
      <c r="J135" s="260"/>
      <c r="K135" s="260"/>
      <c r="L135" s="264"/>
      <c r="M135" s="265"/>
      <c r="N135" s="266"/>
      <c r="O135" s="266"/>
      <c r="P135" s="266"/>
      <c r="Q135" s="266"/>
      <c r="R135" s="266"/>
      <c r="S135" s="266"/>
      <c r="T135" s="26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8" t="s">
        <v>265</v>
      </c>
      <c r="AU135" s="268" t="s">
        <v>93</v>
      </c>
      <c r="AV135" s="15" t="s">
        <v>23</v>
      </c>
      <c r="AW135" s="15" t="s">
        <v>46</v>
      </c>
      <c r="AX135" s="15" t="s">
        <v>85</v>
      </c>
      <c r="AY135" s="268" t="s">
        <v>254</v>
      </c>
    </row>
    <row r="136" s="15" customFormat="1">
      <c r="A136" s="15"/>
      <c r="B136" s="259"/>
      <c r="C136" s="260"/>
      <c r="D136" s="238" t="s">
        <v>265</v>
      </c>
      <c r="E136" s="261" t="s">
        <v>48</v>
      </c>
      <c r="F136" s="262" t="s">
        <v>730</v>
      </c>
      <c r="G136" s="260"/>
      <c r="H136" s="261" t="s">
        <v>48</v>
      </c>
      <c r="I136" s="263"/>
      <c r="J136" s="260"/>
      <c r="K136" s="260"/>
      <c r="L136" s="264"/>
      <c r="M136" s="265"/>
      <c r="N136" s="266"/>
      <c r="O136" s="266"/>
      <c r="P136" s="266"/>
      <c r="Q136" s="266"/>
      <c r="R136" s="266"/>
      <c r="S136" s="266"/>
      <c r="T136" s="26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8" t="s">
        <v>265</v>
      </c>
      <c r="AU136" s="268" t="s">
        <v>93</v>
      </c>
      <c r="AV136" s="15" t="s">
        <v>23</v>
      </c>
      <c r="AW136" s="15" t="s">
        <v>46</v>
      </c>
      <c r="AX136" s="15" t="s">
        <v>85</v>
      </c>
      <c r="AY136" s="268" t="s">
        <v>254</v>
      </c>
    </row>
    <row r="137" s="13" customFormat="1">
      <c r="A137" s="13"/>
      <c r="B137" s="236"/>
      <c r="C137" s="237"/>
      <c r="D137" s="238" t="s">
        <v>265</v>
      </c>
      <c r="E137" s="239" t="s">
        <v>673</v>
      </c>
      <c r="F137" s="240" t="s">
        <v>2288</v>
      </c>
      <c r="G137" s="237"/>
      <c r="H137" s="241">
        <v>0.72899999999999998</v>
      </c>
      <c r="I137" s="242"/>
      <c r="J137" s="237"/>
      <c r="K137" s="237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265</v>
      </c>
      <c r="AU137" s="247" t="s">
        <v>93</v>
      </c>
      <c r="AV137" s="13" t="s">
        <v>93</v>
      </c>
      <c r="AW137" s="13" t="s">
        <v>46</v>
      </c>
      <c r="AX137" s="13" t="s">
        <v>23</v>
      </c>
      <c r="AY137" s="247" t="s">
        <v>254</v>
      </c>
    </row>
    <row r="138" s="2" customFormat="1" ht="24.15" customHeight="1">
      <c r="A138" s="42"/>
      <c r="B138" s="43"/>
      <c r="C138" s="218" t="s">
        <v>292</v>
      </c>
      <c r="D138" s="218" t="s">
        <v>256</v>
      </c>
      <c r="E138" s="219" t="s">
        <v>767</v>
      </c>
      <c r="F138" s="220" t="s">
        <v>768</v>
      </c>
      <c r="G138" s="221" t="s">
        <v>314</v>
      </c>
      <c r="H138" s="222">
        <v>6.5609999999999999</v>
      </c>
      <c r="I138" s="223"/>
      <c r="J138" s="224">
        <f>ROUND(I138*H138,2)</f>
        <v>0</v>
      </c>
      <c r="K138" s="220" t="s">
        <v>260</v>
      </c>
      <c r="L138" s="48"/>
      <c r="M138" s="225" t="s">
        <v>48</v>
      </c>
      <c r="N138" s="226" t="s">
        <v>56</v>
      </c>
      <c r="O138" s="88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9" t="s">
        <v>261</v>
      </c>
      <c r="AT138" s="229" t="s">
        <v>256</v>
      </c>
      <c r="AU138" s="229" t="s">
        <v>93</v>
      </c>
      <c r="AY138" s="20" t="s">
        <v>254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23</v>
      </c>
      <c r="BK138" s="230">
        <f>ROUND(I138*H138,2)</f>
        <v>0</v>
      </c>
      <c r="BL138" s="20" t="s">
        <v>261</v>
      </c>
      <c r="BM138" s="229" t="s">
        <v>2289</v>
      </c>
    </row>
    <row r="139" s="2" customFormat="1">
      <c r="A139" s="42"/>
      <c r="B139" s="43"/>
      <c r="C139" s="44"/>
      <c r="D139" s="231" t="s">
        <v>263</v>
      </c>
      <c r="E139" s="44"/>
      <c r="F139" s="232" t="s">
        <v>770</v>
      </c>
      <c r="G139" s="44"/>
      <c r="H139" s="44"/>
      <c r="I139" s="233"/>
      <c r="J139" s="44"/>
      <c r="K139" s="44"/>
      <c r="L139" s="48"/>
      <c r="M139" s="234"/>
      <c r="N139" s="23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263</v>
      </c>
      <c r="AU139" s="20" t="s">
        <v>93</v>
      </c>
    </row>
    <row r="140" s="15" customFormat="1">
      <c r="A140" s="15"/>
      <c r="B140" s="259"/>
      <c r="C140" s="260"/>
      <c r="D140" s="238" t="s">
        <v>265</v>
      </c>
      <c r="E140" s="261" t="s">
        <v>48</v>
      </c>
      <c r="F140" s="262" t="s">
        <v>729</v>
      </c>
      <c r="G140" s="260"/>
      <c r="H140" s="261" t="s">
        <v>48</v>
      </c>
      <c r="I140" s="263"/>
      <c r="J140" s="260"/>
      <c r="K140" s="260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265</v>
      </c>
      <c r="AU140" s="268" t="s">
        <v>93</v>
      </c>
      <c r="AV140" s="15" t="s">
        <v>23</v>
      </c>
      <c r="AW140" s="15" t="s">
        <v>46</v>
      </c>
      <c r="AX140" s="15" t="s">
        <v>85</v>
      </c>
      <c r="AY140" s="268" t="s">
        <v>254</v>
      </c>
    </row>
    <row r="141" s="15" customFormat="1">
      <c r="A141" s="15"/>
      <c r="B141" s="259"/>
      <c r="C141" s="260"/>
      <c r="D141" s="238" t="s">
        <v>265</v>
      </c>
      <c r="E141" s="261" t="s">
        <v>48</v>
      </c>
      <c r="F141" s="262" t="s">
        <v>730</v>
      </c>
      <c r="G141" s="260"/>
      <c r="H141" s="261" t="s">
        <v>48</v>
      </c>
      <c r="I141" s="263"/>
      <c r="J141" s="260"/>
      <c r="K141" s="260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265</v>
      </c>
      <c r="AU141" s="268" t="s">
        <v>93</v>
      </c>
      <c r="AV141" s="15" t="s">
        <v>23</v>
      </c>
      <c r="AW141" s="15" t="s">
        <v>46</v>
      </c>
      <c r="AX141" s="15" t="s">
        <v>85</v>
      </c>
      <c r="AY141" s="268" t="s">
        <v>254</v>
      </c>
    </row>
    <row r="142" s="13" customFormat="1">
      <c r="A142" s="13"/>
      <c r="B142" s="236"/>
      <c r="C142" s="237"/>
      <c r="D142" s="238" t="s">
        <v>265</v>
      </c>
      <c r="E142" s="239" t="s">
        <v>675</v>
      </c>
      <c r="F142" s="240" t="s">
        <v>2290</v>
      </c>
      <c r="G142" s="237"/>
      <c r="H142" s="241">
        <v>6.5609999999999999</v>
      </c>
      <c r="I142" s="242"/>
      <c r="J142" s="237"/>
      <c r="K142" s="237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265</v>
      </c>
      <c r="AU142" s="247" t="s">
        <v>93</v>
      </c>
      <c r="AV142" s="13" t="s">
        <v>93</v>
      </c>
      <c r="AW142" s="13" t="s">
        <v>46</v>
      </c>
      <c r="AX142" s="13" t="s">
        <v>23</v>
      </c>
      <c r="AY142" s="247" t="s">
        <v>254</v>
      </c>
    </row>
    <row r="143" s="2" customFormat="1" ht="24.15" customHeight="1">
      <c r="A143" s="42"/>
      <c r="B143" s="43"/>
      <c r="C143" s="218" t="s">
        <v>298</v>
      </c>
      <c r="D143" s="218" t="s">
        <v>256</v>
      </c>
      <c r="E143" s="219" t="s">
        <v>772</v>
      </c>
      <c r="F143" s="220" t="s">
        <v>773</v>
      </c>
      <c r="G143" s="221" t="s">
        <v>314</v>
      </c>
      <c r="H143" s="222">
        <v>2.5510000000000002</v>
      </c>
      <c r="I143" s="223"/>
      <c r="J143" s="224">
        <f>ROUND(I143*H143,2)</f>
        <v>0</v>
      </c>
      <c r="K143" s="220" t="s">
        <v>260</v>
      </c>
      <c r="L143" s="48"/>
      <c r="M143" s="225" t="s">
        <v>48</v>
      </c>
      <c r="N143" s="226" t="s">
        <v>56</v>
      </c>
      <c r="O143" s="88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9" t="s">
        <v>261</v>
      </c>
      <c r="AT143" s="229" t="s">
        <v>256</v>
      </c>
      <c r="AU143" s="229" t="s">
        <v>93</v>
      </c>
      <c r="AY143" s="20" t="s">
        <v>254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0" t="s">
        <v>23</v>
      </c>
      <c r="BK143" s="230">
        <f>ROUND(I143*H143,2)</f>
        <v>0</v>
      </c>
      <c r="BL143" s="20" t="s">
        <v>261</v>
      </c>
      <c r="BM143" s="229" t="s">
        <v>2291</v>
      </c>
    </row>
    <row r="144" s="2" customFormat="1">
      <c r="A144" s="42"/>
      <c r="B144" s="43"/>
      <c r="C144" s="44"/>
      <c r="D144" s="231" t="s">
        <v>263</v>
      </c>
      <c r="E144" s="44"/>
      <c r="F144" s="232" t="s">
        <v>775</v>
      </c>
      <c r="G144" s="44"/>
      <c r="H144" s="44"/>
      <c r="I144" s="233"/>
      <c r="J144" s="44"/>
      <c r="K144" s="44"/>
      <c r="L144" s="48"/>
      <c r="M144" s="234"/>
      <c r="N144" s="23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263</v>
      </c>
      <c r="AU144" s="20" t="s">
        <v>93</v>
      </c>
    </row>
    <row r="145" s="15" customFormat="1">
      <c r="A145" s="15"/>
      <c r="B145" s="259"/>
      <c r="C145" s="260"/>
      <c r="D145" s="238" t="s">
        <v>265</v>
      </c>
      <c r="E145" s="261" t="s">
        <v>48</v>
      </c>
      <c r="F145" s="262" t="s">
        <v>729</v>
      </c>
      <c r="G145" s="260"/>
      <c r="H145" s="261" t="s">
        <v>48</v>
      </c>
      <c r="I145" s="263"/>
      <c r="J145" s="260"/>
      <c r="K145" s="260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265</v>
      </c>
      <c r="AU145" s="268" t="s">
        <v>93</v>
      </c>
      <c r="AV145" s="15" t="s">
        <v>23</v>
      </c>
      <c r="AW145" s="15" t="s">
        <v>46</v>
      </c>
      <c r="AX145" s="15" t="s">
        <v>85</v>
      </c>
      <c r="AY145" s="268" t="s">
        <v>254</v>
      </c>
    </row>
    <row r="146" s="15" customFormat="1">
      <c r="A146" s="15"/>
      <c r="B146" s="259"/>
      <c r="C146" s="260"/>
      <c r="D146" s="238" t="s">
        <v>265</v>
      </c>
      <c r="E146" s="261" t="s">
        <v>48</v>
      </c>
      <c r="F146" s="262" t="s">
        <v>730</v>
      </c>
      <c r="G146" s="260"/>
      <c r="H146" s="261" t="s">
        <v>48</v>
      </c>
      <c r="I146" s="263"/>
      <c r="J146" s="260"/>
      <c r="K146" s="260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265</v>
      </c>
      <c r="AU146" s="268" t="s">
        <v>93</v>
      </c>
      <c r="AV146" s="15" t="s">
        <v>23</v>
      </c>
      <c r="AW146" s="15" t="s">
        <v>46</v>
      </c>
      <c r="AX146" s="15" t="s">
        <v>85</v>
      </c>
      <c r="AY146" s="268" t="s">
        <v>254</v>
      </c>
    </row>
    <row r="147" s="13" customFormat="1">
      <c r="A147" s="13"/>
      <c r="B147" s="236"/>
      <c r="C147" s="237"/>
      <c r="D147" s="238" t="s">
        <v>265</v>
      </c>
      <c r="E147" s="239" t="s">
        <v>776</v>
      </c>
      <c r="F147" s="240" t="s">
        <v>2292</v>
      </c>
      <c r="G147" s="237"/>
      <c r="H147" s="241">
        <v>2.5510000000000002</v>
      </c>
      <c r="I147" s="242"/>
      <c r="J147" s="237"/>
      <c r="K147" s="237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265</v>
      </c>
      <c r="AU147" s="247" t="s">
        <v>93</v>
      </c>
      <c r="AV147" s="13" t="s">
        <v>93</v>
      </c>
      <c r="AW147" s="13" t="s">
        <v>46</v>
      </c>
      <c r="AX147" s="13" t="s">
        <v>23</v>
      </c>
      <c r="AY147" s="247" t="s">
        <v>254</v>
      </c>
    </row>
    <row r="148" s="2" customFormat="1" ht="24.15" customHeight="1">
      <c r="A148" s="42"/>
      <c r="B148" s="43"/>
      <c r="C148" s="218" t="s">
        <v>303</v>
      </c>
      <c r="D148" s="218" t="s">
        <v>256</v>
      </c>
      <c r="E148" s="219" t="s">
        <v>778</v>
      </c>
      <c r="F148" s="220" t="s">
        <v>779</v>
      </c>
      <c r="G148" s="221" t="s">
        <v>314</v>
      </c>
      <c r="H148" s="222">
        <v>22.963000000000001</v>
      </c>
      <c r="I148" s="223"/>
      <c r="J148" s="224">
        <f>ROUND(I148*H148,2)</f>
        <v>0</v>
      </c>
      <c r="K148" s="220" t="s">
        <v>260</v>
      </c>
      <c r="L148" s="48"/>
      <c r="M148" s="225" t="s">
        <v>48</v>
      </c>
      <c r="N148" s="226" t="s">
        <v>56</v>
      </c>
      <c r="O148" s="88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9" t="s">
        <v>261</v>
      </c>
      <c r="AT148" s="229" t="s">
        <v>256</v>
      </c>
      <c r="AU148" s="229" t="s">
        <v>93</v>
      </c>
      <c r="AY148" s="20" t="s">
        <v>254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23</v>
      </c>
      <c r="BK148" s="230">
        <f>ROUND(I148*H148,2)</f>
        <v>0</v>
      </c>
      <c r="BL148" s="20" t="s">
        <v>261</v>
      </c>
      <c r="BM148" s="229" t="s">
        <v>2293</v>
      </c>
    </row>
    <row r="149" s="2" customFormat="1">
      <c r="A149" s="42"/>
      <c r="B149" s="43"/>
      <c r="C149" s="44"/>
      <c r="D149" s="231" t="s">
        <v>263</v>
      </c>
      <c r="E149" s="44"/>
      <c r="F149" s="232" t="s">
        <v>781</v>
      </c>
      <c r="G149" s="44"/>
      <c r="H149" s="44"/>
      <c r="I149" s="233"/>
      <c r="J149" s="44"/>
      <c r="K149" s="44"/>
      <c r="L149" s="48"/>
      <c r="M149" s="234"/>
      <c r="N149" s="23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263</v>
      </c>
      <c r="AU149" s="20" t="s">
        <v>93</v>
      </c>
    </row>
    <row r="150" s="15" customFormat="1">
      <c r="A150" s="15"/>
      <c r="B150" s="259"/>
      <c r="C150" s="260"/>
      <c r="D150" s="238" t="s">
        <v>265</v>
      </c>
      <c r="E150" s="261" t="s">
        <v>48</v>
      </c>
      <c r="F150" s="262" t="s">
        <v>729</v>
      </c>
      <c r="G150" s="260"/>
      <c r="H150" s="261" t="s">
        <v>48</v>
      </c>
      <c r="I150" s="263"/>
      <c r="J150" s="260"/>
      <c r="K150" s="260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265</v>
      </c>
      <c r="AU150" s="268" t="s">
        <v>93</v>
      </c>
      <c r="AV150" s="15" t="s">
        <v>23</v>
      </c>
      <c r="AW150" s="15" t="s">
        <v>46</v>
      </c>
      <c r="AX150" s="15" t="s">
        <v>85</v>
      </c>
      <c r="AY150" s="268" t="s">
        <v>254</v>
      </c>
    </row>
    <row r="151" s="15" customFormat="1">
      <c r="A151" s="15"/>
      <c r="B151" s="259"/>
      <c r="C151" s="260"/>
      <c r="D151" s="238" t="s">
        <v>265</v>
      </c>
      <c r="E151" s="261" t="s">
        <v>48</v>
      </c>
      <c r="F151" s="262" t="s">
        <v>730</v>
      </c>
      <c r="G151" s="260"/>
      <c r="H151" s="261" t="s">
        <v>48</v>
      </c>
      <c r="I151" s="263"/>
      <c r="J151" s="260"/>
      <c r="K151" s="260"/>
      <c r="L151" s="264"/>
      <c r="M151" s="265"/>
      <c r="N151" s="266"/>
      <c r="O151" s="266"/>
      <c r="P151" s="266"/>
      <c r="Q151" s="266"/>
      <c r="R151" s="266"/>
      <c r="S151" s="266"/>
      <c r="T151" s="26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8" t="s">
        <v>265</v>
      </c>
      <c r="AU151" s="268" t="s">
        <v>93</v>
      </c>
      <c r="AV151" s="15" t="s">
        <v>23</v>
      </c>
      <c r="AW151" s="15" t="s">
        <v>46</v>
      </c>
      <c r="AX151" s="15" t="s">
        <v>85</v>
      </c>
      <c r="AY151" s="268" t="s">
        <v>254</v>
      </c>
    </row>
    <row r="152" s="13" customFormat="1">
      <c r="A152" s="13"/>
      <c r="B152" s="236"/>
      <c r="C152" s="237"/>
      <c r="D152" s="238" t="s">
        <v>265</v>
      </c>
      <c r="E152" s="239" t="s">
        <v>677</v>
      </c>
      <c r="F152" s="240" t="s">
        <v>2294</v>
      </c>
      <c r="G152" s="237"/>
      <c r="H152" s="241">
        <v>22.963000000000001</v>
      </c>
      <c r="I152" s="242"/>
      <c r="J152" s="237"/>
      <c r="K152" s="237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265</v>
      </c>
      <c r="AU152" s="247" t="s">
        <v>93</v>
      </c>
      <c r="AV152" s="13" t="s">
        <v>93</v>
      </c>
      <c r="AW152" s="13" t="s">
        <v>46</v>
      </c>
      <c r="AX152" s="13" t="s">
        <v>23</v>
      </c>
      <c r="AY152" s="247" t="s">
        <v>254</v>
      </c>
    </row>
    <row r="153" s="2" customFormat="1" ht="24.15" customHeight="1">
      <c r="A153" s="42"/>
      <c r="B153" s="43"/>
      <c r="C153" s="218" t="s">
        <v>311</v>
      </c>
      <c r="D153" s="218" t="s">
        <v>256</v>
      </c>
      <c r="E153" s="219" t="s">
        <v>2305</v>
      </c>
      <c r="F153" s="220" t="s">
        <v>2306</v>
      </c>
      <c r="G153" s="221" t="s">
        <v>259</v>
      </c>
      <c r="H153" s="222">
        <v>41.729999999999997</v>
      </c>
      <c r="I153" s="223"/>
      <c r="J153" s="224">
        <f>ROUND(I153*H153,2)</f>
        <v>0</v>
      </c>
      <c r="K153" s="220" t="s">
        <v>260</v>
      </c>
      <c r="L153" s="48"/>
      <c r="M153" s="225" t="s">
        <v>48</v>
      </c>
      <c r="N153" s="226" t="s">
        <v>56</v>
      </c>
      <c r="O153" s="88"/>
      <c r="P153" s="227">
        <f>O153*H153</f>
        <v>0</v>
      </c>
      <c r="Q153" s="227">
        <v>0.00496</v>
      </c>
      <c r="R153" s="227">
        <f>Q153*H153</f>
        <v>0.20698079999999999</v>
      </c>
      <c r="S153" s="227">
        <v>0</v>
      </c>
      <c r="T153" s="22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9" t="s">
        <v>261</v>
      </c>
      <c r="AT153" s="229" t="s">
        <v>256</v>
      </c>
      <c r="AU153" s="229" t="s">
        <v>93</v>
      </c>
      <c r="AY153" s="20" t="s">
        <v>254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0" t="s">
        <v>23</v>
      </c>
      <c r="BK153" s="230">
        <f>ROUND(I153*H153,2)</f>
        <v>0</v>
      </c>
      <c r="BL153" s="20" t="s">
        <v>261</v>
      </c>
      <c r="BM153" s="229" t="s">
        <v>2297</v>
      </c>
    </row>
    <row r="154" s="2" customFormat="1">
      <c r="A154" s="42"/>
      <c r="B154" s="43"/>
      <c r="C154" s="44"/>
      <c r="D154" s="231" t="s">
        <v>263</v>
      </c>
      <c r="E154" s="44"/>
      <c r="F154" s="232" t="s">
        <v>2308</v>
      </c>
      <c r="G154" s="44"/>
      <c r="H154" s="44"/>
      <c r="I154" s="233"/>
      <c r="J154" s="44"/>
      <c r="K154" s="44"/>
      <c r="L154" s="48"/>
      <c r="M154" s="234"/>
      <c r="N154" s="23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263</v>
      </c>
      <c r="AU154" s="20" t="s">
        <v>93</v>
      </c>
    </row>
    <row r="155" s="13" customFormat="1">
      <c r="A155" s="13"/>
      <c r="B155" s="236"/>
      <c r="C155" s="237"/>
      <c r="D155" s="238" t="s">
        <v>265</v>
      </c>
      <c r="E155" s="239" t="s">
        <v>2387</v>
      </c>
      <c r="F155" s="240" t="s">
        <v>2410</v>
      </c>
      <c r="G155" s="237"/>
      <c r="H155" s="241">
        <v>41.729999999999997</v>
      </c>
      <c r="I155" s="242"/>
      <c r="J155" s="237"/>
      <c r="K155" s="237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265</v>
      </c>
      <c r="AU155" s="247" t="s">
        <v>93</v>
      </c>
      <c r="AV155" s="13" t="s">
        <v>93</v>
      </c>
      <c r="AW155" s="13" t="s">
        <v>46</v>
      </c>
      <c r="AX155" s="13" t="s">
        <v>23</v>
      </c>
      <c r="AY155" s="247" t="s">
        <v>254</v>
      </c>
    </row>
    <row r="156" s="2" customFormat="1" ht="24.15" customHeight="1">
      <c r="A156" s="42"/>
      <c r="B156" s="43"/>
      <c r="C156" s="218" t="s">
        <v>28</v>
      </c>
      <c r="D156" s="218" t="s">
        <v>256</v>
      </c>
      <c r="E156" s="219" t="s">
        <v>2310</v>
      </c>
      <c r="F156" s="220" t="s">
        <v>2311</v>
      </c>
      <c r="G156" s="221" t="s">
        <v>259</v>
      </c>
      <c r="H156" s="222">
        <v>41.729999999999997</v>
      </c>
      <c r="I156" s="223"/>
      <c r="J156" s="224">
        <f>ROUND(I156*H156,2)</f>
        <v>0</v>
      </c>
      <c r="K156" s="220" t="s">
        <v>260</v>
      </c>
      <c r="L156" s="48"/>
      <c r="M156" s="225" t="s">
        <v>48</v>
      </c>
      <c r="N156" s="226" t="s">
        <v>56</v>
      </c>
      <c r="O156" s="88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9" t="s">
        <v>261</v>
      </c>
      <c r="AT156" s="229" t="s">
        <v>256</v>
      </c>
      <c r="AU156" s="229" t="s">
        <v>93</v>
      </c>
      <c r="AY156" s="20" t="s">
        <v>254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23</v>
      </c>
      <c r="BK156" s="230">
        <f>ROUND(I156*H156,2)</f>
        <v>0</v>
      </c>
      <c r="BL156" s="20" t="s">
        <v>261</v>
      </c>
      <c r="BM156" s="229" t="s">
        <v>2302</v>
      </c>
    </row>
    <row r="157" s="2" customFormat="1">
      <c r="A157" s="42"/>
      <c r="B157" s="43"/>
      <c r="C157" s="44"/>
      <c r="D157" s="231" t="s">
        <v>263</v>
      </c>
      <c r="E157" s="44"/>
      <c r="F157" s="232" t="s">
        <v>2313</v>
      </c>
      <c r="G157" s="44"/>
      <c r="H157" s="44"/>
      <c r="I157" s="233"/>
      <c r="J157" s="44"/>
      <c r="K157" s="44"/>
      <c r="L157" s="48"/>
      <c r="M157" s="234"/>
      <c r="N157" s="23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263</v>
      </c>
      <c r="AU157" s="20" t="s">
        <v>93</v>
      </c>
    </row>
    <row r="158" s="13" customFormat="1">
      <c r="A158" s="13"/>
      <c r="B158" s="236"/>
      <c r="C158" s="237"/>
      <c r="D158" s="238" t="s">
        <v>265</v>
      </c>
      <c r="E158" s="239" t="s">
        <v>48</v>
      </c>
      <c r="F158" s="240" t="s">
        <v>2387</v>
      </c>
      <c r="G158" s="237"/>
      <c r="H158" s="241">
        <v>41.729999999999997</v>
      </c>
      <c r="I158" s="242"/>
      <c r="J158" s="237"/>
      <c r="K158" s="237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265</v>
      </c>
      <c r="AU158" s="247" t="s">
        <v>93</v>
      </c>
      <c r="AV158" s="13" t="s">
        <v>93</v>
      </c>
      <c r="AW158" s="13" t="s">
        <v>46</v>
      </c>
      <c r="AX158" s="13" t="s">
        <v>23</v>
      </c>
      <c r="AY158" s="247" t="s">
        <v>254</v>
      </c>
    </row>
    <row r="159" s="2" customFormat="1" ht="37.8" customHeight="1">
      <c r="A159" s="42"/>
      <c r="B159" s="43"/>
      <c r="C159" s="218" t="s">
        <v>338</v>
      </c>
      <c r="D159" s="218" t="s">
        <v>256</v>
      </c>
      <c r="E159" s="219" t="s">
        <v>806</v>
      </c>
      <c r="F159" s="220" t="s">
        <v>807</v>
      </c>
      <c r="G159" s="221" t="s">
        <v>314</v>
      </c>
      <c r="H159" s="222">
        <v>2.641</v>
      </c>
      <c r="I159" s="223"/>
      <c r="J159" s="224">
        <f>ROUND(I159*H159,2)</f>
        <v>0</v>
      </c>
      <c r="K159" s="220" t="s">
        <v>260</v>
      </c>
      <c r="L159" s="48"/>
      <c r="M159" s="225" t="s">
        <v>48</v>
      </c>
      <c r="N159" s="226" t="s">
        <v>56</v>
      </c>
      <c r="O159" s="88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9" t="s">
        <v>261</v>
      </c>
      <c r="AT159" s="229" t="s">
        <v>256</v>
      </c>
      <c r="AU159" s="229" t="s">
        <v>93</v>
      </c>
      <c r="AY159" s="20" t="s">
        <v>254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0" t="s">
        <v>23</v>
      </c>
      <c r="BK159" s="230">
        <f>ROUND(I159*H159,2)</f>
        <v>0</v>
      </c>
      <c r="BL159" s="20" t="s">
        <v>261</v>
      </c>
      <c r="BM159" s="229" t="s">
        <v>2315</v>
      </c>
    </row>
    <row r="160" s="2" customFormat="1">
      <c r="A160" s="42"/>
      <c r="B160" s="43"/>
      <c r="C160" s="44"/>
      <c r="D160" s="231" t="s">
        <v>263</v>
      </c>
      <c r="E160" s="44"/>
      <c r="F160" s="232" t="s">
        <v>809</v>
      </c>
      <c r="G160" s="44"/>
      <c r="H160" s="44"/>
      <c r="I160" s="233"/>
      <c r="J160" s="44"/>
      <c r="K160" s="44"/>
      <c r="L160" s="48"/>
      <c r="M160" s="234"/>
      <c r="N160" s="23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263</v>
      </c>
      <c r="AU160" s="20" t="s">
        <v>93</v>
      </c>
    </row>
    <row r="161" s="15" customFormat="1">
      <c r="A161" s="15"/>
      <c r="B161" s="259"/>
      <c r="C161" s="260"/>
      <c r="D161" s="238" t="s">
        <v>265</v>
      </c>
      <c r="E161" s="261" t="s">
        <v>48</v>
      </c>
      <c r="F161" s="262" t="s">
        <v>810</v>
      </c>
      <c r="G161" s="260"/>
      <c r="H161" s="261" t="s">
        <v>48</v>
      </c>
      <c r="I161" s="263"/>
      <c r="J161" s="260"/>
      <c r="K161" s="260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265</v>
      </c>
      <c r="AU161" s="268" t="s">
        <v>93</v>
      </c>
      <c r="AV161" s="15" t="s">
        <v>23</v>
      </c>
      <c r="AW161" s="15" t="s">
        <v>46</v>
      </c>
      <c r="AX161" s="15" t="s">
        <v>85</v>
      </c>
      <c r="AY161" s="268" t="s">
        <v>254</v>
      </c>
    </row>
    <row r="162" s="15" customFormat="1">
      <c r="A162" s="15"/>
      <c r="B162" s="259"/>
      <c r="C162" s="260"/>
      <c r="D162" s="238" t="s">
        <v>265</v>
      </c>
      <c r="E162" s="261" t="s">
        <v>48</v>
      </c>
      <c r="F162" s="262" t="s">
        <v>811</v>
      </c>
      <c r="G162" s="260"/>
      <c r="H162" s="261" t="s">
        <v>48</v>
      </c>
      <c r="I162" s="263"/>
      <c r="J162" s="260"/>
      <c r="K162" s="260"/>
      <c r="L162" s="264"/>
      <c r="M162" s="265"/>
      <c r="N162" s="266"/>
      <c r="O162" s="266"/>
      <c r="P162" s="266"/>
      <c r="Q162" s="266"/>
      <c r="R162" s="266"/>
      <c r="S162" s="266"/>
      <c r="T162" s="26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8" t="s">
        <v>265</v>
      </c>
      <c r="AU162" s="268" t="s">
        <v>93</v>
      </c>
      <c r="AV162" s="15" t="s">
        <v>23</v>
      </c>
      <c r="AW162" s="15" t="s">
        <v>46</v>
      </c>
      <c r="AX162" s="15" t="s">
        <v>85</v>
      </c>
      <c r="AY162" s="268" t="s">
        <v>254</v>
      </c>
    </row>
    <row r="163" s="13" customFormat="1">
      <c r="A163" s="13"/>
      <c r="B163" s="236"/>
      <c r="C163" s="237"/>
      <c r="D163" s="238" t="s">
        <v>265</v>
      </c>
      <c r="E163" s="239" t="s">
        <v>48</v>
      </c>
      <c r="F163" s="240" t="s">
        <v>812</v>
      </c>
      <c r="G163" s="237"/>
      <c r="H163" s="241">
        <v>2.3130000000000002</v>
      </c>
      <c r="I163" s="242"/>
      <c r="J163" s="237"/>
      <c r="K163" s="237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265</v>
      </c>
      <c r="AU163" s="247" t="s">
        <v>93</v>
      </c>
      <c r="AV163" s="13" t="s">
        <v>93</v>
      </c>
      <c r="AW163" s="13" t="s">
        <v>46</v>
      </c>
      <c r="AX163" s="13" t="s">
        <v>85</v>
      </c>
      <c r="AY163" s="247" t="s">
        <v>254</v>
      </c>
    </row>
    <row r="164" s="13" customFormat="1">
      <c r="A164" s="13"/>
      <c r="B164" s="236"/>
      <c r="C164" s="237"/>
      <c r="D164" s="238" t="s">
        <v>265</v>
      </c>
      <c r="E164" s="239" t="s">
        <v>48</v>
      </c>
      <c r="F164" s="240" t="s">
        <v>813</v>
      </c>
      <c r="G164" s="237"/>
      <c r="H164" s="241">
        <v>0.32800000000000001</v>
      </c>
      <c r="I164" s="242"/>
      <c r="J164" s="237"/>
      <c r="K164" s="237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265</v>
      </c>
      <c r="AU164" s="247" t="s">
        <v>93</v>
      </c>
      <c r="AV164" s="13" t="s">
        <v>93</v>
      </c>
      <c r="AW164" s="13" t="s">
        <v>46</v>
      </c>
      <c r="AX164" s="13" t="s">
        <v>85</v>
      </c>
      <c r="AY164" s="247" t="s">
        <v>254</v>
      </c>
    </row>
    <row r="165" s="14" customFormat="1">
      <c r="A165" s="14"/>
      <c r="B165" s="248"/>
      <c r="C165" s="249"/>
      <c r="D165" s="238" t="s">
        <v>265</v>
      </c>
      <c r="E165" s="250" t="s">
        <v>48</v>
      </c>
      <c r="F165" s="251" t="s">
        <v>268</v>
      </c>
      <c r="G165" s="249"/>
      <c r="H165" s="252">
        <v>2.641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8" t="s">
        <v>265</v>
      </c>
      <c r="AU165" s="258" t="s">
        <v>93</v>
      </c>
      <c r="AV165" s="14" t="s">
        <v>261</v>
      </c>
      <c r="AW165" s="14" t="s">
        <v>46</v>
      </c>
      <c r="AX165" s="14" t="s">
        <v>23</v>
      </c>
      <c r="AY165" s="258" t="s">
        <v>254</v>
      </c>
    </row>
    <row r="166" s="2" customFormat="1">
      <c r="A166" s="42"/>
      <c r="B166" s="43"/>
      <c r="C166" s="44"/>
      <c r="D166" s="238" t="s">
        <v>278</v>
      </c>
      <c r="E166" s="44"/>
      <c r="F166" s="269" t="s">
        <v>814</v>
      </c>
      <c r="G166" s="44"/>
      <c r="H166" s="44"/>
      <c r="I166" s="44"/>
      <c r="J166" s="44"/>
      <c r="K166" s="44"/>
      <c r="L166" s="48"/>
      <c r="M166" s="234"/>
      <c r="N166" s="23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U166" s="20" t="s">
        <v>93</v>
      </c>
    </row>
    <row r="167" s="2" customFormat="1">
      <c r="A167" s="42"/>
      <c r="B167" s="43"/>
      <c r="C167" s="44"/>
      <c r="D167" s="238" t="s">
        <v>278</v>
      </c>
      <c r="E167" s="44"/>
      <c r="F167" s="270" t="s">
        <v>729</v>
      </c>
      <c r="G167" s="44"/>
      <c r="H167" s="271">
        <v>0</v>
      </c>
      <c r="I167" s="44"/>
      <c r="J167" s="44"/>
      <c r="K167" s="44"/>
      <c r="L167" s="48"/>
      <c r="M167" s="234"/>
      <c r="N167" s="23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U167" s="20" t="s">
        <v>93</v>
      </c>
    </row>
    <row r="168" s="2" customFormat="1">
      <c r="A168" s="42"/>
      <c r="B168" s="43"/>
      <c r="C168" s="44"/>
      <c r="D168" s="238" t="s">
        <v>278</v>
      </c>
      <c r="E168" s="44"/>
      <c r="F168" s="270" t="s">
        <v>730</v>
      </c>
      <c r="G168" s="44"/>
      <c r="H168" s="271">
        <v>0</v>
      </c>
      <c r="I168" s="44"/>
      <c r="J168" s="44"/>
      <c r="K168" s="44"/>
      <c r="L168" s="48"/>
      <c r="M168" s="234"/>
      <c r="N168" s="23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U168" s="20" t="s">
        <v>93</v>
      </c>
    </row>
    <row r="169" s="2" customFormat="1">
      <c r="A169" s="42"/>
      <c r="B169" s="43"/>
      <c r="C169" s="44"/>
      <c r="D169" s="238" t="s">
        <v>278</v>
      </c>
      <c r="E169" s="44"/>
      <c r="F169" s="270" t="s">
        <v>2281</v>
      </c>
      <c r="G169" s="44"/>
      <c r="H169" s="271">
        <v>3.2799999999999998</v>
      </c>
      <c r="I169" s="44"/>
      <c r="J169" s="44"/>
      <c r="K169" s="44"/>
      <c r="L169" s="48"/>
      <c r="M169" s="234"/>
      <c r="N169" s="23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U169" s="20" t="s">
        <v>93</v>
      </c>
    </row>
    <row r="170" s="2" customFormat="1">
      <c r="A170" s="42"/>
      <c r="B170" s="43"/>
      <c r="C170" s="44"/>
      <c r="D170" s="238" t="s">
        <v>278</v>
      </c>
      <c r="E170" s="44"/>
      <c r="F170" s="269" t="s">
        <v>815</v>
      </c>
      <c r="G170" s="44"/>
      <c r="H170" s="44"/>
      <c r="I170" s="44"/>
      <c r="J170" s="44"/>
      <c r="K170" s="44"/>
      <c r="L170" s="48"/>
      <c r="M170" s="234"/>
      <c r="N170" s="23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U170" s="20" t="s">
        <v>93</v>
      </c>
    </row>
    <row r="171" s="2" customFormat="1">
      <c r="A171" s="42"/>
      <c r="B171" s="43"/>
      <c r="C171" s="44"/>
      <c r="D171" s="238" t="s">
        <v>278</v>
      </c>
      <c r="E171" s="44"/>
      <c r="F171" s="270" t="s">
        <v>729</v>
      </c>
      <c r="G171" s="44"/>
      <c r="H171" s="271">
        <v>0</v>
      </c>
      <c r="I171" s="44"/>
      <c r="J171" s="44"/>
      <c r="K171" s="44"/>
      <c r="L171" s="48"/>
      <c r="M171" s="234"/>
      <c r="N171" s="23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U171" s="20" t="s">
        <v>93</v>
      </c>
    </row>
    <row r="172" s="2" customFormat="1">
      <c r="A172" s="42"/>
      <c r="B172" s="43"/>
      <c r="C172" s="44"/>
      <c r="D172" s="238" t="s">
        <v>278</v>
      </c>
      <c r="E172" s="44"/>
      <c r="F172" s="270" t="s">
        <v>730</v>
      </c>
      <c r="G172" s="44"/>
      <c r="H172" s="271">
        <v>0</v>
      </c>
      <c r="I172" s="44"/>
      <c r="J172" s="44"/>
      <c r="K172" s="44"/>
      <c r="L172" s="48"/>
      <c r="M172" s="234"/>
      <c r="N172" s="23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U172" s="20" t="s">
        <v>93</v>
      </c>
    </row>
    <row r="173" s="2" customFormat="1">
      <c r="A173" s="42"/>
      <c r="B173" s="43"/>
      <c r="C173" s="44"/>
      <c r="D173" s="238" t="s">
        <v>278</v>
      </c>
      <c r="E173" s="44"/>
      <c r="F173" s="270" t="s">
        <v>2290</v>
      </c>
      <c r="G173" s="44"/>
      <c r="H173" s="271">
        <v>6.5609999999999999</v>
      </c>
      <c r="I173" s="44"/>
      <c r="J173" s="44"/>
      <c r="K173" s="44"/>
      <c r="L173" s="48"/>
      <c r="M173" s="234"/>
      <c r="N173" s="23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U173" s="20" t="s">
        <v>93</v>
      </c>
    </row>
    <row r="174" s="2" customFormat="1">
      <c r="A174" s="42"/>
      <c r="B174" s="43"/>
      <c r="C174" s="44"/>
      <c r="D174" s="238" t="s">
        <v>278</v>
      </c>
      <c r="E174" s="44"/>
      <c r="F174" s="269" t="s">
        <v>817</v>
      </c>
      <c r="G174" s="44"/>
      <c r="H174" s="44"/>
      <c r="I174" s="44"/>
      <c r="J174" s="44"/>
      <c r="K174" s="44"/>
      <c r="L174" s="48"/>
      <c r="M174" s="234"/>
      <c r="N174" s="23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U174" s="20" t="s">
        <v>93</v>
      </c>
    </row>
    <row r="175" s="2" customFormat="1">
      <c r="A175" s="42"/>
      <c r="B175" s="43"/>
      <c r="C175" s="44"/>
      <c r="D175" s="238" t="s">
        <v>278</v>
      </c>
      <c r="E175" s="44"/>
      <c r="F175" s="270" t="s">
        <v>729</v>
      </c>
      <c r="G175" s="44"/>
      <c r="H175" s="271">
        <v>0</v>
      </c>
      <c r="I175" s="44"/>
      <c r="J175" s="44"/>
      <c r="K175" s="44"/>
      <c r="L175" s="48"/>
      <c r="M175" s="234"/>
      <c r="N175" s="23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U175" s="20" t="s">
        <v>93</v>
      </c>
    </row>
    <row r="176" s="2" customFormat="1">
      <c r="A176" s="42"/>
      <c r="B176" s="43"/>
      <c r="C176" s="44"/>
      <c r="D176" s="238" t="s">
        <v>278</v>
      </c>
      <c r="E176" s="44"/>
      <c r="F176" s="270" t="s">
        <v>730</v>
      </c>
      <c r="G176" s="44"/>
      <c r="H176" s="271">
        <v>0</v>
      </c>
      <c r="I176" s="44"/>
      <c r="J176" s="44"/>
      <c r="K176" s="44"/>
      <c r="L176" s="48"/>
      <c r="M176" s="234"/>
      <c r="N176" s="23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U176" s="20" t="s">
        <v>93</v>
      </c>
    </row>
    <row r="177" s="2" customFormat="1">
      <c r="A177" s="42"/>
      <c r="B177" s="43"/>
      <c r="C177" s="44"/>
      <c r="D177" s="238" t="s">
        <v>278</v>
      </c>
      <c r="E177" s="44"/>
      <c r="F177" s="270" t="s">
        <v>2288</v>
      </c>
      <c r="G177" s="44"/>
      <c r="H177" s="271">
        <v>0.72899999999999998</v>
      </c>
      <c r="I177" s="44"/>
      <c r="J177" s="44"/>
      <c r="K177" s="44"/>
      <c r="L177" s="48"/>
      <c r="M177" s="234"/>
      <c r="N177" s="23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U177" s="20" t="s">
        <v>93</v>
      </c>
    </row>
    <row r="178" s="2" customFormat="1" ht="37.8" customHeight="1">
      <c r="A178" s="42"/>
      <c r="B178" s="43"/>
      <c r="C178" s="218" t="s">
        <v>8</v>
      </c>
      <c r="D178" s="218" t="s">
        <v>256</v>
      </c>
      <c r="E178" s="219" t="s">
        <v>818</v>
      </c>
      <c r="F178" s="220" t="s">
        <v>819</v>
      </c>
      <c r="G178" s="221" t="s">
        <v>314</v>
      </c>
      <c r="H178" s="222">
        <v>6.1609999999999996</v>
      </c>
      <c r="I178" s="223"/>
      <c r="J178" s="224">
        <f>ROUND(I178*H178,2)</f>
        <v>0</v>
      </c>
      <c r="K178" s="220" t="s">
        <v>260</v>
      </c>
      <c r="L178" s="48"/>
      <c r="M178" s="225" t="s">
        <v>48</v>
      </c>
      <c r="N178" s="226" t="s">
        <v>56</v>
      </c>
      <c r="O178" s="88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9" t="s">
        <v>261</v>
      </c>
      <c r="AT178" s="229" t="s">
        <v>256</v>
      </c>
      <c r="AU178" s="229" t="s">
        <v>93</v>
      </c>
      <c r="AY178" s="20" t="s">
        <v>254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0" t="s">
        <v>23</v>
      </c>
      <c r="BK178" s="230">
        <f>ROUND(I178*H178,2)</f>
        <v>0</v>
      </c>
      <c r="BL178" s="20" t="s">
        <v>261</v>
      </c>
      <c r="BM178" s="229" t="s">
        <v>2316</v>
      </c>
    </row>
    <row r="179" s="2" customFormat="1">
      <c r="A179" s="42"/>
      <c r="B179" s="43"/>
      <c r="C179" s="44"/>
      <c r="D179" s="231" t="s">
        <v>263</v>
      </c>
      <c r="E179" s="44"/>
      <c r="F179" s="232" t="s">
        <v>821</v>
      </c>
      <c r="G179" s="44"/>
      <c r="H179" s="44"/>
      <c r="I179" s="233"/>
      <c r="J179" s="44"/>
      <c r="K179" s="44"/>
      <c r="L179" s="48"/>
      <c r="M179" s="234"/>
      <c r="N179" s="23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263</v>
      </c>
      <c r="AU179" s="20" t="s">
        <v>93</v>
      </c>
    </row>
    <row r="180" s="15" customFormat="1">
      <c r="A180" s="15"/>
      <c r="B180" s="259"/>
      <c r="C180" s="260"/>
      <c r="D180" s="238" t="s">
        <v>265</v>
      </c>
      <c r="E180" s="261" t="s">
        <v>48</v>
      </c>
      <c r="F180" s="262" t="s">
        <v>810</v>
      </c>
      <c r="G180" s="260"/>
      <c r="H180" s="261" t="s">
        <v>48</v>
      </c>
      <c r="I180" s="263"/>
      <c r="J180" s="260"/>
      <c r="K180" s="260"/>
      <c r="L180" s="264"/>
      <c r="M180" s="265"/>
      <c r="N180" s="266"/>
      <c r="O180" s="266"/>
      <c r="P180" s="266"/>
      <c r="Q180" s="266"/>
      <c r="R180" s="266"/>
      <c r="S180" s="266"/>
      <c r="T180" s="26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8" t="s">
        <v>265</v>
      </c>
      <c r="AU180" s="268" t="s">
        <v>93</v>
      </c>
      <c r="AV180" s="15" t="s">
        <v>23</v>
      </c>
      <c r="AW180" s="15" t="s">
        <v>46</v>
      </c>
      <c r="AX180" s="15" t="s">
        <v>85</v>
      </c>
      <c r="AY180" s="268" t="s">
        <v>254</v>
      </c>
    </row>
    <row r="181" s="15" customFormat="1">
      <c r="A181" s="15"/>
      <c r="B181" s="259"/>
      <c r="C181" s="260"/>
      <c r="D181" s="238" t="s">
        <v>265</v>
      </c>
      <c r="E181" s="261" t="s">
        <v>48</v>
      </c>
      <c r="F181" s="262" t="s">
        <v>811</v>
      </c>
      <c r="G181" s="260"/>
      <c r="H181" s="261" t="s">
        <v>48</v>
      </c>
      <c r="I181" s="263"/>
      <c r="J181" s="260"/>
      <c r="K181" s="260"/>
      <c r="L181" s="264"/>
      <c r="M181" s="265"/>
      <c r="N181" s="266"/>
      <c r="O181" s="266"/>
      <c r="P181" s="266"/>
      <c r="Q181" s="266"/>
      <c r="R181" s="266"/>
      <c r="S181" s="266"/>
      <c r="T181" s="26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8" t="s">
        <v>265</v>
      </c>
      <c r="AU181" s="268" t="s">
        <v>93</v>
      </c>
      <c r="AV181" s="15" t="s">
        <v>23</v>
      </c>
      <c r="AW181" s="15" t="s">
        <v>46</v>
      </c>
      <c r="AX181" s="15" t="s">
        <v>85</v>
      </c>
      <c r="AY181" s="268" t="s">
        <v>254</v>
      </c>
    </row>
    <row r="182" s="13" customFormat="1">
      <c r="A182" s="13"/>
      <c r="B182" s="236"/>
      <c r="C182" s="237"/>
      <c r="D182" s="238" t="s">
        <v>265</v>
      </c>
      <c r="E182" s="239" t="s">
        <v>48</v>
      </c>
      <c r="F182" s="240" t="s">
        <v>822</v>
      </c>
      <c r="G182" s="237"/>
      <c r="H182" s="241">
        <v>5.3959999999999999</v>
      </c>
      <c r="I182" s="242"/>
      <c r="J182" s="237"/>
      <c r="K182" s="237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265</v>
      </c>
      <c r="AU182" s="247" t="s">
        <v>93</v>
      </c>
      <c r="AV182" s="13" t="s">
        <v>93</v>
      </c>
      <c r="AW182" s="13" t="s">
        <v>46</v>
      </c>
      <c r="AX182" s="13" t="s">
        <v>85</v>
      </c>
      <c r="AY182" s="247" t="s">
        <v>254</v>
      </c>
    </row>
    <row r="183" s="13" customFormat="1">
      <c r="A183" s="13"/>
      <c r="B183" s="236"/>
      <c r="C183" s="237"/>
      <c r="D183" s="238" t="s">
        <v>265</v>
      </c>
      <c r="E183" s="239" t="s">
        <v>48</v>
      </c>
      <c r="F183" s="240" t="s">
        <v>823</v>
      </c>
      <c r="G183" s="237"/>
      <c r="H183" s="241">
        <v>0.76500000000000001</v>
      </c>
      <c r="I183" s="242"/>
      <c r="J183" s="237"/>
      <c r="K183" s="237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265</v>
      </c>
      <c r="AU183" s="247" t="s">
        <v>93</v>
      </c>
      <c r="AV183" s="13" t="s">
        <v>93</v>
      </c>
      <c r="AW183" s="13" t="s">
        <v>46</v>
      </c>
      <c r="AX183" s="13" t="s">
        <v>85</v>
      </c>
      <c r="AY183" s="247" t="s">
        <v>254</v>
      </c>
    </row>
    <row r="184" s="14" customFormat="1">
      <c r="A184" s="14"/>
      <c r="B184" s="248"/>
      <c r="C184" s="249"/>
      <c r="D184" s="238" t="s">
        <v>265</v>
      </c>
      <c r="E184" s="250" t="s">
        <v>48</v>
      </c>
      <c r="F184" s="251" t="s">
        <v>268</v>
      </c>
      <c r="G184" s="249"/>
      <c r="H184" s="252">
        <v>6.1609999999999996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8" t="s">
        <v>265</v>
      </c>
      <c r="AU184" s="258" t="s">
        <v>93</v>
      </c>
      <c r="AV184" s="14" t="s">
        <v>261</v>
      </c>
      <c r="AW184" s="14" t="s">
        <v>46</v>
      </c>
      <c r="AX184" s="14" t="s">
        <v>23</v>
      </c>
      <c r="AY184" s="258" t="s">
        <v>254</v>
      </c>
    </row>
    <row r="185" s="2" customFormat="1" ht="37.8" customHeight="1">
      <c r="A185" s="42"/>
      <c r="B185" s="43"/>
      <c r="C185" s="218" t="s">
        <v>349</v>
      </c>
      <c r="D185" s="218" t="s">
        <v>256</v>
      </c>
      <c r="E185" s="219" t="s">
        <v>318</v>
      </c>
      <c r="F185" s="220" t="s">
        <v>319</v>
      </c>
      <c r="G185" s="221" t="s">
        <v>314</v>
      </c>
      <c r="H185" s="222">
        <v>31.102</v>
      </c>
      <c r="I185" s="223"/>
      <c r="J185" s="224">
        <f>ROUND(I185*H185,2)</f>
        <v>0</v>
      </c>
      <c r="K185" s="220" t="s">
        <v>260</v>
      </c>
      <c r="L185" s="48"/>
      <c r="M185" s="225" t="s">
        <v>48</v>
      </c>
      <c r="N185" s="226" t="s">
        <v>56</v>
      </c>
      <c r="O185" s="88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9" t="s">
        <v>261</v>
      </c>
      <c r="AT185" s="229" t="s">
        <v>256</v>
      </c>
      <c r="AU185" s="229" t="s">
        <v>93</v>
      </c>
      <c r="AY185" s="20" t="s">
        <v>254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0" t="s">
        <v>23</v>
      </c>
      <c r="BK185" s="230">
        <f>ROUND(I185*H185,2)</f>
        <v>0</v>
      </c>
      <c r="BL185" s="20" t="s">
        <v>261</v>
      </c>
      <c r="BM185" s="229" t="s">
        <v>2317</v>
      </c>
    </row>
    <row r="186" s="2" customFormat="1">
      <c r="A186" s="42"/>
      <c r="B186" s="43"/>
      <c r="C186" s="44"/>
      <c r="D186" s="231" t="s">
        <v>263</v>
      </c>
      <c r="E186" s="44"/>
      <c r="F186" s="232" t="s">
        <v>321</v>
      </c>
      <c r="G186" s="44"/>
      <c r="H186" s="44"/>
      <c r="I186" s="233"/>
      <c r="J186" s="44"/>
      <c r="K186" s="44"/>
      <c r="L186" s="48"/>
      <c r="M186" s="234"/>
      <c r="N186" s="23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263</v>
      </c>
      <c r="AU186" s="20" t="s">
        <v>93</v>
      </c>
    </row>
    <row r="187" s="13" customFormat="1">
      <c r="A187" s="13"/>
      <c r="B187" s="236"/>
      <c r="C187" s="237"/>
      <c r="D187" s="238" t="s">
        <v>265</v>
      </c>
      <c r="E187" s="239" t="s">
        <v>48</v>
      </c>
      <c r="F187" s="240" t="s">
        <v>1554</v>
      </c>
      <c r="G187" s="237"/>
      <c r="H187" s="241">
        <v>2.585</v>
      </c>
      <c r="I187" s="242"/>
      <c r="J187" s="237"/>
      <c r="K187" s="237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265</v>
      </c>
      <c r="AU187" s="247" t="s">
        <v>93</v>
      </c>
      <c r="AV187" s="13" t="s">
        <v>93</v>
      </c>
      <c r="AW187" s="13" t="s">
        <v>46</v>
      </c>
      <c r="AX187" s="13" t="s">
        <v>85</v>
      </c>
      <c r="AY187" s="247" t="s">
        <v>254</v>
      </c>
    </row>
    <row r="188" s="13" customFormat="1">
      <c r="A188" s="13"/>
      <c r="B188" s="236"/>
      <c r="C188" s="237"/>
      <c r="D188" s="238" t="s">
        <v>265</v>
      </c>
      <c r="E188" s="239" t="s">
        <v>48</v>
      </c>
      <c r="F188" s="240" t="s">
        <v>2261</v>
      </c>
      <c r="G188" s="237"/>
      <c r="H188" s="241">
        <v>21.553000000000001</v>
      </c>
      <c r="I188" s="242"/>
      <c r="J188" s="237"/>
      <c r="K188" s="237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265</v>
      </c>
      <c r="AU188" s="247" t="s">
        <v>93</v>
      </c>
      <c r="AV188" s="13" t="s">
        <v>93</v>
      </c>
      <c r="AW188" s="13" t="s">
        <v>46</v>
      </c>
      <c r="AX188" s="13" t="s">
        <v>85</v>
      </c>
      <c r="AY188" s="247" t="s">
        <v>254</v>
      </c>
    </row>
    <row r="189" s="13" customFormat="1">
      <c r="A189" s="13"/>
      <c r="B189" s="236"/>
      <c r="C189" s="237"/>
      <c r="D189" s="238" t="s">
        <v>265</v>
      </c>
      <c r="E189" s="239" t="s">
        <v>48</v>
      </c>
      <c r="F189" s="240" t="s">
        <v>651</v>
      </c>
      <c r="G189" s="237"/>
      <c r="H189" s="241">
        <v>6.9640000000000004</v>
      </c>
      <c r="I189" s="242"/>
      <c r="J189" s="237"/>
      <c r="K189" s="237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265</v>
      </c>
      <c r="AU189" s="247" t="s">
        <v>93</v>
      </c>
      <c r="AV189" s="13" t="s">
        <v>93</v>
      </c>
      <c r="AW189" s="13" t="s">
        <v>46</v>
      </c>
      <c r="AX189" s="13" t="s">
        <v>85</v>
      </c>
      <c r="AY189" s="247" t="s">
        <v>254</v>
      </c>
    </row>
    <row r="190" s="14" customFormat="1">
      <c r="A190" s="14"/>
      <c r="B190" s="248"/>
      <c r="C190" s="249"/>
      <c r="D190" s="238" t="s">
        <v>265</v>
      </c>
      <c r="E190" s="250" t="s">
        <v>647</v>
      </c>
      <c r="F190" s="251" t="s">
        <v>268</v>
      </c>
      <c r="G190" s="249"/>
      <c r="H190" s="252">
        <v>31.102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265</v>
      </c>
      <c r="AU190" s="258" t="s">
        <v>93</v>
      </c>
      <c r="AV190" s="14" t="s">
        <v>261</v>
      </c>
      <c r="AW190" s="14" t="s">
        <v>46</v>
      </c>
      <c r="AX190" s="14" t="s">
        <v>23</v>
      </c>
      <c r="AY190" s="258" t="s">
        <v>254</v>
      </c>
    </row>
    <row r="191" s="2" customFormat="1">
      <c r="A191" s="42"/>
      <c r="B191" s="43"/>
      <c r="C191" s="44"/>
      <c r="D191" s="238" t="s">
        <v>278</v>
      </c>
      <c r="E191" s="44"/>
      <c r="F191" s="269" t="s">
        <v>1625</v>
      </c>
      <c r="G191" s="44"/>
      <c r="H191" s="44"/>
      <c r="I191" s="44"/>
      <c r="J191" s="44"/>
      <c r="K191" s="44"/>
      <c r="L191" s="48"/>
      <c r="M191" s="234"/>
      <c r="N191" s="23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U191" s="20" t="s">
        <v>93</v>
      </c>
    </row>
    <row r="192" s="2" customFormat="1">
      <c r="A192" s="42"/>
      <c r="B192" s="43"/>
      <c r="C192" s="44"/>
      <c r="D192" s="238" t="s">
        <v>278</v>
      </c>
      <c r="E192" s="44"/>
      <c r="F192" s="270" t="s">
        <v>834</v>
      </c>
      <c r="G192" s="44"/>
      <c r="H192" s="271">
        <v>0</v>
      </c>
      <c r="I192" s="44"/>
      <c r="J192" s="44"/>
      <c r="K192" s="44"/>
      <c r="L192" s="48"/>
      <c r="M192" s="234"/>
      <c r="N192" s="23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U192" s="20" t="s">
        <v>93</v>
      </c>
    </row>
    <row r="193" s="2" customFormat="1">
      <c r="A193" s="42"/>
      <c r="B193" s="43"/>
      <c r="C193" s="44"/>
      <c r="D193" s="238" t="s">
        <v>278</v>
      </c>
      <c r="E193" s="44"/>
      <c r="F193" s="270" t="s">
        <v>2493</v>
      </c>
      <c r="G193" s="44"/>
      <c r="H193" s="271">
        <v>2.585</v>
      </c>
      <c r="I193" s="44"/>
      <c r="J193" s="44"/>
      <c r="K193" s="44"/>
      <c r="L193" s="48"/>
      <c r="M193" s="234"/>
      <c r="N193" s="23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U193" s="20" t="s">
        <v>93</v>
      </c>
    </row>
    <row r="194" s="2" customFormat="1">
      <c r="A194" s="42"/>
      <c r="B194" s="43"/>
      <c r="C194" s="44"/>
      <c r="D194" s="238" t="s">
        <v>278</v>
      </c>
      <c r="E194" s="44"/>
      <c r="F194" s="270" t="s">
        <v>268</v>
      </c>
      <c r="G194" s="44"/>
      <c r="H194" s="271">
        <v>2.585</v>
      </c>
      <c r="I194" s="44"/>
      <c r="J194" s="44"/>
      <c r="K194" s="44"/>
      <c r="L194" s="48"/>
      <c r="M194" s="234"/>
      <c r="N194" s="23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U194" s="20" t="s">
        <v>93</v>
      </c>
    </row>
    <row r="195" s="2" customFormat="1" ht="37.8" customHeight="1">
      <c r="A195" s="42"/>
      <c r="B195" s="43"/>
      <c r="C195" s="218" t="s">
        <v>354</v>
      </c>
      <c r="D195" s="218" t="s">
        <v>256</v>
      </c>
      <c r="E195" s="219" t="s">
        <v>339</v>
      </c>
      <c r="F195" s="220" t="s">
        <v>340</v>
      </c>
      <c r="G195" s="221" t="s">
        <v>314</v>
      </c>
      <c r="H195" s="222">
        <v>10.935000000000001</v>
      </c>
      <c r="I195" s="223"/>
      <c r="J195" s="224">
        <f>ROUND(I195*H195,2)</f>
        <v>0</v>
      </c>
      <c r="K195" s="220" t="s">
        <v>260</v>
      </c>
      <c r="L195" s="48"/>
      <c r="M195" s="225" t="s">
        <v>48</v>
      </c>
      <c r="N195" s="226" t="s">
        <v>56</v>
      </c>
      <c r="O195" s="88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9" t="s">
        <v>261</v>
      </c>
      <c r="AT195" s="229" t="s">
        <v>256</v>
      </c>
      <c r="AU195" s="229" t="s">
        <v>93</v>
      </c>
      <c r="AY195" s="20" t="s">
        <v>254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0" t="s">
        <v>23</v>
      </c>
      <c r="BK195" s="230">
        <f>ROUND(I195*H195,2)</f>
        <v>0</v>
      </c>
      <c r="BL195" s="20" t="s">
        <v>261</v>
      </c>
      <c r="BM195" s="229" t="s">
        <v>2328</v>
      </c>
    </row>
    <row r="196" s="2" customFormat="1">
      <c r="A196" s="42"/>
      <c r="B196" s="43"/>
      <c r="C196" s="44"/>
      <c r="D196" s="231" t="s">
        <v>263</v>
      </c>
      <c r="E196" s="44"/>
      <c r="F196" s="232" t="s">
        <v>342</v>
      </c>
      <c r="G196" s="44"/>
      <c r="H196" s="44"/>
      <c r="I196" s="233"/>
      <c r="J196" s="44"/>
      <c r="K196" s="44"/>
      <c r="L196" s="48"/>
      <c r="M196" s="234"/>
      <c r="N196" s="23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263</v>
      </c>
      <c r="AU196" s="20" t="s">
        <v>93</v>
      </c>
    </row>
    <row r="197" s="15" customFormat="1">
      <c r="A197" s="15"/>
      <c r="B197" s="259"/>
      <c r="C197" s="260"/>
      <c r="D197" s="238" t="s">
        <v>265</v>
      </c>
      <c r="E197" s="261" t="s">
        <v>48</v>
      </c>
      <c r="F197" s="262" t="s">
        <v>729</v>
      </c>
      <c r="G197" s="260"/>
      <c r="H197" s="261" t="s">
        <v>48</v>
      </c>
      <c r="I197" s="263"/>
      <c r="J197" s="260"/>
      <c r="K197" s="260"/>
      <c r="L197" s="264"/>
      <c r="M197" s="265"/>
      <c r="N197" s="266"/>
      <c r="O197" s="266"/>
      <c r="P197" s="266"/>
      <c r="Q197" s="266"/>
      <c r="R197" s="266"/>
      <c r="S197" s="266"/>
      <c r="T197" s="26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8" t="s">
        <v>265</v>
      </c>
      <c r="AU197" s="268" t="s">
        <v>93</v>
      </c>
      <c r="AV197" s="15" t="s">
        <v>23</v>
      </c>
      <c r="AW197" s="15" t="s">
        <v>46</v>
      </c>
      <c r="AX197" s="15" t="s">
        <v>85</v>
      </c>
      <c r="AY197" s="268" t="s">
        <v>254</v>
      </c>
    </row>
    <row r="198" s="13" customFormat="1">
      <c r="A198" s="13"/>
      <c r="B198" s="236"/>
      <c r="C198" s="237"/>
      <c r="D198" s="238" t="s">
        <v>265</v>
      </c>
      <c r="E198" s="239" t="s">
        <v>48</v>
      </c>
      <c r="F198" s="240" t="s">
        <v>2329</v>
      </c>
      <c r="G198" s="237"/>
      <c r="H198" s="241">
        <v>10.935000000000001</v>
      </c>
      <c r="I198" s="242"/>
      <c r="J198" s="237"/>
      <c r="K198" s="237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265</v>
      </c>
      <c r="AU198" s="247" t="s">
        <v>93</v>
      </c>
      <c r="AV198" s="13" t="s">
        <v>93</v>
      </c>
      <c r="AW198" s="13" t="s">
        <v>46</v>
      </c>
      <c r="AX198" s="13" t="s">
        <v>85</v>
      </c>
      <c r="AY198" s="247" t="s">
        <v>254</v>
      </c>
    </row>
    <row r="199" s="14" customFormat="1">
      <c r="A199" s="14"/>
      <c r="B199" s="248"/>
      <c r="C199" s="249"/>
      <c r="D199" s="238" t="s">
        <v>265</v>
      </c>
      <c r="E199" s="250" t="s">
        <v>48</v>
      </c>
      <c r="F199" s="251" t="s">
        <v>268</v>
      </c>
      <c r="G199" s="249"/>
      <c r="H199" s="252">
        <v>10.935000000000001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8" t="s">
        <v>265</v>
      </c>
      <c r="AU199" s="258" t="s">
        <v>93</v>
      </c>
      <c r="AV199" s="14" t="s">
        <v>261</v>
      </c>
      <c r="AW199" s="14" t="s">
        <v>46</v>
      </c>
      <c r="AX199" s="14" t="s">
        <v>23</v>
      </c>
      <c r="AY199" s="258" t="s">
        <v>254</v>
      </c>
    </row>
    <row r="200" s="2" customFormat="1" ht="37.8" customHeight="1">
      <c r="A200" s="42"/>
      <c r="B200" s="43"/>
      <c r="C200" s="218" t="s">
        <v>359</v>
      </c>
      <c r="D200" s="218" t="s">
        <v>256</v>
      </c>
      <c r="E200" s="219" t="s">
        <v>885</v>
      </c>
      <c r="F200" s="220" t="s">
        <v>886</v>
      </c>
      <c r="G200" s="221" t="s">
        <v>314</v>
      </c>
      <c r="H200" s="222">
        <v>25.513999999999999</v>
      </c>
      <c r="I200" s="223"/>
      <c r="J200" s="224">
        <f>ROUND(I200*H200,2)</f>
        <v>0</v>
      </c>
      <c r="K200" s="220" t="s">
        <v>260</v>
      </c>
      <c r="L200" s="48"/>
      <c r="M200" s="225" t="s">
        <v>48</v>
      </c>
      <c r="N200" s="226" t="s">
        <v>56</v>
      </c>
      <c r="O200" s="88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29" t="s">
        <v>261</v>
      </c>
      <c r="AT200" s="229" t="s">
        <v>256</v>
      </c>
      <c r="AU200" s="229" t="s">
        <v>93</v>
      </c>
      <c r="AY200" s="20" t="s">
        <v>254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20" t="s">
        <v>23</v>
      </c>
      <c r="BK200" s="230">
        <f>ROUND(I200*H200,2)</f>
        <v>0</v>
      </c>
      <c r="BL200" s="20" t="s">
        <v>261</v>
      </c>
      <c r="BM200" s="229" t="s">
        <v>2330</v>
      </c>
    </row>
    <row r="201" s="2" customFormat="1">
      <c r="A201" s="42"/>
      <c r="B201" s="43"/>
      <c r="C201" s="44"/>
      <c r="D201" s="231" t="s">
        <v>263</v>
      </c>
      <c r="E201" s="44"/>
      <c r="F201" s="232" t="s">
        <v>888</v>
      </c>
      <c r="G201" s="44"/>
      <c r="H201" s="44"/>
      <c r="I201" s="233"/>
      <c r="J201" s="44"/>
      <c r="K201" s="44"/>
      <c r="L201" s="48"/>
      <c r="M201" s="234"/>
      <c r="N201" s="23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263</v>
      </c>
      <c r="AU201" s="20" t="s">
        <v>93</v>
      </c>
    </row>
    <row r="202" s="15" customFormat="1">
      <c r="A202" s="15"/>
      <c r="B202" s="259"/>
      <c r="C202" s="260"/>
      <c r="D202" s="238" t="s">
        <v>265</v>
      </c>
      <c r="E202" s="261" t="s">
        <v>48</v>
      </c>
      <c r="F202" s="262" t="s">
        <v>729</v>
      </c>
      <c r="G202" s="260"/>
      <c r="H202" s="261" t="s">
        <v>48</v>
      </c>
      <c r="I202" s="263"/>
      <c r="J202" s="260"/>
      <c r="K202" s="260"/>
      <c r="L202" s="264"/>
      <c r="M202" s="265"/>
      <c r="N202" s="266"/>
      <c r="O202" s="266"/>
      <c r="P202" s="266"/>
      <c r="Q202" s="266"/>
      <c r="R202" s="266"/>
      <c r="S202" s="266"/>
      <c r="T202" s="26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8" t="s">
        <v>265</v>
      </c>
      <c r="AU202" s="268" t="s">
        <v>93</v>
      </c>
      <c r="AV202" s="15" t="s">
        <v>23</v>
      </c>
      <c r="AW202" s="15" t="s">
        <v>46</v>
      </c>
      <c r="AX202" s="15" t="s">
        <v>85</v>
      </c>
      <c r="AY202" s="268" t="s">
        <v>254</v>
      </c>
    </row>
    <row r="203" s="13" customFormat="1">
      <c r="A203" s="13"/>
      <c r="B203" s="236"/>
      <c r="C203" s="237"/>
      <c r="D203" s="238" t="s">
        <v>265</v>
      </c>
      <c r="E203" s="239" t="s">
        <v>48</v>
      </c>
      <c r="F203" s="240" t="s">
        <v>2331</v>
      </c>
      <c r="G203" s="237"/>
      <c r="H203" s="241">
        <v>25.513999999999999</v>
      </c>
      <c r="I203" s="242"/>
      <c r="J203" s="237"/>
      <c r="K203" s="237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265</v>
      </c>
      <c r="AU203" s="247" t="s">
        <v>93</v>
      </c>
      <c r="AV203" s="13" t="s">
        <v>93</v>
      </c>
      <c r="AW203" s="13" t="s">
        <v>46</v>
      </c>
      <c r="AX203" s="13" t="s">
        <v>85</v>
      </c>
      <c r="AY203" s="247" t="s">
        <v>254</v>
      </c>
    </row>
    <row r="204" s="14" customFormat="1">
      <c r="A204" s="14"/>
      <c r="B204" s="248"/>
      <c r="C204" s="249"/>
      <c r="D204" s="238" t="s">
        <v>265</v>
      </c>
      <c r="E204" s="250" t="s">
        <v>48</v>
      </c>
      <c r="F204" s="251" t="s">
        <v>268</v>
      </c>
      <c r="G204" s="249"/>
      <c r="H204" s="252">
        <v>25.513999999999999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265</v>
      </c>
      <c r="AU204" s="258" t="s">
        <v>93</v>
      </c>
      <c r="AV204" s="14" t="s">
        <v>261</v>
      </c>
      <c r="AW204" s="14" t="s">
        <v>46</v>
      </c>
      <c r="AX204" s="14" t="s">
        <v>23</v>
      </c>
      <c r="AY204" s="258" t="s">
        <v>254</v>
      </c>
    </row>
    <row r="205" s="2" customFormat="1" ht="24.15" customHeight="1">
      <c r="A205" s="42"/>
      <c r="B205" s="43"/>
      <c r="C205" s="218" t="s">
        <v>364</v>
      </c>
      <c r="D205" s="218" t="s">
        <v>256</v>
      </c>
      <c r="E205" s="219" t="s">
        <v>344</v>
      </c>
      <c r="F205" s="220" t="s">
        <v>345</v>
      </c>
      <c r="G205" s="221" t="s">
        <v>314</v>
      </c>
      <c r="H205" s="222">
        <v>31.102</v>
      </c>
      <c r="I205" s="223"/>
      <c r="J205" s="224">
        <f>ROUND(I205*H205,2)</f>
        <v>0</v>
      </c>
      <c r="K205" s="220" t="s">
        <v>260</v>
      </c>
      <c r="L205" s="48"/>
      <c r="M205" s="225" t="s">
        <v>48</v>
      </c>
      <c r="N205" s="226" t="s">
        <v>56</v>
      </c>
      <c r="O205" s="88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9" t="s">
        <v>261</v>
      </c>
      <c r="AT205" s="229" t="s">
        <v>256</v>
      </c>
      <c r="AU205" s="229" t="s">
        <v>93</v>
      </c>
      <c r="AY205" s="20" t="s">
        <v>254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20" t="s">
        <v>23</v>
      </c>
      <c r="BK205" s="230">
        <f>ROUND(I205*H205,2)</f>
        <v>0</v>
      </c>
      <c r="BL205" s="20" t="s">
        <v>261</v>
      </c>
      <c r="BM205" s="229" t="s">
        <v>2332</v>
      </c>
    </row>
    <row r="206" s="2" customFormat="1">
      <c r="A206" s="42"/>
      <c r="B206" s="43"/>
      <c r="C206" s="44"/>
      <c r="D206" s="231" t="s">
        <v>263</v>
      </c>
      <c r="E206" s="44"/>
      <c r="F206" s="232" t="s">
        <v>347</v>
      </c>
      <c r="G206" s="44"/>
      <c r="H206" s="44"/>
      <c r="I206" s="233"/>
      <c r="J206" s="44"/>
      <c r="K206" s="44"/>
      <c r="L206" s="48"/>
      <c r="M206" s="234"/>
      <c r="N206" s="23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263</v>
      </c>
      <c r="AU206" s="20" t="s">
        <v>93</v>
      </c>
    </row>
    <row r="207" s="13" customFormat="1">
      <c r="A207" s="13"/>
      <c r="B207" s="236"/>
      <c r="C207" s="237"/>
      <c r="D207" s="238" t="s">
        <v>265</v>
      </c>
      <c r="E207" s="239" t="s">
        <v>48</v>
      </c>
      <c r="F207" s="240" t="s">
        <v>647</v>
      </c>
      <c r="G207" s="237"/>
      <c r="H207" s="241">
        <v>31.102</v>
      </c>
      <c r="I207" s="242"/>
      <c r="J207" s="237"/>
      <c r="K207" s="237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265</v>
      </c>
      <c r="AU207" s="247" t="s">
        <v>93</v>
      </c>
      <c r="AV207" s="13" t="s">
        <v>93</v>
      </c>
      <c r="AW207" s="13" t="s">
        <v>46</v>
      </c>
      <c r="AX207" s="13" t="s">
        <v>23</v>
      </c>
      <c r="AY207" s="247" t="s">
        <v>254</v>
      </c>
    </row>
    <row r="208" s="2" customFormat="1" ht="24.15" customHeight="1">
      <c r="A208" s="42"/>
      <c r="B208" s="43"/>
      <c r="C208" s="218" t="s">
        <v>370</v>
      </c>
      <c r="D208" s="218" t="s">
        <v>256</v>
      </c>
      <c r="E208" s="219" t="s">
        <v>350</v>
      </c>
      <c r="F208" s="220" t="s">
        <v>351</v>
      </c>
      <c r="G208" s="221" t="s">
        <v>314</v>
      </c>
      <c r="H208" s="222">
        <v>31.102</v>
      </c>
      <c r="I208" s="223"/>
      <c r="J208" s="224">
        <f>ROUND(I208*H208,2)</f>
        <v>0</v>
      </c>
      <c r="K208" s="220" t="s">
        <v>260</v>
      </c>
      <c r="L208" s="48"/>
      <c r="M208" s="225" t="s">
        <v>48</v>
      </c>
      <c r="N208" s="226" t="s">
        <v>56</v>
      </c>
      <c r="O208" s="88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29" t="s">
        <v>261</v>
      </c>
      <c r="AT208" s="229" t="s">
        <v>256</v>
      </c>
      <c r="AU208" s="229" t="s">
        <v>93</v>
      </c>
      <c r="AY208" s="20" t="s">
        <v>254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20" t="s">
        <v>23</v>
      </c>
      <c r="BK208" s="230">
        <f>ROUND(I208*H208,2)</f>
        <v>0</v>
      </c>
      <c r="BL208" s="20" t="s">
        <v>261</v>
      </c>
      <c r="BM208" s="229" t="s">
        <v>2333</v>
      </c>
    </row>
    <row r="209" s="2" customFormat="1">
      <c r="A209" s="42"/>
      <c r="B209" s="43"/>
      <c r="C209" s="44"/>
      <c r="D209" s="231" t="s">
        <v>263</v>
      </c>
      <c r="E209" s="44"/>
      <c r="F209" s="232" t="s">
        <v>353</v>
      </c>
      <c r="G209" s="44"/>
      <c r="H209" s="44"/>
      <c r="I209" s="233"/>
      <c r="J209" s="44"/>
      <c r="K209" s="44"/>
      <c r="L209" s="48"/>
      <c r="M209" s="234"/>
      <c r="N209" s="23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263</v>
      </c>
      <c r="AU209" s="20" t="s">
        <v>93</v>
      </c>
    </row>
    <row r="210" s="13" customFormat="1">
      <c r="A210" s="13"/>
      <c r="B210" s="236"/>
      <c r="C210" s="237"/>
      <c r="D210" s="238" t="s">
        <v>265</v>
      </c>
      <c r="E210" s="239" t="s">
        <v>48</v>
      </c>
      <c r="F210" s="240" t="s">
        <v>647</v>
      </c>
      <c r="G210" s="237"/>
      <c r="H210" s="241">
        <v>31.102</v>
      </c>
      <c r="I210" s="242"/>
      <c r="J210" s="237"/>
      <c r="K210" s="237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265</v>
      </c>
      <c r="AU210" s="247" t="s">
        <v>93</v>
      </c>
      <c r="AV210" s="13" t="s">
        <v>93</v>
      </c>
      <c r="AW210" s="13" t="s">
        <v>46</v>
      </c>
      <c r="AX210" s="13" t="s">
        <v>23</v>
      </c>
      <c r="AY210" s="247" t="s">
        <v>254</v>
      </c>
    </row>
    <row r="211" s="2" customFormat="1" ht="24.15" customHeight="1">
      <c r="A211" s="42"/>
      <c r="B211" s="43"/>
      <c r="C211" s="218" t="s">
        <v>375</v>
      </c>
      <c r="D211" s="218" t="s">
        <v>256</v>
      </c>
      <c r="E211" s="219" t="s">
        <v>906</v>
      </c>
      <c r="F211" s="220" t="s">
        <v>907</v>
      </c>
      <c r="G211" s="221" t="s">
        <v>314</v>
      </c>
      <c r="H211" s="222">
        <v>21.553000000000001</v>
      </c>
      <c r="I211" s="223"/>
      <c r="J211" s="224">
        <f>ROUND(I211*H211,2)</f>
        <v>0</v>
      </c>
      <c r="K211" s="220" t="s">
        <v>260</v>
      </c>
      <c r="L211" s="48"/>
      <c r="M211" s="225" t="s">
        <v>48</v>
      </c>
      <c r="N211" s="226" t="s">
        <v>56</v>
      </c>
      <c r="O211" s="88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9" t="s">
        <v>261</v>
      </c>
      <c r="AT211" s="229" t="s">
        <v>256</v>
      </c>
      <c r="AU211" s="229" t="s">
        <v>93</v>
      </c>
      <c r="AY211" s="20" t="s">
        <v>254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20" t="s">
        <v>23</v>
      </c>
      <c r="BK211" s="230">
        <f>ROUND(I211*H211,2)</f>
        <v>0</v>
      </c>
      <c r="BL211" s="20" t="s">
        <v>261</v>
      </c>
      <c r="BM211" s="229" t="s">
        <v>2334</v>
      </c>
    </row>
    <row r="212" s="2" customFormat="1">
      <c r="A212" s="42"/>
      <c r="B212" s="43"/>
      <c r="C212" s="44"/>
      <c r="D212" s="231" t="s">
        <v>263</v>
      </c>
      <c r="E212" s="44"/>
      <c r="F212" s="232" t="s">
        <v>909</v>
      </c>
      <c r="G212" s="44"/>
      <c r="H212" s="44"/>
      <c r="I212" s="233"/>
      <c r="J212" s="44"/>
      <c r="K212" s="44"/>
      <c r="L212" s="48"/>
      <c r="M212" s="234"/>
      <c r="N212" s="23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263</v>
      </c>
      <c r="AU212" s="20" t="s">
        <v>93</v>
      </c>
    </row>
    <row r="213" s="15" customFormat="1">
      <c r="A213" s="15"/>
      <c r="B213" s="259"/>
      <c r="C213" s="260"/>
      <c r="D213" s="238" t="s">
        <v>265</v>
      </c>
      <c r="E213" s="261" t="s">
        <v>48</v>
      </c>
      <c r="F213" s="262" t="s">
        <v>851</v>
      </c>
      <c r="G213" s="260"/>
      <c r="H213" s="261" t="s">
        <v>48</v>
      </c>
      <c r="I213" s="263"/>
      <c r="J213" s="260"/>
      <c r="K213" s="260"/>
      <c r="L213" s="264"/>
      <c r="M213" s="265"/>
      <c r="N213" s="266"/>
      <c r="O213" s="266"/>
      <c r="P213" s="266"/>
      <c r="Q213" s="266"/>
      <c r="R213" s="266"/>
      <c r="S213" s="266"/>
      <c r="T213" s="26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8" t="s">
        <v>265</v>
      </c>
      <c r="AU213" s="268" t="s">
        <v>93</v>
      </c>
      <c r="AV213" s="15" t="s">
        <v>23</v>
      </c>
      <c r="AW213" s="15" t="s">
        <v>46</v>
      </c>
      <c r="AX213" s="15" t="s">
        <v>85</v>
      </c>
      <c r="AY213" s="268" t="s">
        <v>254</v>
      </c>
    </row>
    <row r="214" s="13" customFormat="1">
      <c r="A214" s="13"/>
      <c r="B214" s="236"/>
      <c r="C214" s="237"/>
      <c r="D214" s="238" t="s">
        <v>265</v>
      </c>
      <c r="E214" s="239" t="s">
        <v>48</v>
      </c>
      <c r="F214" s="240" t="s">
        <v>2260</v>
      </c>
      <c r="G214" s="237"/>
      <c r="H214" s="241">
        <v>36.448999999999998</v>
      </c>
      <c r="I214" s="242"/>
      <c r="J214" s="237"/>
      <c r="K214" s="237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265</v>
      </c>
      <c r="AU214" s="247" t="s">
        <v>93</v>
      </c>
      <c r="AV214" s="13" t="s">
        <v>93</v>
      </c>
      <c r="AW214" s="13" t="s">
        <v>46</v>
      </c>
      <c r="AX214" s="13" t="s">
        <v>85</v>
      </c>
      <c r="AY214" s="247" t="s">
        <v>254</v>
      </c>
    </row>
    <row r="215" s="13" customFormat="1">
      <c r="A215" s="13"/>
      <c r="B215" s="236"/>
      <c r="C215" s="237"/>
      <c r="D215" s="238" t="s">
        <v>265</v>
      </c>
      <c r="E215" s="239" t="s">
        <v>48</v>
      </c>
      <c r="F215" s="240" t="s">
        <v>2252</v>
      </c>
      <c r="G215" s="237"/>
      <c r="H215" s="241">
        <v>0</v>
      </c>
      <c r="I215" s="242"/>
      <c r="J215" s="237"/>
      <c r="K215" s="237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265</v>
      </c>
      <c r="AU215" s="247" t="s">
        <v>93</v>
      </c>
      <c r="AV215" s="13" t="s">
        <v>93</v>
      </c>
      <c r="AW215" s="13" t="s">
        <v>46</v>
      </c>
      <c r="AX215" s="13" t="s">
        <v>85</v>
      </c>
      <c r="AY215" s="247" t="s">
        <v>254</v>
      </c>
    </row>
    <row r="216" s="16" customFormat="1">
      <c r="A216" s="16"/>
      <c r="B216" s="272"/>
      <c r="C216" s="273"/>
      <c r="D216" s="238" t="s">
        <v>265</v>
      </c>
      <c r="E216" s="274" t="s">
        <v>48</v>
      </c>
      <c r="F216" s="275" t="s">
        <v>310</v>
      </c>
      <c r="G216" s="273"/>
      <c r="H216" s="276">
        <v>36.448999999999998</v>
      </c>
      <c r="I216" s="277"/>
      <c r="J216" s="273"/>
      <c r="K216" s="273"/>
      <c r="L216" s="278"/>
      <c r="M216" s="279"/>
      <c r="N216" s="280"/>
      <c r="O216" s="280"/>
      <c r="P216" s="280"/>
      <c r="Q216" s="280"/>
      <c r="R216" s="280"/>
      <c r="S216" s="280"/>
      <c r="T216" s="281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82" t="s">
        <v>265</v>
      </c>
      <c r="AU216" s="282" t="s">
        <v>93</v>
      </c>
      <c r="AV216" s="16" t="s">
        <v>104</v>
      </c>
      <c r="AW216" s="16" t="s">
        <v>46</v>
      </c>
      <c r="AX216" s="16" t="s">
        <v>85</v>
      </c>
      <c r="AY216" s="282" t="s">
        <v>254</v>
      </c>
    </row>
    <row r="217" s="13" customFormat="1">
      <c r="A217" s="13"/>
      <c r="B217" s="236"/>
      <c r="C217" s="237"/>
      <c r="D217" s="238" t="s">
        <v>265</v>
      </c>
      <c r="E217" s="239" t="s">
        <v>48</v>
      </c>
      <c r="F217" s="240" t="s">
        <v>1631</v>
      </c>
      <c r="G217" s="237"/>
      <c r="H217" s="241">
        <v>-2.585</v>
      </c>
      <c r="I217" s="242"/>
      <c r="J217" s="237"/>
      <c r="K217" s="237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265</v>
      </c>
      <c r="AU217" s="247" t="s">
        <v>93</v>
      </c>
      <c r="AV217" s="13" t="s">
        <v>93</v>
      </c>
      <c r="AW217" s="13" t="s">
        <v>46</v>
      </c>
      <c r="AX217" s="13" t="s">
        <v>85</v>
      </c>
      <c r="AY217" s="247" t="s">
        <v>254</v>
      </c>
    </row>
    <row r="218" s="13" customFormat="1">
      <c r="A218" s="13"/>
      <c r="B218" s="236"/>
      <c r="C218" s="237"/>
      <c r="D218" s="238" t="s">
        <v>265</v>
      </c>
      <c r="E218" s="239" t="s">
        <v>48</v>
      </c>
      <c r="F218" s="240" t="s">
        <v>865</v>
      </c>
      <c r="G218" s="237"/>
      <c r="H218" s="241">
        <v>-6.9640000000000004</v>
      </c>
      <c r="I218" s="242"/>
      <c r="J218" s="237"/>
      <c r="K218" s="237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265</v>
      </c>
      <c r="AU218" s="247" t="s">
        <v>93</v>
      </c>
      <c r="AV218" s="13" t="s">
        <v>93</v>
      </c>
      <c r="AW218" s="13" t="s">
        <v>46</v>
      </c>
      <c r="AX218" s="13" t="s">
        <v>85</v>
      </c>
      <c r="AY218" s="247" t="s">
        <v>254</v>
      </c>
    </row>
    <row r="219" s="13" customFormat="1">
      <c r="A219" s="13"/>
      <c r="B219" s="236"/>
      <c r="C219" s="237"/>
      <c r="D219" s="238" t="s">
        <v>265</v>
      </c>
      <c r="E219" s="239" t="s">
        <v>48</v>
      </c>
      <c r="F219" s="240" t="s">
        <v>2412</v>
      </c>
      <c r="G219" s="237"/>
      <c r="H219" s="241">
        <v>-0.78000000000000003</v>
      </c>
      <c r="I219" s="242"/>
      <c r="J219" s="237"/>
      <c r="K219" s="237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265</v>
      </c>
      <c r="AU219" s="247" t="s">
        <v>93</v>
      </c>
      <c r="AV219" s="13" t="s">
        <v>93</v>
      </c>
      <c r="AW219" s="13" t="s">
        <v>46</v>
      </c>
      <c r="AX219" s="13" t="s">
        <v>85</v>
      </c>
      <c r="AY219" s="247" t="s">
        <v>254</v>
      </c>
    </row>
    <row r="220" s="13" customFormat="1">
      <c r="A220" s="13"/>
      <c r="B220" s="236"/>
      <c r="C220" s="237"/>
      <c r="D220" s="238" t="s">
        <v>265</v>
      </c>
      <c r="E220" s="239" t="s">
        <v>48</v>
      </c>
      <c r="F220" s="240" t="s">
        <v>2413</v>
      </c>
      <c r="G220" s="237"/>
      <c r="H220" s="241">
        <v>-1.899</v>
      </c>
      <c r="I220" s="242"/>
      <c r="J220" s="237"/>
      <c r="K220" s="237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265</v>
      </c>
      <c r="AU220" s="247" t="s">
        <v>93</v>
      </c>
      <c r="AV220" s="13" t="s">
        <v>93</v>
      </c>
      <c r="AW220" s="13" t="s">
        <v>46</v>
      </c>
      <c r="AX220" s="13" t="s">
        <v>85</v>
      </c>
      <c r="AY220" s="247" t="s">
        <v>254</v>
      </c>
    </row>
    <row r="221" s="13" customFormat="1">
      <c r="A221" s="13"/>
      <c r="B221" s="236"/>
      <c r="C221" s="237"/>
      <c r="D221" s="238" t="s">
        <v>265</v>
      </c>
      <c r="E221" s="239" t="s">
        <v>48</v>
      </c>
      <c r="F221" s="240" t="s">
        <v>2414</v>
      </c>
      <c r="G221" s="237"/>
      <c r="H221" s="241">
        <v>-0.27400000000000002</v>
      </c>
      <c r="I221" s="242"/>
      <c r="J221" s="237"/>
      <c r="K221" s="237"/>
      <c r="L221" s="243"/>
      <c r="M221" s="244"/>
      <c r="N221" s="245"/>
      <c r="O221" s="245"/>
      <c r="P221" s="245"/>
      <c r="Q221" s="245"/>
      <c r="R221" s="245"/>
      <c r="S221" s="245"/>
      <c r="T221" s="24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7" t="s">
        <v>265</v>
      </c>
      <c r="AU221" s="247" t="s">
        <v>93</v>
      </c>
      <c r="AV221" s="13" t="s">
        <v>93</v>
      </c>
      <c r="AW221" s="13" t="s">
        <v>46</v>
      </c>
      <c r="AX221" s="13" t="s">
        <v>85</v>
      </c>
      <c r="AY221" s="247" t="s">
        <v>254</v>
      </c>
    </row>
    <row r="222" s="13" customFormat="1">
      <c r="A222" s="13"/>
      <c r="B222" s="236"/>
      <c r="C222" s="237"/>
      <c r="D222" s="238" t="s">
        <v>265</v>
      </c>
      <c r="E222" s="239" t="s">
        <v>48</v>
      </c>
      <c r="F222" s="240" t="s">
        <v>2415</v>
      </c>
      <c r="G222" s="237"/>
      <c r="H222" s="241">
        <v>-2.3940000000000001</v>
      </c>
      <c r="I222" s="242"/>
      <c r="J222" s="237"/>
      <c r="K222" s="237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265</v>
      </c>
      <c r="AU222" s="247" t="s">
        <v>93</v>
      </c>
      <c r="AV222" s="13" t="s">
        <v>93</v>
      </c>
      <c r="AW222" s="13" t="s">
        <v>46</v>
      </c>
      <c r="AX222" s="13" t="s">
        <v>85</v>
      </c>
      <c r="AY222" s="247" t="s">
        <v>254</v>
      </c>
    </row>
    <row r="223" s="14" customFormat="1">
      <c r="A223" s="14"/>
      <c r="B223" s="248"/>
      <c r="C223" s="249"/>
      <c r="D223" s="238" t="s">
        <v>265</v>
      </c>
      <c r="E223" s="250" t="s">
        <v>2261</v>
      </c>
      <c r="F223" s="251" t="s">
        <v>268</v>
      </c>
      <c r="G223" s="249"/>
      <c r="H223" s="252">
        <v>21.553000000000001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8" t="s">
        <v>265</v>
      </c>
      <c r="AU223" s="258" t="s">
        <v>93</v>
      </c>
      <c r="AV223" s="14" t="s">
        <v>261</v>
      </c>
      <c r="AW223" s="14" t="s">
        <v>46</v>
      </c>
      <c r="AX223" s="14" t="s">
        <v>23</v>
      </c>
      <c r="AY223" s="258" t="s">
        <v>254</v>
      </c>
    </row>
    <row r="224" s="2" customFormat="1">
      <c r="A224" s="42"/>
      <c r="B224" s="43"/>
      <c r="C224" s="44"/>
      <c r="D224" s="238" t="s">
        <v>278</v>
      </c>
      <c r="E224" s="44"/>
      <c r="F224" s="269" t="s">
        <v>1625</v>
      </c>
      <c r="G224" s="44"/>
      <c r="H224" s="44"/>
      <c r="I224" s="44"/>
      <c r="J224" s="44"/>
      <c r="K224" s="44"/>
      <c r="L224" s="48"/>
      <c r="M224" s="234"/>
      <c r="N224" s="23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U224" s="20" t="s">
        <v>93</v>
      </c>
    </row>
    <row r="225" s="2" customFormat="1">
      <c r="A225" s="42"/>
      <c r="B225" s="43"/>
      <c r="C225" s="44"/>
      <c r="D225" s="238" t="s">
        <v>278</v>
      </c>
      <c r="E225" s="44"/>
      <c r="F225" s="270" t="s">
        <v>834</v>
      </c>
      <c r="G225" s="44"/>
      <c r="H225" s="271">
        <v>0</v>
      </c>
      <c r="I225" s="44"/>
      <c r="J225" s="44"/>
      <c r="K225" s="44"/>
      <c r="L225" s="48"/>
      <c r="M225" s="234"/>
      <c r="N225" s="23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U225" s="20" t="s">
        <v>93</v>
      </c>
    </row>
    <row r="226" s="2" customFormat="1">
      <c r="A226" s="42"/>
      <c r="B226" s="43"/>
      <c r="C226" s="44"/>
      <c r="D226" s="238" t="s">
        <v>278</v>
      </c>
      <c r="E226" s="44"/>
      <c r="F226" s="270" t="s">
        <v>2493</v>
      </c>
      <c r="G226" s="44"/>
      <c r="H226" s="271">
        <v>2.585</v>
      </c>
      <c r="I226" s="44"/>
      <c r="J226" s="44"/>
      <c r="K226" s="44"/>
      <c r="L226" s="48"/>
      <c r="M226" s="234"/>
      <c r="N226" s="23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U226" s="20" t="s">
        <v>93</v>
      </c>
    </row>
    <row r="227" s="2" customFormat="1">
      <c r="A227" s="42"/>
      <c r="B227" s="43"/>
      <c r="C227" s="44"/>
      <c r="D227" s="238" t="s">
        <v>278</v>
      </c>
      <c r="E227" s="44"/>
      <c r="F227" s="270" t="s">
        <v>268</v>
      </c>
      <c r="G227" s="44"/>
      <c r="H227" s="271">
        <v>2.585</v>
      </c>
      <c r="I227" s="44"/>
      <c r="J227" s="44"/>
      <c r="K227" s="44"/>
      <c r="L227" s="48"/>
      <c r="M227" s="234"/>
      <c r="N227" s="23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U227" s="20" t="s">
        <v>93</v>
      </c>
    </row>
    <row r="228" s="2" customFormat="1">
      <c r="A228" s="42"/>
      <c r="B228" s="43"/>
      <c r="C228" s="44"/>
      <c r="D228" s="238" t="s">
        <v>278</v>
      </c>
      <c r="E228" s="44"/>
      <c r="F228" s="269" t="s">
        <v>2494</v>
      </c>
      <c r="G228" s="44"/>
      <c r="H228" s="44"/>
      <c r="I228" s="44"/>
      <c r="J228" s="44"/>
      <c r="K228" s="44"/>
      <c r="L228" s="48"/>
      <c r="M228" s="234"/>
      <c r="N228" s="23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U228" s="20" t="s">
        <v>93</v>
      </c>
    </row>
    <row r="229" s="2" customFormat="1">
      <c r="A229" s="42"/>
      <c r="B229" s="43"/>
      <c r="C229" s="44"/>
      <c r="D229" s="238" t="s">
        <v>278</v>
      </c>
      <c r="E229" s="44"/>
      <c r="F229" s="270" t="s">
        <v>834</v>
      </c>
      <c r="G229" s="44"/>
      <c r="H229" s="271">
        <v>0</v>
      </c>
      <c r="I229" s="44"/>
      <c r="J229" s="44"/>
      <c r="K229" s="44"/>
      <c r="L229" s="48"/>
      <c r="M229" s="234"/>
      <c r="N229" s="23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U229" s="20" t="s">
        <v>93</v>
      </c>
    </row>
    <row r="230" s="2" customFormat="1">
      <c r="A230" s="42"/>
      <c r="B230" s="43"/>
      <c r="C230" s="44"/>
      <c r="D230" s="238" t="s">
        <v>278</v>
      </c>
      <c r="E230" s="44"/>
      <c r="F230" s="270" t="s">
        <v>2495</v>
      </c>
      <c r="G230" s="44"/>
      <c r="H230" s="271">
        <v>0.78000000000000003</v>
      </c>
      <c r="I230" s="44"/>
      <c r="J230" s="44"/>
      <c r="K230" s="44"/>
      <c r="L230" s="48"/>
      <c r="M230" s="234"/>
      <c r="N230" s="23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U230" s="20" t="s">
        <v>93</v>
      </c>
    </row>
    <row r="231" s="2" customFormat="1">
      <c r="A231" s="42"/>
      <c r="B231" s="43"/>
      <c r="C231" s="44"/>
      <c r="D231" s="238" t="s">
        <v>278</v>
      </c>
      <c r="E231" s="44"/>
      <c r="F231" s="269" t="s">
        <v>2496</v>
      </c>
      <c r="G231" s="44"/>
      <c r="H231" s="44"/>
      <c r="I231" s="44"/>
      <c r="J231" s="44"/>
      <c r="K231" s="44"/>
      <c r="L231" s="48"/>
      <c r="M231" s="234"/>
      <c r="N231" s="23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U231" s="20" t="s">
        <v>93</v>
      </c>
    </row>
    <row r="232" s="2" customFormat="1">
      <c r="A232" s="42"/>
      <c r="B232" s="43"/>
      <c r="C232" s="44"/>
      <c r="D232" s="238" t="s">
        <v>278</v>
      </c>
      <c r="E232" s="44"/>
      <c r="F232" s="270" t="s">
        <v>834</v>
      </c>
      <c r="G232" s="44"/>
      <c r="H232" s="271">
        <v>0</v>
      </c>
      <c r="I232" s="44"/>
      <c r="J232" s="44"/>
      <c r="K232" s="44"/>
      <c r="L232" s="48"/>
      <c r="M232" s="234"/>
      <c r="N232" s="23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U232" s="20" t="s">
        <v>93</v>
      </c>
    </row>
    <row r="233" s="2" customFormat="1">
      <c r="A233" s="42"/>
      <c r="B233" s="43"/>
      <c r="C233" s="44"/>
      <c r="D233" s="238" t="s">
        <v>278</v>
      </c>
      <c r="E233" s="44"/>
      <c r="F233" s="270" t="s">
        <v>2497</v>
      </c>
      <c r="G233" s="44"/>
      <c r="H233" s="271">
        <v>1.95</v>
      </c>
      <c r="I233" s="44"/>
      <c r="J233" s="44"/>
      <c r="K233" s="44"/>
      <c r="L233" s="48"/>
      <c r="M233" s="234"/>
      <c r="N233" s="23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U233" s="20" t="s">
        <v>93</v>
      </c>
    </row>
    <row r="234" s="2" customFormat="1">
      <c r="A234" s="42"/>
      <c r="B234" s="43"/>
      <c r="C234" s="44"/>
      <c r="D234" s="238" t="s">
        <v>278</v>
      </c>
      <c r="E234" s="44"/>
      <c r="F234" s="270" t="s">
        <v>2498</v>
      </c>
      <c r="G234" s="44"/>
      <c r="H234" s="271">
        <v>-0.050999999999999997</v>
      </c>
      <c r="I234" s="44"/>
      <c r="J234" s="44"/>
      <c r="K234" s="44"/>
      <c r="L234" s="48"/>
      <c r="M234" s="234"/>
      <c r="N234" s="23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U234" s="20" t="s">
        <v>93</v>
      </c>
    </row>
    <row r="235" s="2" customFormat="1">
      <c r="A235" s="42"/>
      <c r="B235" s="43"/>
      <c r="C235" s="44"/>
      <c r="D235" s="238" t="s">
        <v>278</v>
      </c>
      <c r="E235" s="44"/>
      <c r="F235" s="270" t="s">
        <v>268</v>
      </c>
      <c r="G235" s="44"/>
      <c r="H235" s="271">
        <v>1.899</v>
      </c>
      <c r="I235" s="44"/>
      <c r="J235" s="44"/>
      <c r="K235" s="44"/>
      <c r="L235" s="48"/>
      <c r="M235" s="234"/>
      <c r="N235" s="23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U235" s="20" t="s">
        <v>93</v>
      </c>
    </row>
    <row r="236" s="2" customFormat="1" ht="16.5" customHeight="1">
      <c r="A236" s="42"/>
      <c r="B236" s="43"/>
      <c r="C236" s="285" t="s">
        <v>382</v>
      </c>
      <c r="D236" s="285" t="s">
        <v>376</v>
      </c>
      <c r="E236" s="286" t="s">
        <v>931</v>
      </c>
      <c r="F236" s="287" t="s">
        <v>932</v>
      </c>
      <c r="G236" s="288" t="s">
        <v>528</v>
      </c>
      <c r="H236" s="289">
        <v>44.271999999999998</v>
      </c>
      <c r="I236" s="290"/>
      <c r="J236" s="291">
        <f>ROUND(I236*H236,2)</f>
        <v>0</v>
      </c>
      <c r="K236" s="287" t="s">
        <v>260</v>
      </c>
      <c r="L236" s="292"/>
      <c r="M236" s="293" t="s">
        <v>48</v>
      </c>
      <c r="N236" s="294" t="s">
        <v>56</v>
      </c>
      <c r="O236" s="88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9" t="s">
        <v>303</v>
      </c>
      <c r="AT236" s="229" t="s">
        <v>376</v>
      </c>
      <c r="AU236" s="229" t="s">
        <v>93</v>
      </c>
      <c r="AY236" s="20" t="s">
        <v>254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20" t="s">
        <v>23</v>
      </c>
      <c r="BK236" s="230">
        <f>ROUND(I236*H236,2)</f>
        <v>0</v>
      </c>
      <c r="BL236" s="20" t="s">
        <v>261</v>
      </c>
      <c r="BM236" s="229" t="s">
        <v>2341</v>
      </c>
    </row>
    <row r="237" s="13" customFormat="1">
      <c r="A237" s="13"/>
      <c r="B237" s="236"/>
      <c r="C237" s="237"/>
      <c r="D237" s="238" t="s">
        <v>265</v>
      </c>
      <c r="E237" s="239" t="s">
        <v>48</v>
      </c>
      <c r="F237" s="240" t="s">
        <v>2342</v>
      </c>
      <c r="G237" s="237"/>
      <c r="H237" s="241">
        <v>44.271999999999998</v>
      </c>
      <c r="I237" s="242"/>
      <c r="J237" s="237"/>
      <c r="K237" s="237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265</v>
      </c>
      <c r="AU237" s="247" t="s">
        <v>93</v>
      </c>
      <c r="AV237" s="13" t="s">
        <v>93</v>
      </c>
      <c r="AW237" s="13" t="s">
        <v>46</v>
      </c>
      <c r="AX237" s="13" t="s">
        <v>85</v>
      </c>
      <c r="AY237" s="247" t="s">
        <v>254</v>
      </c>
    </row>
    <row r="238" s="14" customFormat="1">
      <c r="A238" s="14"/>
      <c r="B238" s="248"/>
      <c r="C238" s="249"/>
      <c r="D238" s="238" t="s">
        <v>265</v>
      </c>
      <c r="E238" s="250" t="s">
        <v>48</v>
      </c>
      <c r="F238" s="251" t="s">
        <v>268</v>
      </c>
      <c r="G238" s="249"/>
      <c r="H238" s="252">
        <v>44.271999999999998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8" t="s">
        <v>265</v>
      </c>
      <c r="AU238" s="258" t="s">
        <v>93</v>
      </c>
      <c r="AV238" s="14" t="s">
        <v>261</v>
      </c>
      <c r="AW238" s="14" t="s">
        <v>46</v>
      </c>
      <c r="AX238" s="14" t="s">
        <v>23</v>
      </c>
      <c r="AY238" s="258" t="s">
        <v>254</v>
      </c>
    </row>
    <row r="239" s="2" customFormat="1" ht="37.8" customHeight="1">
      <c r="A239" s="42"/>
      <c r="B239" s="43"/>
      <c r="C239" s="218" t="s">
        <v>387</v>
      </c>
      <c r="D239" s="218" t="s">
        <v>256</v>
      </c>
      <c r="E239" s="219" t="s">
        <v>935</v>
      </c>
      <c r="F239" s="220" t="s">
        <v>936</v>
      </c>
      <c r="G239" s="221" t="s">
        <v>314</v>
      </c>
      <c r="H239" s="222">
        <v>6.9640000000000004</v>
      </c>
      <c r="I239" s="223"/>
      <c r="J239" s="224">
        <f>ROUND(I239*H239,2)</f>
        <v>0</v>
      </c>
      <c r="K239" s="220" t="s">
        <v>260</v>
      </c>
      <c r="L239" s="48"/>
      <c r="M239" s="225" t="s">
        <v>48</v>
      </c>
      <c r="N239" s="226" t="s">
        <v>56</v>
      </c>
      <c r="O239" s="88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9" t="s">
        <v>261</v>
      </c>
      <c r="AT239" s="229" t="s">
        <v>256</v>
      </c>
      <c r="AU239" s="229" t="s">
        <v>93</v>
      </c>
      <c r="AY239" s="20" t="s">
        <v>254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20" t="s">
        <v>23</v>
      </c>
      <c r="BK239" s="230">
        <f>ROUND(I239*H239,2)</f>
        <v>0</v>
      </c>
      <c r="BL239" s="20" t="s">
        <v>261</v>
      </c>
      <c r="BM239" s="229" t="s">
        <v>2343</v>
      </c>
    </row>
    <row r="240" s="2" customFormat="1">
      <c r="A240" s="42"/>
      <c r="B240" s="43"/>
      <c r="C240" s="44"/>
      <c r="D240" s="231" t="s">
        <v>263</v>
      </c>
      <c r="E240" s="44"/>
      <c r="F240" s="232" t="s">
        <v>938</v>
      </c>
      <c r="G240" s="44"/>
      <c r="H240" s="44"/>
      <c r="I240" s="233"/>
      <c r="J240" s="44"/>
      <c r="K240" s="44"/>
      <c r="L240" s="48"/>
      <c r="M240" s="234"/>
      <c r="N240" s="23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263</v>
      </c>
      <c r="AU240" s="20" t="s">
        <v>93</v>
      </c>
    </row>
    <row r="241" s="13" customFormat="1">
      <c r="A241" s="13"/>
      <c r="B241" s="236"/>
      <c r="C241" s="237"/>
      <c r="D241" s="238" t="s">
        <v>265</v>
      </c>
      <c r="E241" s="239" t="s">
        <v>48</v>
      </c>
      <c r="F241" s="240" t="s">
        <v>2416</v>
      </c>
      <c r="G241" s="237"/>
      <c r="H241" s="241">
        <v>7.2380000000000004</v>
      </c>
      <c r="I241" s="242"/>
      <c r="J241" s="237"/>
      <c r="K241" s="237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265</v>
      </c>
      <c r="AU241" s="247" t="s">
        <v>93</v>
      </c>
      <c r="AV241" s="13" t="s">
        <v>93</v>
      </c>
      <c r="AW241" s="13" t="s">
        <v>46</v>
      </c>
      <c r="AX241" s="13" t="s">
        <v>85</v>
      </c>
      <c r="AY241" s="247" t="s">
        <v>254</v>
      </c>
    </row>
    <row r="242" s="13" customFormat="1">
      <c r="A242" s="13"/>
      <c r="B242" s="236"/>
      <c r="C242" s="237"/>
      <c r="D242" s="238" t="s">
        <v>265</v>
      </c>
      <c r="E242" s="239" t="s">
        <v>48</v>
      </c>
      <c r="F242" s="240" t="s">
        <v>2414</v>
      </c>
      <c r="G242" s="237"/>
      <c r="H242" s="241">
        <v>-0.27400000000000002</v>
      </c>
      <c r="I242" s="242"/>
      <c r="J242" s="237"/>
      <c r="K242" s="237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265</v>
      </c>
      <c r="AU242" s="247" t="s">
        <v>93</v>
      </c>
      <c r="AV242" s="13" t="s">
        <v>93</v>
      </c>
      <c r="AW242" s="13" t="s">
        <v>46</v>
      </c>
      <c r="AX242" s="13" t="s">
        <v>85</v>
      </c>
      <c r="AY242" s="247" t="s">
        <v>254</v>
      </c>
    </row>
    <row r="243" s="16" customFormat="1">
      <c r="A243" s="16"/>
      <c r="B243" s="272"/>
      <c r="C243" s="273"/>
      <c r="D243" s="238" t="s">
        <v>265</v>
      </c>
      <c r="E243" s="274" t="s">
        <v>651</v>
      </c>
      <c r="F243" s="275" t="s">
        <v>310</v>
      </c>
      <c r="G243" s="273"/>
      <c r="H243" s="276">
        <v>6.9640000000000004</v>
      </c>
      <c r="I243" s="277"/>
      <c r="J243" s="273"/>
      <c r="K243" s="273"/>
      <c r="L243" s="278"/>
      <c r="M243" s="279"/>
      <c r="N243" s="280"/>
      <c r="O243" s="280"/>
      <c r="P243" s="280"/>
      <c r="Q243" s="280"/>
      <c r="R243" s="280"/>
      <c r="S243" s="280"/>
      <c r="T243" s="28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2" t="s">
        <v>265</v>
      </c>
      <c r="AU243" s="282" t="s">
        <v>93</v>
      </c>
      <c r="AV243" s="16" t="s">
        <v>104</v>
      </c>
      <c r="AW243" s="16" t="s">
        <v>46</v>
      </c>
      <c r="AX243" s="16" t="s">
        <v>23</v>
      </c>
      <c r="AY243" s="282" t="s">
        <v>254</v>
      </c>
    </row>
    <row r="244" s="2" customFormat="1" ht="16.5" customHeight="1">
      <c r="A244" s="42"/>
      <c r="B244" s="43"/>
      <c r="C244" s="285" t="s">
        <v>7</v>
      </c>
      <c r="D244" s="285" t="s">
        <v>376</v>
      </c>
      <c r="E244" s="286" t="s">
        <v>939</v>
      </c>
      <c r="F244" s="287" t="s">
        <v>940</v>
      </c>
      <c r="G244" s="288" t="s">
        <v>528</v>
      </c>
      <c r="H244" s="289">
        <v>14.305</v>
      </c>
      <c r="I244" s="290"/>
      <c r="J244" s="291">
        <f>ROUND(I244*H244,2)</f>
        <v>0</v>
      </c>
      <c r="K244" s="287" t="s">
        <v>260</v>
      </c>
      <c r="L244" s="292"/>
      <c r="M244" s="293" t="s">
        <v>48</v>
      </c>
      <c r="N244" s="294" t="s">
        <v>56</v>
      </c>
      <c r="O244" s="88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9" t="s">
        <v>303</v>
      </c>
      <c r="AT244" s="229" t="s">
        <v>376</v>
      </c>
      <c r="AU244" s="229" t="s">
        <v>93</v>
      </c>
      <c r="AY244" s="20" t="s">
        <v>254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20" t="s">
        <v>23</v>
      </c>
      <c r="BK244" s="230">
        <f>ROUND(I244*H244,2)</f>
        <v>0</v>
      </c>
      <c r="BL244" s="20" t="s">
        <v>261</v>
      </c>
      <c r="BM244" s="229" t="s">
        <v>2344</v>
      </c>
    </row>
    <row r="245" s="13" customFormat="1">
      <c r="A245" s="13"/>
      <c r="B245" s="236"/>
      <c r="C245" s="237"/>
      <c r="D245" s="238" t="s">
        <v>265</v>
      </c>
      <c r="E245" s="239" t="s">
        <v>48</v>
      </c>
      <c r="F245" s="240" t="s">
        <v>942</v>
      </c>
      <c r="G245" s="237"/>
      <c r="H245" s="241">
        <v>14.305</v>
      </c>
      <c r="I245" s="242"/>
      <c r="J245" s="237"/>
      <c r="K245" s="237"/>
      <c r="L245" s="243"/>
      <c r="M245" s="244"/>
      <c r="N245" s="245"/>
      <c r="O245" s="245"/>
      <c r="P245" s="245"/>
      <c r="Q245" s="245"/>
      <c r="R245" s="245"/>
      <c r="S245" s="245"/>
      <c r="T245" s="24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7" t="s">
        <v>265</v>
      </c>
      <c r="AU245" s="247" t="s">
        <v>93</v>
      </c>
      <c r="AV245" s="13" t="s">
        <v>93</v>
      </c>
      <c r="AW245" s="13" t="s">
        <v>46</v>
      </c>
      <c r="AX245" s="13" t="s">
        <v>23</v>
      </c>
      <c r="AY245" s="247" t="s">
        <v>254</v>
      </c>
    </row>
    <row r="246" s="12" customFormat="1" ht="22.8" customHeight="1">
      <c r="A246" s="12"/>
      <c r="B246" s="202"/>
      <c r="C246" s="203"/>
      <c r="D246" s="204" t="s">
        <v>84</v>
      </c>
      <c r="E246" s="216" t="s">
        <v>93</v>
      </c>
      <c r="F246" s="216" t="s">
        <v>404</v>
      </c>
      <c r="G246" s="203"/>
      <c r="H246" s="203"/>
      <c r="I246" s="206"/>
      <c r="J246" s="217">
        <f>BK246</f>
        <v>0</v>
      </c>
      <c r="K246" s="203"/>
      <c r="L246" s="208"/>
      <c r="M246" s="209"/>
      <c r="N246" s="210"/>
      <c r="O246" s="210"/>
      <c r="P246" s="211">
        <f>SUM(P247:P263)</f>
        <v>0</v>
      </c>
      <c r="Q246" s="210"/>
      <c r="R246" s="211">
        <f>SUM(R247:R263)</f>
        <v>1.0622649200000001</v>
      </c>
      <c r="S246" s="210"/>
      <c r="T246" s="212">
        <f>SUM(T247:T263)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3" t="s">
        <v>23</v>
      </c>
      <c r="AT246" s="214" t="s">
        <v>84</v>
      </c>
      <c r="AU246" s="214" t="s">
        <v>23</v>
      </c>
      <c r="AY246" s="213" t="s">
        <v>254</v>
      </c>
      <c r="BK246" s="215">
        <f>SUM(BK247:BK263)</f>
        <v>0</v>
      </c>
    </row>
    <row r="247" s="2" customFormat="1" ht="33" customHeight="1">
      <c r="A247" s="42"/>
      <c r="B247" s="43"/>
      <c r="C247" s="218" t="s">
        <v>399</v>
      </c>
      <c r="D247" s="218" t="s">
        <v>256</v>
      </c>
      <c r="E247" s="219" t="s">
        <v>2345</v>
      </c>
      <c r="F247" s="220" t="s">
        <v>2346</v>
      </c>
      <c r="G247" s="221" t="s">
        <v>192</v>
      </c>
      <c r="H247" s="222">
        <v>5.1699999999999999</v>
      </c>
      <c r="I247" s="223"/>
      <c r="J247" s="224">
        <f>ROUND(I247*H247,2)</f>
        <v>0</v>
      </c>
      <c r="K247" s="220" t="s">
        <v>260</v>
      </c>
      <c r="L247" s="48"/>
      <c r="M247" s="225" t="s">
        <v>48</v>
      </c>
      <c r="N247" s="226" t="s">
        <v>56</v>
      </c>
      <c r="O247" s="88"/>
      <c r="P247" s="227">
        <f>O247*H247</f>
        <v>0</v>
      </c>
      <c r="Q247" s="227">
        <v>0.20469000000000001</v>
      </c>
      <c r="R247" s="227">
        <f>Q247*H247</f>
        <v>1.0582473000000001</v>
      </c>
      <c r="S247" s="227">
        <v>0</v>
      </c>
      <c r="T247" s="22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9" t="s">
        <v>261</v>
      </c>
      <c r="AT247" s="229" t="s">
        <v>256</v>
      </c>
      <c r="AU247" s="229" t="s">
        <v>93</v>
      </c>
      <c r="AY247" s="20" t="s">
        <v>254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20" t="s">
        <v>23</v>
      </c>
      <c r="BK247" s="230">
        <f>ROUND(I247*H247,2)</f>
        <v>0</v>
      </c>
      <c r="BL247" s="20" t="s">
        <v>261</v>
      </c>
      <c r="BM247" s="229" t="s">
        <v>2347</v>
      </c>
    </row>
    <row r="248" s="2" customFormat="1">
      <c r="A248" s="42"/>
      <c r="B248" s="43"/>
      <c r="C248" s="44"/>
      <c r="D248" s="231" t="s">
        <v>263</v>
      </c>
      <c r="E248" s="44"/>
      <c r="F248" s="232" t="s">
        <v>2348</v>
      </c>
      <c r="G248" s="44"/>
      <c r="H248" s="44"/>
      <c r="I248" s="233"/>
      <c r="J248" s="44"/>
      <c r="K248" s="44"/>
      <c r="L248" s="48"/>
      <c r="M248" s="234"/>
      <c r="N248" s="23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263</v>
      </c>
      <c r="AU248" s="20" t="s">
        <v>93</v>
      </c>
    </row>
    <row r="249" s="15" customFormat="1">
      <c r="A249" s="15"/>
      <c r="B249" s="259"/>
      <c r="C249" s="260"/>
      <c r="D249" s="238" t="s">
        <v>265</v>
      </c>
      <c r="E249" s="261" t="s">
        <v>48</v>
      </c>
      <c r="F249" s="262" t="s">
        <v>2349</v>
      </c>
      <c r="G249" s="260"/>
      <c r="H249" s="261" t="s">
        <v>48</v>
      </c>
      <c r="I249" s="263"/>
      <c r="J249" s="260"/>
      <c r="K249" s="260"/>
      <c r="L249" s="264"/>
      <c r="M249" s="265"/>
      <c r="N249" s="266"/>
      <c r="O249" s="266"/>
      <c r="P249" s="266"/>
      <c r="Q249" s="266"/>
      <c r="R249" s="266"/>
      <c r="S249" s="266"/>
      <c r="T249" s="26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8" t="s">
        <v>265</v>
      </c>
      <c r="AU249" s="268" t="s">
        <v>93</v>
      </c>
      <c r="AV249" s="15" t="s">
        <v>23</v>
      </c>
      <c r="AW249" s="15" t="s">
        <v>46</v>
      </c>
      <c r="AX249" s="15" t="s">
        <v>85</v>
      </c>
      <c r="AY249" s="268" t="s">
        <v>254</v>
      </c>
    </row>
    <row r="250" s="13" customFormat="1">
      <c r="A250" s="13"/>
      <c r="B250" s="236"/>
      <c r="C250" s="237"/>
      <c r="D250" s="238" t="s">
        <v>265</v>
      </c>
      <c r="E250" s="239" t="s">
        <v>48</v>
      </c>
      <c r="F250" s="240" t="s">
        <v>2499</v>
      </c>
      <c r="G250" s="237"/>
      <c r="H250" s="241">
        <v>5.1699999999999999</v>
      </c>
      <c r="I250" s="242"/>
      <c r="J250" s="237"/>
      <c r="K250" s="237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265</v>
      </c>
      <c r="AU250" s="247" t="s">
        <v>93</v>
      </c>
      <c r="AV250" s="13" t="s">
        <v>93</v>
      </c>
      <c r="AW250" s="13" t="s">
        <v>46</v>
      </c>
      <c r="AX250" s="13" t="s">
        <v>85</v>
      </c>
      <c r="AY250" s="247" t="s">
        <v>254</v>
      </c>
    </row>
    <row r="251" s="14" customFormat="1">
      <c r="A251" s="14"/>
      <c r="B251" s="248"/>
      <c r="C251" s="249"/>
      <c r="D251" s="238" t="s">
        <v>265</v>
      </c>
      <c r="E251" s="250" t="s">
        <v>48</v>
      </c>
      <c r="F251" s="251" t="s">
        <v>268</v>
      </c>
      <c r="G251" s="249"/>
      <c r="H251" s="252">
        <v>5.1699999999999999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8" t="s">
        <v>265</v>
      </c>
      <c r="AU251" s="258" t="s">
        <v>93</v>
      </c>
      <c r="AV251" s="14" t="s">
        <v>261</v>
      </c>
      <c r="AW251" s="14" t="s">
        <v>46</v>
      </c>
      <c r="AX251" s="14" t="s">
        <v>23</v>
      </c>
      <c r="AY251" s="258" t="s">
        <v>254</v>
      </c>
    </row>
    <row r="252" s="2" customFormat="1" ht="24.15" customHeight="1">
      <c r="A252" s="42"/>
      <c r="B252" s="43"/>
      <c r="C252" s="218" t="s">
        <v>405</v>
      </c>
      <c r="D252" s="218" t="s">
        <v>256</v>
      </c>
      <c r="E252" s="219" t="s">
        <v>950</v>
      </c>
      <c r="F252" s="220" t="s">
        <v>951</v>
      </c>
      <c r="G252" s="221" t="s">
        <v>259</v>
      </c>
      <c r="H252" s="222">
        <v>14.864000000000001</v>
      </c>
      <c r="I252" s="223"/>
      <c r="J252" s="224">
        <f>ROUND(I252*H252,2)</f>
        <v>0</v>
      </c>
      <c r="K252" s="220" t="s">
        <v>260</v>
      </c>
      <c r="L252" s="48"/>
      <c r="M252" s="225" t="s">
        <v>48</v>
      </c>
      <c r="N252" s="226" t="s">
        <v>56</v>
      </c>
      <c r="O252" s="88"/>
      <c r="P252" s="227">
        <f>O252*H252</f>
        <v>0</v>
      </c>
      <c r="Q252" s="227">
        <v>0.00013999999999999999</v>
      </c>
      <c r="R252" s="227">
        <f>Q252*H252</f>
        <v>0.0020809599999999998</v>
      </c>
      <c r="S252" s="227">
        <v>0</v>
      </c>
      <c r="T252" s="22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29" t="s">
        <v>261</v>
      </c>
      <c r="AT252" s="229" t="s">
        <v>256</v>
      </c>
      <c r="AU252" s="229" t="s">
        <v>93</v>
      </c>
      <c r="AY252" s="20" t="s">
        <v>254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20" t="s">
        <v>23</v>
      </c>
      <c r="BK252" s="230">
        <f>ROUND(I252*H252,2)</f>
        <v>0</v>
      </c>
      <c r="BL252" s="20" t="s">
        <v>261</v>
      </c>
      <c r="BM252" s="229" t="s">
        <v>2351</v>
      </c>
    </row>
    <row r="253" s="2" customFormat="1">
      <c r="A253" s="42"/>
      <c r="B253" s="43"/>
      <c r="C253" s="44"/>
      <c r="D253" s="231" t="s">
        <v>263</v>
      </c>
      <c r="E253" s="44"/>
      <c r="F253" s="232" t="s">
        <v>953</v>
      </c>
      <c r="G253" s="44"/>
      <c r="H253" s="44"/>
      <c r="I253" s="233"/>
      <c r="J253" s="44"/>
      <c r="K253" s="44"/>
      <c r="L253" s="48"/>
      <c r="M253" s="234"/>
      <c r="N253" s="23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263</v>
      </c>
      <c r="AU253" s="20" t="s">
        <v>93</v>
      </c>
    </row>
    <row r="254" s="15" customFormat="1">
      <c r="A254" s="15"/>
      <c r="B254" s="259"/>
      <c r="C254" s="260"/>
      <c r="D254" s="238" t="s">
        <v>265</v>
      </c>
      <c r="E254" s="261" t="s">
        <v>48</v>
      </c>
      <c r="F254" s="262" t="s">
        <v>954</v>
      </c>
      <c r="G254" s="260"/>
      <c r="H254" s="261" t="s">
        <v>48</v>
      </c>
      <c r="I254" s="263"/>
      <c r="J254" s="260"/>
      <c r="K254" s="260"/>
      <c r="L254" s="264"/>
      <c r="M254" s="265"/>
      <c r="N254" s="266"/>
      <c r="O254" s="266"/>
      <c r="P254" s="266"/>
      <c r="Q254" s="266"/>
      <c r="R254" s="266"/>
      <c r="S254" s="266"/>
      <c r="T254" s="267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8" t="s">
        <v>265</v>
      </c>
      <c r="AU254" s="268" t="s">
        <v>93</v>
      </c>
      <c r="AV254" s="15" t="s">
        <v>23</v>
      </c>
      <c r="AW254" s="15" t="s">
        <v>46</v>
      </c>
      <c r="AX254" s="15" t="s">
        <v>85</v>
      </c>
      <c r="AY254" s="268" t="s">
        <v>254</v>
      </c>
    </row>
    <row r="255" s="13" customFormat="1">
      <c r="A255" s="13"/>
      <c r="B255" s="236"/>
      <c r="C255" s="237"/>
      <c r="D255" s="238" t="s">
        <v>265</v>
      </c>
      <c r="E255" s="239" t="s">
        <v>48</v>
      </c>
      <c r="F255" s="240" t="s">
        <v>2500</v>
      </c>
      <c r="G255" s="237"/>
      <c r="H255" s="241">
        <v>14.864000000000001</v>
      </c>
      <c r="I255" s="242"/>
      <c r="J255" s="237"/>
      <c r="K255" s="237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265</v>
      </c>
      <c r="AU255" s="247" t="s">
        <v>93</v>
      </c>
      <c r="AV255" s="13" t="s">
        <v>93</v>
      </c>
      <c r="AW255" s="13" t="s">
        <v>46</v>
      </c>
      <c r="AX255" s="13" t="s">
        <v>85</v>
      </c>
      <c r="AY255" s="247" t="s">
        <v>254</v>
      </c>
    </row>
    <row r="256" s="14" customFormat="1">
      <c r="A256" s="14"/>
      <c r="B256" s="248"/>
      <c r="C256" s="249"/>
      <c r="D256" s="238" t="s">
        <v>265</v>
      </c>
      <c r="E256" s="250" t="s">
        <v>632</v>
      </c>
      <c r="F256" s="251" t="s">
        <v>268</v>
      </c>
      <c r="G256" s="249"/>
      <c r="H256" s="252">
        <v>14.864000000000001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8" t="s">
        <v>265</v>
      </c>
      <c r="AU256" s="258" t="s">
        <v>93</v>
      </c>
      <c r="AV256" s="14" t="s">
        <v>261</v>
      </c>
      <c r="AW256" s="14" t="s">
        <v>46</v>
      </c>
      <c r="AX256" s="14" t="s">
        <v>23</v>
      </c>
      <c r="AY256" s="258" t="s">
        <v>254</v>
      </c>
    </row>
    <row r="257" s="2" customFormat="1" ht="16.5" customHeight="1">
      <c r="A257" s="42"/>
      <c r="B257" s="43"/>
      <c r="C257" s="285" t="s">
        <v>410</v>
      </c>
      <c r="D257" s="285" t="s">
        <v>376</v>
      </c>
      <c r="E257" s="286" t="s">
        <v>956</v>
      </c>
      <c r="F257" s="287" t="s">
        <v>957</v>
      </c>
      <c r="G257" s="288" t="s">
        <v>259</v>
      </c>
      <c r="H257" s="289">
        <v>17.606000000000002</v>
      </c>
      <c r="I257" s="290"/>
      <c r="J257" s="291">
        <f>ROUND(I257*H257,2)</f>
        <v>0</v>
      </c>
      <c r="K257" s="287" t="s">
        <v>260</v>
      </c>
      <c r="L257" s="292"/>
      <c r="M257" s="293" t="s">
        <v>48</v>
      </c>
      <c r="N257" s="294" t="s">
        <v>56</v>
      </c>
      <c r="O257" s="88"/>
      <c r="P257" s="227">
        <f>O257*H257</f>
        <v>0</v>
      </c>
      <c r="Q257" s="227">
        <v>0.00011</v>
      </c>
      <c r="R257" s="227">
        <f>Q257*H257</f>
        <v>0.0019366600000000002</v>
      </c>
      <c r="S257" s="227">
        <v>0</v>
      </c>
      <c r="T257" s="22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29" t="s">
        <v>303</v>
      </c>
      <c r="AT257" s="229" t="s">
        <v>376</v>
      </c>
      <c r="AU257" s="229" t="s">
        <v>93</v>
      </c>
      <c r="AY257" s="20" t="s">
        <v>254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20" t="s">
        <v>23</v>
      </c>
      <c r="BK257" s="230">
        <f>ROUND(I257*H257,2)</f>
        <v>0</v>
      </c>
      <c r="BL257" s="20" t="s">
        <v>261</v>
      </c>
      <c r="BM257" s="229" t="s">
        <v>2353</v>
      </c>
    </row>
    <row r="258" s="13" customFormat="1">
      <c r="A258" s="13"/>
      <c r="B258" s="236"/>
      <c r="C258" s="237"/>
      <c r="D258" s="238" t="s">
        <v>265</v>
      </c>
      <c r="E258" s="239" t="s">
        <v>48</v>
      </c>
      <c r="F258" s="240" t="s">
        <v>959</v>
      </c>
      <c r="G258" s="237"/>
      <c r="H258" s="241">
        <v>14.864000000000001</v>
      </c>
      <c r="I258" s="242"/>
      <c r="J258" s="237"/>
      <c r="K258" s="237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265</v>
      </c>
      <c r="AU258" s="247" t="s">
        <v>93</v>
      </c>
      <c r="AV258" s="13" t="s">
        <v>93</v>
      </c>
      <c r="AW258" s="13" t="s">
        <v>46</v>
      </c>
      <c r="AX258" s="13" t="s">
        <v>23</v>
      </c>
      <c r="AY258" s="247" t="s">
        <v>254</v>
      </c>
    </row>
    <row r="259" s="2" customFormat="1">
      <c r="A259" s="42"/>
      <c r="B259" s="43"/>
      <c r="C259" s="44"/>
      <c r="D259" s="238" t="s">
        <v>278</v>
      </c>
      <c r="E259" s="44"/>
      <c r="F259" s="269" t="s">
        <v>960</v>
      </c>
      <c r="G259" s="44"/>
      <c r="H259" s="44"/>
      <c r="I259" s="44"/>
      <c r="J259" s="44"/>
      <c r="K259" s="44"/>
      <c r="L259" s="48"/>
      <c r="M259" s="234"/>
      <c r="N259" s="23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U259" s="20" t="s">
        <v>93</v>
      </c>
    </row>
    <row r="260" s="2" customFormat="1">
      <c r="A260" s="42"/>
      <c r="B260" s="43"/>
      <c r="C260" s="44"/>
      <c r="D260" s="238" t="s">
        <v>278</v>
      </c>
      <c r="E260" s="44"/>
      <c r="F260" s="270" t="s">
        <v>954</v>
      </c>
      <c r="G260" s="44"/>
      <c r="H260" s="271">
        <v>0</v>
      </c>
      <c r="I260" s="44"/>
      <c r="J260" s="44"/>
      <c r="K260" s="44"/>
      <c r="L260" s="48"/>
      <c r="M260" s="234"/>
      <c r="N260" s="23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U260" s="20" t="s">
        <v>93</v>
      </c>
    </row>
    <row r="261" s="2" customFormat="1">
      <c r="A261" s="42"/>
      <c r="B261" s="43"/>
      <c r="C261" s="44"/>
      <c r="D261" s="238" t="s">
        <v>278</v>
      </c>
      <c r="E261" s="44"/>
      <c r="F261" s="270" t="s">
        <v>2500</v>
      </c>
      <c r="G261" s="44"/>
      <c r="H261" s="271">
        <v>14.864000000000001</v>
      </c>
      <c r="I261" s="44"/>
      <c r="J261" s="44"/>
      <c r="K261" s="44"/>
      <c r="L261" s="48"/>
      <c r="M261" s="234"/>
      <c r="N261" s="23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U261" s="20" t="s">
        <v>93</v>
      </c>
    </row>
    <row r="262" s="2" customFormat="1">
      <c r="A262" s="42"/>
      <c r="B262" s="43"/>
      <c r="C262" s="44"/>
      <c r="D262" s="238" t="s">
        <v>278</v>
      </c>
      <c r="E262" s="44"/>
      <c r="F262" s="270" t="s">
        <v>268</v>
      </c>
      <c r="G262" s="44"/>
      <c r="H262" s="271">
        <v>14.864000000000001</v>
      </c>
      <c r="I262" s="44"/>
      <c r="J262" s="44"/>
      <c r="K262" s="44"/>
      <c r="L262" s="48"/>
      <c r="M262" s="234"/>
      <c r="N262" s="23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U262" s="20" t="s">
        <v>93</v>
      </c>
    </row>
    <row r="263" s="13" customFormat="1">
      <c r="A263" s="13"/>
      <c r="B263" s="236"/>
      <c r="C263" s="237"/>
      <c r="D263" s="238" t="s">
        <v>265</v>
      </c>
      <c r="E263" s="237"/>
      <c r="F263" s="240" t="s">
        <v>2501</v>
      </c>
      <c r="G263" s="237"/>
      <c r="H263" s="241">
        <v>17.606000000000002</v>
      </c>
      <c r="I263" s="242"/>
      <c r="J263" s="237"/>
      <c r="K263" s="237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265</v>
      </c>
      <c r="AU263" s="247" t="s">
        <v>93</v>
      </c>
      <c r="AV263" s="13" t="s">
        <v>93</v>
      </c>
      <c r="AW263" s="13" t="s">
        <v>4</v>
      </c>
      <c r="AX263" s="13" t="s">
        <v>23</v>
      </c>
      <c r="AY263" s="247" t="s">
        <v>254</v>
      </c>
    </row>
    <row r="264" s="12" customFormat="1" ht="22.8" customHeight="1">
      <c r="A264" s="12"/>
      <c r="B264" s="202"/>
      <c r="C264" s="203"/>
      <c r="D264" s="204" t="s">
        <v>84</v>
      </c>
      <c r="E264" s="216" t="s">
        <v>261</v>
      </c>
      <c r="F264" s="216" t="s">
        <v>416</v>
      </c>
      <c r="G264" s="203"/>
      <c r="H264" s="203"/>
      <c r="I264" s="206"/>
      <c r="J264" s="217">
        <f>BK264</f>
        <v>0</v>
      </c>
      <c r="K264" s="203"/>
      <c r="L264" s="208"/>
      <c r="M264" s="209"/>
      <c r="N264" s="210"/>
      <c r="O264" s="210"/>
      <c r="P264" s="211">
        <f>SUM(P265:P286)</f>
        <v>0</v>
      </c>
      <c r="Q264" s="210"/>
      <c r="R264" s="211">
        <f>SUM(R265:R286)</f>
        <v>0.10863</v>
      </c>
      <c r="S264" s="210"/>
      <c r="T264" s="212">
        <f>SUM(T265:T286)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3" t="s">
        <v>23</v>
      </c>
      <c r="AT264" s="214" t="s">
        <v>84</v>
      </c>
      <c r="AU264" s="214" t="s">
        <v>23</v>
      </c>
      <c r="AY264" s="213" t="s">
        <v>254</v>
      </c>
      <c r="BK264" s="215">
        <f>SUM(BK265:BK286)</f>
        <v>0</v>
      </c>
    </row>
    <row r="265" s="2" customFormat="1" ht="16.5" customHeight="1">
      <c r="A265" s="42"/>
      <c r="B265" s="43"/>
      <c r="C265" s="218" t="s">
        <v>193</v>
      </c>
      <c r="D265" s="218" t="s">
        <v>256</v>
      </c>
      <c r="E265" s="219" t="s">
        <v>1006</v>
      </c>
      <c r="F265" s="220" t="s">
        <v>1007</v>
      </c>
      <c r="G265" s="221" t="s">
        <v>314</v>
      </c>
      <c r="H265" s="222">
        <v>2.585</v>
      </c>
      <c r="I265" s="223"/>
      <c r="J265" s="224">
        <f>ROUND(I265*H265,2)</f>
        <v>0</v>
      </c>
      <c r="K265" s="220" t="s">
        <v>260</v>
      </c>
      <c r="L265" s="48"/>
      <c r="M265" s="225" t="s">
        <v>48</v>
      </c>
      <c r="N265" s="226" t="s">
        <v>56</v>
      </c>
      <c r="O265" s="88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29" t="s">
        <v>261</v>
      </c>
      <c r="AT265" s="229" t="s">
        <v>256</v>
      </c>
      <c r="AU265" s="229" t="s">
        <v>93</v>
      </c>
      <c r="AY265" s="20" t="s">
        <v>254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20" t="s">
        <v>23</v>
      </c>
      <c r="BK265" s="230">
        <f>ROUND(I265*H265,2)</f>
        <v>0</v>
      </c>
      <c r="BL265" s="20" t="s">
        <v>261</v>
      </c>
      <c r="BM265" s="229" t="s">
        <v>2355</v>
      </c>
    </row>
    <row r="266" s="2" customFormat="1">
      <c r="A266" s="42"/>
      <c r="B266" s="43"/>
      <c r="C266" s="44"/>
      <c r="D266" s="231" t="s">
        <v>263</v>
      </c>
      <c r="E266" s="44"/>
      <c r="F266" s="232" t="s">
        <v>1009</v>
      </c>
      <c r="G266" s="44"/>
      <c r="H266" s="44"/>
      <c r="I266" s="233"/>
      <c r="J266" s="44"/>
      <c r="K266" s="44"/>
      <c r="L266" s="48"/>
      <c r="M266" s="234"/>
      <c r="N266" s="23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263</v>
      </c>
      <c r="AU266" s="20" t="s">
        <v>93</v>
      </c>
    </row>
    <row r="267" s="15" customFormat="1">
      <c r="A267" s="15"/>
      <c r="B267" s="259"/>
      <c r="C267" s="260"/>
      <c r="D267" s="238" t="s">
        <v>265</v>
      </c>
      <c r="E267" s="261" t="s">
        <v>48</v>
      </c>
      <c r="F267" s="262" t="s">
        <v>834</v>
      </c>
      <c r="G267" s="260"/>
      <c r="H267" s="261" t="s">
        <v>48</v>
      </c>
      <c r="I267" s="263"/>
      <c r="J267" s="260"/>
      <c r="K267" s="260"/>
      <c r="L267" s="264"/>
      <c r="M267" s="265"/>
      <c r="N267" s="266"/>
      <c r="O267" s="266"/>
      <c r="P267" s="266"/>
      <c r="Q267" s="266"/>
      <c r="R267" s="266"/>
      <c r="S267" s="266"/>
      <c r="T267" s="26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8" t="s">
        <v>265</v>
      </c>
      <c r="AU267" s="268" t="s">
        <v>93</v>
      </c>
      <c r="AV267" s="15" t="s">
        <v>23</v>
      </c>
      <c r="AW267" s="15" t="s">
        <v>46</v>
      </c>
      <c r="AX267" s="15" t="s">
        <v>85</v>
      </c>
      <c r="AY267" s="268" t="s">
        <v>254</v>
      </c>
    </row>
    <row r="268" s="13" customFormat="1">
      <c r="A268" s="13"/>
      <c r="B268" s="236"/>
      <c r="C268" s="237"/>
      <c r="D268" s="238" t="s">
        <v>265</v>
      </c>
      <c r="E268" s="239" t="s">
        <v>2356</v>
      </c>
      <c r="F268" s="240" t="s">
        <v>2493</v>
      </c>
      <c r="G268" s="237"/>
      <c r="H268" s="241">
        <v>2.585</v>
      </c>
      <c r="I268" s="242"/>
      <c r="J268" s="237"/>
      <c r="K268" s="237"/>
      <c r="L268" s="243"/>
      <c r="M268" s="244"/>
      <c r="N268" s="245"/>
      <c r="O268" s="245"/>
      <c r="P268" s="245"/>
      <c r="Q268" s="245"/>
      <c r="R268" s="245"/>
      <c r="S268" s="245"/>
      <c r="T268" s="24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7" t="s">
        <v>265</v>
      </c>
      <c r="AU268" s="247" t="s">
        <v>93</v>
      </c>
      <c r="AV268" s="13" t="s">
        <v>93</v>
      </c>
      <c r="AW268" s="13" t="s">
        <v>46</v>
      </c>
      <c r="AX268" s="13" t="s">
        <v>85</v>
      </c>
      <c r="AY268" s="247" t="s">
        <v>254</v>
      </c>
    </row>
    <row r="269" s="14" customFormat="1">
      <c r="A269" s="14"/>
      <c r="B269" s="248"/>
      <c r="C269" s="249"/>
      <c r="D269" s="238" t="s">
        <v>265</v>
      </c>
      <c r="E269" s="250" t="s">
        <v>1554</v>
      </c>
      <c r="F269" s="251" t="s">
        <v>268</v>
      </c>
      <c r="G269" s="249"/>
      <c r="H269" s="252">
        <v>2.585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8" t="s">
        <v>265</v>
      </c>
      <c r="AU269" s="258" t="s">
        <v>93</v>
      </c>
      <c r="AV269" s="14" t="s">
        <v>261</v>
      </c>
      <c r="AW269" s="14" t="s">
        <v>46</v>
      </c>
      <c r="AX269" s="14" t="s">
        <v>23</v>
      </c>
      <c r="AY269" s="258" t="s">
        <v>254</v>
      </c>
    </row>
    <row r="270" s="2" customFormat="1" ht="16.5" customHeight="1">
      <c r="A270" s="42"/>
      <c r="B270" s="43"/>
      <c r="C270" s="218" t="s">
        <v>422</v>
      </c>
      <c r="D270" s="218" t="s">
        <v>256</v>
      </c>
      <c r="E270" s="219" t="s">
        <v>1010</v>
      </c>
      <c r="F270" s="220" t="s">
        <v>1011</v>
      </c>
      <c r="G270" s="221" t="s">
        <v>413</v>
      </c>
      <c r="H270" s="222">
        <v>1</v>
      </c>
      <c r="I270" s="223"/>
      <c r="J270" s="224">
        <f>ROUND(I270*H270,2)</f>
        <v>0</v>
      </c>
      <c r="K270" s="220" t="s">
        <v>260</v>
      </c>
      <c r="L270" s="48"/>
      <c r="M270" s="225" t="s">
        <v>48</v>
      </c>
      <c r="N270" s="226" t="s">
        <v>56</v>
      </c>
      <c r="O270" s="88"/>
      <c r="P270" s="227">
        <f>O270*H270</f>
        <v>0</v>
      </c>
      <c r="Q270" s="227">
        <v>0.087419999999999998</v>
      </c>
      <c r="R270" s="227">
        <f>Q270*H270</f>
        <v>0.087419999999999998</v>
      </c>
      <c r="S270" s="227">
        <v>0</v>
      </c>
      <c r="T270" s="22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9" t="s">
        <v>261</v>
      </c>
      <c r="AT270" s="229" t="s">
        <v>256</v>
      </c>
      <c r="AU270" s="229" t="s">
        <v>93</v>
      </c>
      <c r="AY270" s="20" t="s">
        <v>254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20" t="s">
        <v>23</v>
      </c>
      <c r="BK270" s="230">
        <f>ROUND(I270*H270,2)</f>
        <v>0</v>
      </c>
      <c r="BL270" s="20" t="s">
        <v>261</v>
      </c>
      <c r="BM270" s="229" t="s">
        <v>2427</v>
      </c>
    </row>
    <row r="271" s="2" customFormat="1">
      <c r="A271" s="42"/>
      <c r="B271" s="43"/>
      <c r="C271" s="44"/>
      <c r="D271" s="231" t="s">
        <v>263</v>
      </c>
      <c r="E271" s="44"/>
      <c r="F271" s="232" t="s">
        <v>1013</v>
      </c>
      <c r="G271" s="44"/>
      <c r="H271" s="44"/>
      <c r="I271" s="233"/>
      <c r="J271" s="44"/>
      <c r="K271" s="44"/>
      <c r="L271" s="48"/>
      <c r="M271" s="234"/>
      <c r="N271" s="23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263</v>
      </c>
      <c r="AU271" s="20" t="s">
        <v>93</v>
      </c>
    </row>
    <row r="272" s="13" customFormat="1">
      <c r="A272" s="13"/>
      <c r="B272" s="236"/>
      <c r="C272" s="237"/>
      <c r="D272" s="238" t="s">
        <v>265</v>
      </c>
      <c r="E272" s="239" t="s">
        <v>48</v>
      </c>
      <c r="F272" s="240" t="s">
        <v>23</v>
      </c>
      <c r="G272" s="237"/>
      <c r="H272" s="241">
        <v>1</v>
      </c>
      <c r="I272" s="242"/>
      <c r="J272" s="237"/>
      <c r="K272" s="237"/>
      <c r="L272" s="243"/>
      <c r="M272" s="244"/>
      <c r="N272" s="245"/>
      <c r="O272" s="245"/>
      <c r="P272" s="245"/>
      <c r="Q272" s="245"/>
      <c r="R272" s="245"/>
      <c r="S272" s="245"/>
      <c r="T272" s="24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7" t="s">
        <v>265</v>
      </c>
      <c r="AU272" s="247" t="s">
        <v>93</v>
      </c>
      <c r="AV272" s="13" t="s">
        <v>93</v>
      </c>
      <c r="AW272" s="13" t="s">
        <v>46</v>
      </c>
      <c r="AX272" s="13" t="s">
        <v>23</v>
      </c>
      <c r="AY272" s="247" t="s">
        <v>254</v>
      </c>
    </row>
    <row r="273" s="2" customFormat="1" ht="16.5" customHeight="1">
      <c r="A273" s="42"/>
      <c r="B273" s="43"/>
      <c r="C273" s="285" t="s">
        <v>427</v>
      </c>
      <c r="D273" s="285" t="s">
        <v>376</v>
      </c>
      <c r="E273" s="286" t="s">
        <v>2502</v>
      </c>
      <c r="F273" s="287" t="s">
        <v>2503</v>
      </c>
      <c r="G273" s="288" t="s">
        <v>413</v>
      </c>
      <c r="H273" s="289">
        <v>1.01</v>
      </c>
      <c r="I273" s="290"/>
      <c r="J273" s="291">
        <f>ROUND(I273*H273,2)</f>
        <v>0</v>
      </c>
      <c r="K273" s="287" t="s">
        <v>260</v>
      </c>
      <c r="L273" s="292"/>
      <c r="M273" s="293" t="s">
        <v>48</v>
      </c>
      <c r="N273" s="294" t="s">
        <v>56</v>
      </c>
      <c r="O273" s="88"/>
      <c r="P273" s="227">
        <f>O273*H273</f>
        <v>0</v>
      </c>
      <c r="Q273" s="227">
        <v>0.021000000000000001</v>
      </c>
      <c r="R273" s="227">
        <f>Q273*H273</f>
        <v>0.021210000000000003</v>
      </c>
      <c r="S273" s="227">
        <v>0</v>
      </c>
      <c r="T273" s="22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29" t="s">
        <v>303</v>
      </c>
      <c r="AT273" s="229" t="s">
        <v>376</v>
      </c>
      <c r="AU273" s="229" t="s">
        <v>93</v>
      </c>
      <c r="AY273" s="20" t="s">
        <v>254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20" t="s">
        <v>23</v>
      </c>
      <c r="BK273" s="230">
        <f>ROUND(I273*H273,2)</f>
        <v>0</v>
      </c>
      <c r="BL273" s="20" t="s">
        <v>261</v>
      </c>
      <c r="BM273" s="229" t="s">
        <v>2430</v>
      </c>
    </row>
    <row r="274" s="13" customFormat="1">
      <c r="A274" s="13"/>
      <c r="B274" s="236"/>
      <c r="C274" s="237"/>
      <c r="D274" s="238" t="s">
        <v>265</v>
      </c>
      <c r="E274" s="239" t="s">
        <v>48</v>
      </c>
      <c r="F274" s="240" t="s">
        <v>23</v>
      </c>
      <c r="G274" s="237"/>
      <c r="H274" s="241">
        <v>1</v>
      </c>
      <c r="I274" s="242"/>
      <c r="J274" s="237"/>
      <c r="K274" s="237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265</v>
      </c>
      <c r="AU274" s="247" t="s">
        <v>93</v>
      </c>
      <c r="AV274" s="13" t="s">
        <v>93</v>
      </c>
      <c r="AW274" s="13" t="s">
        <v>46</v>
      </c>
      <c r="AX274" s="13" t="s">
        <v>23</v>
      </c>
      <c r="AY274" s="247" t="s">
        <v>254</v>
      </c>
    </row>
    <row r="275" s="13" customFormat="1">
      <c r="A275" s="13"/>
      <c r="B275" s="236"/>
      <c r="C275" s="237"/>
      <c r="D275" s="238" t="s">
        <v>265</v>
      </c>
      <c r="E275" s="237"/>
      <c r="F275" s="240" t="s">
        <v>1088</v>
      </c>
      <c r="G275" s="237"/>
      <c r="H275" s="241">
        <v>1.01</v>
      </c>
      <c r="I275" s="242"/>
      <c r="J275" s="237"/>
      <c r="K275" s="237"/>
      <c r="L275" s="243"/>
      <c r="M275" s="244"/>
      <c r="N275" s="245"/>
      <c r="O275" s="245"/>
      <c r="P275" s="245"/>
      <c r="Q275" s="245"/>
      <c r="R275" s="245"/>
      <c r="S275" s="245"/>
      <c r="T275" s="24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7" t="s">
        <v>265</v>
      </c>
      <c r="AU275" s="247" t="s">
        <v>93</v>
      </c>
      <c r="AV275" s="13" t="s">
        <v>93</v>
      </c>
      <c r="AW275" s="13" t="s">
        <v>4</v>
      </c>
      <c r="AX275" s="13" t="s">
        <v>23</v>
      </c>
      <c r="AY275" s="247" t="s">
        <v>254</v>
      </c>
    </row>
    <row r="276" s="2" customFormat="1" ht="24.15" customHeight="1">
      <c r="A276" s="42"/>
      <c r="B276" s="43"/>
      <c r="C276" s="218" t="s">
        <v>432</v>
      </c>
      <c r="D276" s="218" t="s">
        <v>256</v>
      </c>
      <c r="E276" s="219" t="s">
        <v>1661</v>
      </c>
      <c r="F276" s="220" t="s">
        <v>1662</v>
      </c>
      <c r="G276" s="221" t="s">
        <v>314</v>
      </c>
      <c r="H276" s="222">
        <v>0.78000000000000003</v>
      </c>
      <c r="I276" s="223"/>
      <c r="J276" s="224">
        <f>ROUND(I276*H276,2)</f>
        <v>0</v>
      </c>
      <c r="K276" s="220" t="s">
        <v>260</v>
      </c>
      <c r="L276" s="48"/>
      <c r="M276" s="225" t="s">
        <v>48</v>
      </c>
      <c r="N276" s="226" t="s">
        <v>56</v>
      </c>
      <c r="O276" s="88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9" t="s">
        <v>261</v>
      </c>
      <c r="AT276" s="229" t="s">
        <v>256</v>
      </c>
      <c r="AU276" s="229" t="s">
        <v>93</v>
      </c>
      <c r="AY276" s="20" t="s">
        <v>254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20" t="s">
        <v>23</v>
      </c>
      <c r="BK276" s="230">
        <f>ROUND(I276*H276,2)</f>
        <v>0</v>
      </c>
      <c r="BL276" s="20" t="s">
        <v>261</v>
      </c>
      <c r="BM276" s="229" t="s">
        <v>2504</v>
      </c>
    </row>
    <row r="277" s="2" customFormat="1">
      <c r="A277" s="42"/>
      <c r="B277" s="43"/>
      <c r="C277" s="44"/>
      <c r="D277" s="231" t="s">
        <v>263</v>
      </c>
      <c r="E277" s="44"/>
      <c r="F277" s="232" t="s">
        <v>1664</v>
      </c>
      <c r="G277" s="44"/>
      <c r="H277" s="44"/>
      <c r="I277" s="233"/>
      <c r="J277" s="44"/>
      <c r="K277" s="44"/>
      <c r="L277" s="48"/>
      <c r="M277" s="234"/>
      <c r="N277" s="23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263</v>
      </c>
      <c r="AU277" s="20" t="s">
        <v>93</v>
      </c>
    </row>
    <row r="278" s="15" customFormat="1">
      <c r="A278" s="15"/>
      <c r="B278" s="259"/>
      <c r="C278" s="260"/>
      <c r="D278" s="238" t="s">
        <v>265</v>
      </c>
      <c r="E278" s="261" t="s">
        <v>48</v>
      </c>
      <c r="F278" s="262" t="s">
        <v>834</v>
      </c>
      <c r="G278" s="260"/>
      <c r="H278" s="261" t="s">
        <v>48</v>
      </c>
      <c r="I278" s="263"/>
      <c r="J278" s="260"/>
      <c r="K278" s="260"/>
      <c r="L278" s="264"/>
      <c r="M278" s="265"/>
      <c r="N278" s="266"/>
      <c r="O278" s="266"/>
      <c r="P278" s="266"/>
      <c r="Q278" s="266"/>
      <c r="R278" s="266"/>
      <c r="S278" s="266"/>
      <c r="T278" s="26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8" t="s">
        <v>265</v>
      </c>
      <c r="AU278" s="268" t="s">
        <v>93</v>
      </c>
      <c r="AV278" s="15" t="s">
        <v>23</v>
      </c>
      <c r="AW278" s="15" t="s">
        <v>46</v>
      </c>
      <c r="AX278" s="15" t="s">
        <v>85</v>
      </c>
      <c r="AY278" s="268" t="s">
        <v>254</v>
      </c>
    </row>
    <row r="279" s="13" customFormat="1">
      <c r="A279" s="13"/>
      <c r="B279" s="236"/>
      <c r="C279" s="237"/>
      <c r="D279" s="238" t="s">
        <v>265</v>
      </c>
      <c r="E279" s="239" t="s">
        <v>2481</v>
      </c>
      <c r="F279" s="240" t="s">
        <v>2495</v>
      </c>
      <c r="G279" s="237"/>
      <c r="H279" s="241">
        <v>0.78000000000000003</v>
      </c>
      <c r="I279" s="242"/>
      <c r="J279" s="237"/>
      <c r="K279" s="237"/>
      <c r="L279" s="243"/>
      <c r="M279" s="244"/>
      <c r="N279" s="245"/>
      <c r="O279" s="245"/>
      <c r="P279" s="245"/>
      <c r="Q279" s="245"/>
      <c r="R279" s="245"/>
      <c r="S279" s="245"/>
      <c r="T279" s="24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7" t="s">
        <v>265</v>
      </c>
      <c r="AU279" s="247" t="s">
        <v>93</v>
      </c>
      <c r="AV279" s="13" t="s">
        <v>93</v>
      </c>
      <c r="AW279" s="13" t="s">
        <v>46</v>
      </c>
      <c r="AX279" s="13" t="s">
        <v>85</v>
      </c>
      <c r="AY279" s="247" t="s">
        <v>254</v>
      </c>
    </row>
    <row r="280" s="14" customFormat="1">
      <c r="A280" s="14"/>
      <c r="B280" s="248"/>
      <c r="C280" s="249"/>
      <c r="D280" s="238" t="s">
        <v>265</v>
      </c>
      <c r="E280" s="250" t="s">
        <v>653</v>
      </c>
      <c r="F280" s="251" t="s">
        <v>268</v>
      </c>
      <c r="G280" s="249"/>
      <c r="H280" s="252">
        <v>0.78000000000000003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8" t="s">
        <v>265</v>
      </c>
      <c r="AU280" s="258" t="s">
        <v>93</v>
      </c>
      <c r="AV280" s="14" t="s">
        <v>261</v>
      </c>
      <c r="AW280" s="14" t="s">
        <v>46</v>
      </c>
      <c r="AX280" s="14" t="s">
        <v>23</v>
      </c>
      <c r="AY280" s="258" t="s">
        <v>254</v>
      </c>
    </row>
    <row r="281" s="2" customFormat="1" ht="24.15" customHeight="1">
      <c r="A281" s="42"/>
      <c r="B281" s="43"/>
      <c r="C281" s="218" t="s">
        <v>437</v>
      </c>
      <c r="D281" s="218" t="s">
        <v>256</v>
      </c>
      <c r="E281" s="219" t="s">
        <v>1018</v>
      </c>
      <c r="F281" s="220" t="s">
        <v>1019</v>
      </c>
      <c r="G281" s="221" t="s">
        <v>314</v>
      </c>
      <c r="H281" s="222">
        <v>1.899</v>
      </c>
      <c r="I281" s="223"/>
      <c r="J281" s="224">
        <f>ROUND(I281*H281,2)</f>
        <v>0</v>
      </c>
      <c r="K281" s="220" t="s">
        <v>260</v>
      </c>
      <c r="L281" s="48"/>
      <c r="M281" s="225" t="s">
        <v>48</v>
      </c>
      <c r="N281" s="226" t="s">
        <v>56</v>
      </c>
      <c r="O281" s="88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29" t="s">
        <v>261</v>
      </c>
      <c r="AT281" s="229" t="s">
        <v>256</v>
      </c>
      <c r="AU281" s="229" t="s">
        <v>93</v>
      </c>
      <c r="AY281" s="20" t="s">
        <v>254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20" t="s">
        <v>23</v>
      </c>
      <c r="BK281" s="230">
        <f>ROUND(I281*H281,2)</f>
        <v>0</v>
      </c>
      <c r="BL281" s="20" t="s">
        <v>261</v>
      </c>
      <c r="BM281" s="229" t="s">
        <v>2505</v>
      </c>
    </row>
    <row r="282" s="2" customFormat="1">
      <c r="A282" s="42"/>
      <c r="B282" s="43"/>
      <c r="C282" s="44"/>
      <c r="D282" s="231" t="s">
        <v>263</v>
      </c>
      <c r="E282" s="44"/>
      <c r="F282" s="232" t="s">
        <v>1021</v>
      </c>
      <c r="G282" s="44"/>
      <c r="H282" s="44"/>
      <c r="I282" s="233"/>
      <c r="J282" s="44"/>
      <c r="K282" s="44"/>
      <c r="L282" s="48"/>
      <c r="M282" s="234"/>
      <c r="N282" s="23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263</v>
      </c>
      <c r="AU282" s="20" t="s">
        <v>93</v>
      </c>
    </row>
    <row r="283" s="15" customFormat="1">
      <c r="A283" s="15"/>
      <c r="B283" s="259"/>
      <c r="C283" s="260"/>
      <c r="D283" s="238" t="s">
        <v>265</v>
      </c>
      <c r="E283" s="261" t="s">
        <v>48</v>
      </c>
      <c r="F283" s="262" t="s">
        <v>834</v>
      </c>
      <c r="G283" s="260"/>
      <c r="H283" s="261" t="s">
        <v>48</v>
      </c>
      <c r="I283" s="263"/>
      <c r="J283" s="260"/>
      <c r="K283" s="260"/>
      <c r="L283" s="264"/>
      <c r="M283" s="265"/>
      <c r="N283" s="266"/>
      <c r="O283" s="266"/>
      <c r="P283" s="266"/>
      <c r="Q283" s="266"/>
      <c r="R283" s="266"/>
      <c r="S283" s="266"/>
      <c r="T283" s="26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8" t="s">
        <v>265</v>
      </c>
      <c r="AU283" s="268" t="s">
        <v>93</v>
      </c>
      <c r="AV283" s="15" t="s">
        <v>23</v>
      </c>
      <c r="AW283" s="15" t="s">
        <v>46</v>
      </c>
      <c r="AX283" s="15" t="s">
        <v>85</v>
      </c>
      <c r="AY283" s="268" t="s">
        <v>254</v>
      </c>
    </row>
    <row r="284" s="13" customFormat="1">
      <c r="A284" s="13"/>
      <c r="B284" s="236"/>
      <c r="C284" s="237"/>
      <c r="D284" s="238" t="s">
        <v>265</v>
      </c>
      <c r="E284" s="239" t="s">
        <v>48</v>
      </c>
      <c r="F284" s="240" t="s">
        <v>2497</v>
      </c>
      <c r="G284" s="237"/>
      <c r="H284" s="241">
        <v>1.95</v>
      </c>
      <c r="I284" s="242"/>
      <c r="J284" s="237"/>
      <c r="K284" s="237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265</v>
      </c>
      <c r="AU284" s="247" t="s">
        <v>93</v>
      </c>
      <c r="AV284" s="13" t="s">
        <v>93</v>
      </c>
      <c r="AW284" s="13" t="s">
        <v>46</v>
      </c>
      <c r="AX284" s="13" t="s">
        <v>85</v>
      </c>
      <c r="AY284" s="247" t="s">
        <v>254</v>
      </c>
    </row>
    <row r="285" s="13" customFormat="1">
      <c r="A285" s="13"/>
      <c r="B285" s="236"/>
      <c r="C285" s="237"/>
      <c r="D285" s="238" t="s">
        <v>265</v>
      </c>
      <c r="E285" s="239" t="s">
        <v>48</v>
      </c>
      <c r="F285" s="240" t="s">
        <v>2498</v>
      </c>
      <c r="G285" s="237"/>
      <c r="H285" s="241">
        <v>-0.050999999999999997</v>
      </c>
      <c r="I285" s="242"/>
      <c r="J285" s="237"/>
      <c r="K285" s="237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265</v>
      </c>
      <c r="AU285" s="247" t="s">
        <v>93</v>
      </c>
      <c r="AV285" s="13" t="s">
        <v>93</v>
      </c>
      <c r="AW285" s="13" t="s">
        <v>46</v>
      </c>
      <c r="AX285" s="13" t="s">
        <v>85</v>
      </c>
      <c r="AY285" s="247" t="s">
        <v>254</v>
      </c>
    </row>
    <row r="286" s="14" customFormat="1">
      <c r="A286" s="14"/>
      <c r="B286" s="248"/>
      <c r="C286" s="249"/>
      <c r="D286" s="238" t="s">
        <v>265</v>
      </c>
      <c r="E286" s="250" t="s">
        <v>2475</v>
      </c>
      <c r="F286" s="251" t="s">
        <v>268</v>
      </c>
      <c r="G286" s="249"/>
      <c r="H286" s="252">
        <v>1.899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8" t="s">
        <v>265</v>
      </c>
      <c r="AU286" s="258" t="s">
        <v>93</v>
      </c>
      <c r="AV286" s="14" t="s">
        <v>261</v>
      </c>
      <c r="AW286" s="14" t="s">
        <v>46</v>
      </c>
      <c r="AX286" s="14" t="s">
        <v>23</v>
      </c>
      <c r="AY286" s="258" t="s">
        <v>254</v>
      </c>
    </row>
    <row r="287" s="12" customFormat="1" ht="22.8" customHeight="1">
      <c r="A287" s="12"/>
      <c r="B287" s="202"/>
      <c r="C287" s="203"/>
      <c r="D287" s="204" t="s">
        <v>84</v>
      </c>
      <c r="E287" s="216" t="s">
        <v>303</v>
      </c>
      <c r="F287" s="216" t="s">
        <v>1070</v>
      </c>
      <c r="G287" s="203"/>
      <c r="H287" s="203"/>
      <c r="I287" s="206"/>
      <c r="J287" s="217">
        <f>BK287</f>
        <v>0</v>
      </c>
      <c r="K287" s="203"/>
      <c r="L287" s="208"/>
      <c r="M287" s="209"/>
      <c r="N287" s="210"/>
      <c r="O287" s="210"/>
      <c r="P287" s="211">
        <f>SUM(P288:P320)</f>
        <v>0</v>
      </c>
      <c r="Q287" s="210"/>
      <c r="R287" s="211">
        <f>SUM(R288:R320)</f>
        <v>6.6386035000000012</v>
      </c>
      <c r="S287" s="210"/>
      <c r="T287" s="212">
        <f>SUM(T288:T320)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3" t="s">
        <v>23</v>
      </c>
      <c r="AT287" s="214" t="s">
        <v>84</v>
      </c>
      <c r="AU287" s="214" t="s">
        <v>23</v>
      </c>
      <c r="AY287" s="213" t="s">
        <v>254</v>
      </c>
      <c r="BK287" s="215">
        <f>SUM(BK288:BK320)</f>
        <v>0</v>
      </c>
    </row>
    <row r="288" s="2" customFormat="1" ht="24.15" customHeight="1">
      <c r="A288" s="42"/>
      <c r="B288" s="43"/>
      <c r="C288" s="218" t="s">
        <v>442</v>
      </c>
      <c r="D288" s="218" t="s">
        <v>256</v>
      </c>
      <c r="E288" s="219" t="s">
        <v>2506</v>
      </c>
      <c r="F288" s="220" t="s">
        <v>2507</v>
      </c>
      <c r="G288" s="221" t="s">
        <v>192</v>
      </c>
      <c r="H288" s="222">
        <v>3.6699999999999999</v>
      </c>
      <c r="I288" s="223"/>
      <c r="J288" s="224">
        <f>ROUND(I288*H288,2)</f>
        <v>0</v>
      </c>
      <c r="K288" s="220" t="s">
        <v>260</v>
      </c>
      <c r="L288" s="48"/>
      <c r="M288" s="225" t="s">
        <v>48</v>
      </c>
      <c r="N288" s="226" t="s">
        <v>56</v>
      </c>
      <c r="O288" s="88"/>
      <c r="P288" s="227">
        <f>O288*H288</f>
        <v>0</v>
      </c>
      <c r="Q288" s="227">
        <v>5.0000000000000002E-05</v>
      </c>
      <c r="R288" s="227">
        <f>Q288*H288</f>
        <v>0.00018350000000000002</v>
      </c>
      <c r="S288" s="227">
        <v>0</v>
      </c>
      <c r="T288" s="22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29" t="s">
        <v>261</v>
      </c>
      <c r="AT288" s="229" t="s">
        <v>256</v>
      </c>
      <c r="AU288" s="229" t="s">
        <v>93</v>
      </c>
      <c r="AY288" s="20" t="s">
        <v>254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20" t="s">
        <v>23</v>
      </c>
      <c r="BK288" s="230">
        <f>ROUND(I288*H288,2)</f>
        <v>0</v>
      </c>
      <c r="BL288" s="20" t="s">
        <v>261</v>
      </c>
      <c r="BM288" s="229" t="s">
        <v>2433</v>
      </c>
    </row>
    <row r="289" s="2" customFormat="1">
      <c r="A289" s="42"/>
      <c r="B289" s="43"/>
      <c r="C289" s="44"/>
      <c r="D289" s="231" t="s">
        <v>263</v>
      </c>
      <c r="E289" s="44"/>
      <c r="F289" s="232" t="s">
        <v>2508</v>
      </c>
      <c r="G289" s="44"/>
      <c r="H289" s="44"/>
      <c r="I289" s="233"/>
      <c r="J289" s="44"/>
      <c r="K289" s="44"/>
      <c r="L289" s="48"/>
      <c r="M289" s="234"/>
      <c r="N289" s="23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263</v>
      </c>
      <c r="AU289" s="20" t="s">
        <v>93</v>
      </c>
    </row>
    <row r="290" s="13" customFormat="1">
      <c r="A290" s="13"/>
      <c r="B290" s="236"/>
      <c r="C290" s="237"/>
      <c r="D290" s="238" t="s">
        <v>265</v>
      </c>
      <c r="E290" s="239" t="s">
        <v>48</v>
      </c>
      <c r="F290" s="240" t="s">
        <v>2509</v>
      </c>
      <c r="G290" s="237"/>
      <c r="H290" s="241">
        <v>3.6699999999999999</v>
      </c>
      <c r="I290" s="242"/>
      <c r="J290" s="237"/>
      <c r="K290" s="237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265</v>
      </c>
      <c r="AU290" s="247" t="s">
        <v>93</v>
      </c>
      <c r="AV290" s="13" t="s">
        <v>93</v>
      </c>
      <c r="AW290" s="13" t="s">
        <v>46</v>
      </c>
      <c r="AX290" s="13" t="s">
        <v>23</v>
      </c>
      <c r="AY290" s="247" t="s">
        <v>254</v>
      </c>
    </row>
    <row r="291" s="2" customFormat="1" ht="16.5" customHeight="1">
      <c r="A291" s="42"/>
      <c r="B291" s="43"/>
      <c r="C291" s="285" t="s">
        <v>447</v>
      </c>
      <c r="D291" s="285" t="s">
        <v>376</v>
      </c>
      <c r="E291" s="286" t="s">
        <v>2510</v>
      </c>
      <c r="F291" s="287" t="s">
        <v>2511</v>
      </c>
      <c r="G291" s="288" t="s">
        <v>192</v>
      </c>
      <c r="H291" s="289">
        <v>5</v>
      </c>
      <c r="I291" s="290"/>
      <c r="J291" s="291">
        <f>ROUND(I291*H291,2)</f>
        <v>0</v>
      </c>
      <c r="K291" s="287" t="s">
        <v>260</v>
      </c>
      <c r="L291" s="292"/>
      <c r="M291" s="293" t="s">
        <v>48</v>
      </c>
      <c r="N291" s="294" t="s">
        <v>56</v>
      </c>
      <c r="O291" s="88"/>
      <c r="P291" s="227">
        <f>O291*H291</f>
        <v>0</v>
      </c>
      <c r="Q291" s="227">
        <v>0.074999999999999997</v>
      </c>
      <c r="R291" s="227">
        <f>Q291*H291</f>
        <v>0.375</v>
      </c>
      <c r="S291" s="227">
        <v>0</v>
      </c>
      <c r="T291" s="22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29" t="s">
        <v>303</v>
      </c>
      <c r="AT291" s="229" t="s">
        <v>376</v>
      </c>
      <c r="AU291" s="229" t="s">
        <v>93</v>
      </c>
      <c r="AY291" s="20" t="s">
        <v>254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20" t="s">
        <v>23</v>
      </c>
      <c r="BK291" s="230">
        <f>ROUND(I291*H291,2)</f>
        <v>0</v>
      </c>
      <c r="BL291" s="20" t="s">
        <v>261</v>
      </c>
      <c r="BM291" s="229" t="s">
        <v>2512</v>
      </c>
    </row>
    <row r="292" s="2" customFormat="1" ht="37.8" customHeight="1">
      <c r="A292" s="42"/>
      <c r="B292" s="43"/>
      <c r="C292" s="218" t="s">
        <v>453</v>
      </c>
      <c r="D292" s="218" t="s">
        <v>256</v>
      </c>
      <c r="E292" s="219" t="s">
        <v>2513</v>
      </c>
      <c r="F292" s="220" t="s">
        <v>2514</v>
      </c>
      <c r="G292" s="221" t="s">
        <v>413</v>
      </c>
      <c r="H292" s="222">
        <v>1</v>
      </c>
      <c r="I292" s="223"/>
      <c r="J292" s="224">
        <f>ROUND(I292*H292,2)</f>
        <v>0</v>
      </c>
      <c r="K292" s="220" t="s">
        <v>260</v>
      </c>
      <c r="L292" s="48"/>
      <c r="M292" s="225" t="s">
        <v>48</v>
      </c>
      <c r="N292" s="226" t="s">
        <v>56</v>
      </c>
      <c r="O292" s="88"/>
      <c r="P292" s="227">
        <f>O292*H292</f>
        <v>0</v>
      </c>
      <c r="Q292" s="227">
        <v>0.0015</v>
      </c>
      <c r="R292" s="227">
        <f>Q292*H292</f>
        <v>0.0015</v>
      </c>
      <c r="S292" s="227">
        <v>0</v>
      </c>
      <c r="T292" s="22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29" t="s">
        <v>261</v>
      </c>
      <c r="AT292" s="229" t="s">
        <v>256</v>
      </c>
      <c r="AU292" s="229" t="s">
        <v>93</v>
      </c>
      <c r="AY292" s="20" t="s">
        <v>254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20" t="s">
        <v>23</v>
      </c>
      <c r="BK292" s="230">
        <f>ROUND(I292*H292,2)</f>
        <v>0</v>
      </c>
      <c r="BL292" s="20" t="s">
        <v>261</v>
      </c>
      <c r="BM292" s="229" t="s">
        <v>2515</v>
      </c>
    </row>
    <row r="293" s="2" customFormat="1">
      <c r="A293" s="42"/>
      <c r="B293" s="43"/>
      <c r="C293" s="44"/>
      <c r="D293" s="231" t="s">
        <v>263</v>
      </c>
      <c r="E293" s="44"/>
      <c r="F293" s="232" t="s">
        <v>2516</v>
      </c>
      <c r="G293" s="44"/>
      <c r="H293" s="44"/>
      <c r="I293" s="233"/>
      <c r="J293" s="44"/>
      <c r="K293" s="44"/>
      <c r="L293" s="48"/>
      <c r="M293" s="234"/>
      <c r="N293" s="23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263</v>
      </c>
      <c r="AU293" s="20" t="s">
        <v>93</v>
      </c>
    </row>
    <row r="294" s="13" customFormat="1">
      <c r="A294" s="13"/>
      <c r="B294" s="236"/>
      <c r="C294" s="237"/>
      <c r="D294" s="238" t="s">
        <v>265</v>
      </c>
      <c r="E294" s="239" t="s">
        <v>48</v>
      </c>
      <c r="F294" s="240" t="s">
        <v>23</v>
      </c>
      <c r="G294" s="237"/>
      <c r="H294" s="241">
        <v>1</v>
      </c>
      <c r="I294" s="242"/>
      <c r="J294" s="237"/>
      <c r="K294" s="237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265</v>
      </c>
      <c r="AU294" s="247" t="s">
        <v>93</v>
      </c>
      <c r="AV294" s="13" t="s">
        <v>93</v>
      </c>
      <c r="AW294" s="13" t="s">
        <v>46</v>
      </c>
      <c r="AX294" s="13" t="s">
        <v>23</v>
      </c>
      <c r="AY294" s="247" t="s">
        <v>254</v>
      </c>
    </row>
    <row r="295" s="2" customFormat="1" ht="21.75" customHeight="1">
      <c r="A295" s="42"/>
      <c r="B295" s="43"/>
      <c r="C295" s="285" t="s">
        <v>458</v>
      </c>
      <c r="D295" s="285" t="s">
        <v>376</v>
      </c>
      <c r="E295" s="286" t="s">
        <v>2517</v>
      </c>
      <c r="F295" s="287" t="s">
        <v>2518</v>
      </c>
      <c r="G295" s="288" t="s">
        <v>413</v>
      </c>
      <c r="H295" s="289">
        <v>1</v>
      </c>
      <c r="I295" s="290"/>
      <c r="J295" s="291">
        <f>ROUND(I295*H295,2)</f>
        <v>0</v>
      </c>
      <c r="K295" s="287" t="s">
        <v>260</v>
      </c>
      <c r="L295" s="292"/>
      <c r="M295" s="293" t="s">
        <v>48</v>
      </c>
      <c r="N295" s="294" t="s">
        <v>56</v>
      </c>
      <c r="O295" s="88"/>
      <c r="P295" s="227">
        <f>O295*H295</f>
        <v>0</v>
      </c>
      <c r="Q295" s="227">
        <v>0.044999999999999998</v>
      </c>
      <c r="R295" s="227">
        <f>Q295*H295</f>
        <v>0.044999999999999998</v>
      </c>
      <c r="S295" s="227">
        <v>0</v>
      </c>
      <c r="T295" s="22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29" t="s">
        <v>303</v>
      </c>
      <c r="AT295" s="229" t="s">
        <v>376</v>
      </c>
      <c r="AU295" s="229" t="s">
        <v>93</v>
      </c>
      <c r="AY295" s="20" t="s">
        <v>254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20" t="s">
        <v>23</v>
      </c>
      <c r="BK295" s="230">
        <f>ROUND(I295*H295,2)</f>
        <v>0</v>
      </c>
      <c r="BL295" s="20" t="s">
        <v>261</v>
      </c>
      <c r="BM295" s="229" t="s">
        <v>2519</v>
      </c>
    </row>
    <row r="296" s="13" customFormat="1">
      <c r="A296" s="13"/>
      <c r="B296" s="236"/>
      <c r="C296" s="237"/>
      <c r="D296" s="238" t="s">
        <v>265</v>
      </c>
      <c r="E296" s="239" t="s">
        <v>48</v>
      </c>
      <c r="F296" s="240" t="s">
        <v>23</v>
      </c>
      <c r="G296" s="237"/>
      <c r="H296" s="241">
        <v>1</v>
      </c>
      <c r="I296" s="242"/>
      <c r="J296" s="237"/>
      <c r="K296" s="237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265</v>
      </c>
      <c r="AU296" s="247" t="s">
        <v>93</v>
      </c>
      <c r="AV296" s="13" t="s">
        <v>93</v>
      </c>
      <c r="AW296" s="13" t="s">
        <v>46</v>
      </c>
      <c r="AX296" s="13" t="s">
        <v>23</v>
      </c>
      <c r="AY296" s="247" t="s">
        <v>254</v>
      </c>
    </row>
    <row r="297" s="2" customFormat="1" ht="24.15" customHeight="1">
      <c r="A297" s="42"/>
      <c r="B297" s="43"/>
      <c r="C297" s="218" t="s">
        <v>464</v>
      </c>
      <c r="D297" s="218" t="s">
        <v>256</v>
      </c>
      <c r="E297" s="219" t="s">
        <v>2520</v>
      </c>
      <c r="F297" s="220" t="s">
        <v>2521</v>
      </c>
      <c r="G297" s="221" t="s">
        <v>413</v>
      </c>
      <c r="H297" s="222">
        <v>1</v>
      </c>
      <c r="I297" s="223"/>
      <c r="J297" s="224">
        <f>ROUND(I297*H297,2)</f>
        <v>0</v>
      </c>
      <c r="K297" s="220" t="s">
        <v>260</v>
      </c>
      <c r="L297" s="48"/>
      <c r="M297" s="225" t="s">
        <v>48</v>
      </c>
      <c r="N297" s="226" t="s">
        <v>56</v>
      </c>
      <c r="O297" s="88"/>
      <c r="P297" s="227">
        <f>O297*H297</f>
        <v>0</v>
      </c>
      <c r="Q297" s="227">
        <v>2.1158700000000001</v>
      </c>
      <c r="R297" s="227">
        <f>Q297*H297</f>
        <v>2.1158700000000001</v>
      </c>
      <c r="S297" s="227">
        <v>0</v>
      </c>
      <c r="T297" s="22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29" t="s">
        <v>261</v>
      </c>
      <c r="AT297" s="229" t="s">
        <v>256</v>
      </c>
      <c r="AU297" s="229" t="s">
        <v>93</v>
      </c>
      <c r="AY297" s="20" t="s">
        <v>254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20" t="s">
        <v>23</v>
      </c>
      <c r="BK297" s="230">
        <f>ROUND(I297*H297,2)</f>
        <v>0</v>
      </c>
      <c r="BL297" s="20" t="s">
        <v>261</v>
      </c>
      <c r="BM297" s="229" t="s">
        <v>2450</v>
      </c>
    </row>
    <row r="298" s="2" customFormat="1">
      <c r="A298" s="42"/>
      <c r="B298" s="43"/>
      <c r="C298" s="44"/>
      <c r="D298" s="231" t="s">
        <v>263</v>
      </c>
      <c r="E298" s="44"/>
      <c r="F298" s="232" t="s">
        <v>2522</v>
      </c>
      <c r="G298" s="44"/>
      <c r="H298" s="44"/>
      <c r="I298" s="233"/>
      <c r="J298" s="44"/>
      <c r="K298" s="44"/>
      <c r="L298" s="48"/>
      <c r="M298" s="234"/>
      <c r="N298" s="23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263</v>
      </c>
      <c r="AU298" s="20" t="s">
        <v>93</v>
      </c>
    </row>
    <row r="299" s="2" customFormat="1" ht="16.5" customHeight="1">
      <c r="A299" s="42"/>
      <c r="B299" s="43"/>
      <c r="C299" s="285" t="s">
        <v>469</v>
      </c>
      <c r="D299" s="285" t="s">
        <v>376</v>
      </c>
      <c r="E299" s="286" t="s">
        <v>2523</v>
      </c>
      <c r="F299" s="287" t="s">
        <v>2524</v>
      </c>
      <c r="G299" s="288" t="s">
        <v>413</v>
      </c>
      <c r="H299" s="289">
        <v>1</v>
      </c>
      <c r="I299" s="290"/>
      <c r="J299" s="291">
        <f>ROUND(I299*H299,2)</f>
        <v>0</v>
      </c>
      <c r="K299" s="287" t="s">
        <v>260</v>
      </c>
      <c r="L299" s="292"/>
      <c r="M299" s="293" t="s">
        <v>48</v>
      </c>
      <c r="N299" s="294" t="s">
        <v>56</v>
      </c>
      <c r="O299" s="88"/>
      <c r="P299" s="227">
        <f>O299*H299</f>
        <v>0</v>
      </c>
      <c r="Q299" s="227">
        <v>1.3700000000000001</v>
      </c>
      <c r="R299" s="227">
        <f>Q299*H299</f>
        <v>1.3700000000000001</v>
      </c>
      <c r="S299" s="227">
        <v>0</v>
      </c>
      <c r="T299" s="22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29" t="s">
        <v>303</v>
      </c>
      <c r="AT299" s="229" t="s">
        <v>376</v>
      </c>
      <c r="AU299" s="229" t="s">
        <v>93</v>
      </c>
      <c r="AY299" s="20" t="s">
        <v>254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20" t="s">
        <v>23</v>
      </c>
      <c r="BK299" s="230">
        <f>ROUND(I299*H299,2)</f>
        <v>0</v>
      </c>
      <c r="BL299" s="20" t="s">
        <v>261</v>
      </c>
      <c r="BM299" s="229" t="s">
        <v>2453</v>
      </c>
    </row>
    <row r="300" s="2" customFormat="1" ht="16.5" customHeight="1">
      <c r="A300" s="42"/>
      <c r="B300" s="43"/>
      <c r="C300" s="218" t="s">
        <v>474</v>
      </c>
      <c r="D300" s="218" t="s">
        <v>256</v>
      </c>
      <c r="E300" s="219" t="s">
        <v>1177</v>
      </c>
      <c r="F300" s="220" t="s">
        <v>1178</v>
      </c>
      <c r="G300" s="221" t="s">
        <v>413</v>
      </c>
      <c r="H300" s="222">
        <v>3</v>
      </c>
      <c r="I300" s="223"/>
      <c r="J300" s="224">
        <f>ROUND(I300*H300,2)</f>
        <v>0</v>
      </c>
      <c r="K300" s="220" t="s">
        <v>260</v>
      </c>
      <c r="L300" s="48"/>
      <c r="M300" s="225" t="s">
        <v>48</v>
      </c>
      <c r="N300" s="226" t="s">
        <v>56</v>
      </c>
      <c r="O300" s="88"/>
      <c r="P300" s="227">
        <f>O300*H300</f>
        <v>0</v>
      </c>
      <c r="Q300" s="227">
        <v>0.010189999999999999</v>
      </c>
      <c r="R300" s="227">
        <f>Q300*H300</f>
        <v>0.03057</v>
      </c>
      <c r="S300" s="227">
        <v>0</v>
      </c>
      <c r="T300" s="22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29" t="s">
        <v>261</v>
      </c>
      <c r="AT300" s="229" t="s">
        <v>256</v>
      </c>
      <c r="AU300" s="229" t="s">
        <v>93</v>
      </c>
      <c r="AY300" s="20" t="s">
        <v>254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20" t="s">
        <v>23</v>
      </c>
      <c r="BK300" s="230">
        <f>ROUND(I300*H300,2)</f>
        <v>0</v>
      </c>
      <c r="BL300" s="20" t="s">
        <v>261</v>
      </c>
      <c r="BM300" s="229" t="s">
        <v>2454</v>
      </c>
    </row>
    <row r="301" s="2" customFormat="1">
      <c r="A301" s="42"/>
      <c r="B301" s="43"/>
      <c r="C301" s="44"/>
      <c r="D301" s="231" t="s">
        <v>263</v>
      </c>
      <c r="E301" s="44"/>
      <c r="F301" s="232" t="s">
        <v>1180</v>
      </c>
      <c r="G301" s="44"/>
      <c r="H301" s="44"/>
      <c r="I301" s="233"/>
      <c r="J301" s="44"/>
      <c r="K301" s="44"/>
      <c r="L301" s="48"/>
      <c r="M301" s="234"/>
      <c r="N301" s="23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263</v>
      </c>
      <c r="AU301" s="20" t="s">
        <v>93</v>
      </c>
    </row>
    <row r="302" s="13" customFormat="1">
      <c r="A302" s="13"/>
      <c r="B302" s="236"/>
      <c r="C302" s="237"/>
      <c r="D302" s="238" t="s">
        <v>265</v>
      </c>
      <c r="E302" s="239" t="s">
        <v>48</v>
      </c>
      <c r="F302" s="240" t="s">
        <v>104</v>
      </c>
      <c r="G302" s="237"/>
      <c r="H302" s="241">
        <v>3</v>
      </c>
      <c r="I302" s="242"/>
      <c r="J302" s="237"/>
      <c r="K302" s="237"/>
      <c r="L302" s="243"/>
      <c r="M302" s="244"/>
      <c r="N302" s="245"/>
      <c r="O302" s="245"/>
      <c r="P302" s="245"/>
      <c r="Q302" s="245"/>
      <c r="R302" s="245"/>
      <c r="S302" s="245"/>
      <c r="T302" s="24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7" t="s">
        <v>265</v>
      </c>
      <c r="AU302" s="247" t="s">
        <v>93</v>
      </c>
      <c r="AV302" s="13" t="s">
        <v>93</v>
      </c>
      <c r="AW302" s="13" t="s">
        <v>46</v>
      </c>
      <c r="AX302" s="13" t="s">
        <v>23</v>
      </c>
      <c r="AY302" s="247" t="s">
        <v>254</v>
      </c>
    </row>
    <row r="303" s="2" customFormat="1" ht="16.5" customHeight="1">
      <c r="A303" s="42"/>
      <c r="B303" s="43"/>
      <c r="C303" s="285" t="s">
        <v>479</v>
      </c>
      <c r="D303" s="285" t="s">
        <v>376</v>
      </c>
      <c r="E303" s="286" t="s">
        <v>2455</v>
      </c>
      <c r="F303" s="287" t="s">
        <v>2456</v>
      </c>
      <c r="G303" s="288" t="s">
        <v>413</v>
      </c>
      <c r="H303" s="289">
        <v>1</v>
      </c>
      <c r="I303" s="290"/>
      <c r="J303" s="291">
        <f>ROUND(I303*H303,2)</f>
        <v>0</v>
      </c>
      <c r="K303" s="287" t="s">
        <v>260</v>
      </c>
      <c r="L303" s="292"/>
      <c r="M303" s="293" t="s">
        <v>48</v>
      </c>
      <c r="N303" s="294" t="s">
        <v>56</v>
      </c>
      <c r="O303" s="88"/>
      <c r="P303" s="227">
        <f>O303*H303</f>
        <v>0</v>
      </c>
      <c r="Q303" s="227">
        <v>1.0540000000000001</v>
      </c>
      <c r="R303" s="227">
        <f>Q303*H303</f>
        <v>1.0540000000000001</v>
      </c>
      <c r="S303" s="227">
        <v>0</v>
      </c>
      <c r="T303" s="22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29" t="s">
        <v>303</v>
      </c>
      <c r="AT303" s="229" t="s">
        <v>376</v>
      </c>
      <c r="AU303" s="229" t="s">
        <v>93</v>
      </c>
      <c r="AY303" s="20" t="s">
        <v>254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20" t="s">
        <v>23</v>
      </c>
      <c r="BK303" s="230">
        <f>ROUND(I303*H303,2)</f>
        <v>0</v>
      </c>
      <c r="BL303" s="20" t="s">
        <v>261</v>
      </c>
      <c r="BM303" s="229" t="s">
        <v>2457</v>
      </c>
    </row>
    <row r="304" s="13" customFormat="1">
      <c r="A304" s="13"/>
      <c r="B304" s="236"/>
      <c r="C304" s="237"/>
      <c r="D304" s="238" t="s">
        <v>265</v>
      </c>
      <c r="E304" s="239" t="s">
        <v>48</v>
      </c>
      <c r="F304" s="240" t="s">
        <v>23</v>
      </c>
      <c r="G304" s="237"/>
      <c r="H304" s="241">
        <v>1</v>
      </c>
      <c r="I304" s="242"/>
      <c r="J304" s="237"/>
      <c r="K304" s="237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265</v>
      </c>
      <c r="AU304" s="247" t="s">
        <v>93</v>
      </c>
      <c r="AV304" s="13" t="s">
        <v>93</v>
      </c>
      <c r="AW304" s="13" t="s">
        <v>46</v>
      </c>
      <c r="AX304" s="13" t="s">
        <v>23</v>
      </c>
      <c r="AY304" s="247" t="s">
        <v>254</v>
      </c>
    </row>
    <row r="305" s="2" customFormat="1" ht="16.5" customHeight="1">
      <c r="A305" s="42"/>
      <c r="B305" s="43"/>
      <c r="C305" s="285" t="s">
        <v>485</v>
      </c>
      <c r="D305" s="285" t="s">
        <v>376</v>
      </c>
      <c r="E305" s="286" t="s">
        <v>2458</v>
      </c>
      <c r="F305" s="287" t="s">
        <v>2459</v>
      </c>
      <c r="G305" s="288" t="s">
        <v>413</v>
      </c>
      <c r="H305" s="289">
        <v>1</v>
      </c>
      <c r="I305" s="290"/>
      <c r="J305" s="291">
        <f>ROUND(I305*H305,2)</f>
        <v>0</v>
      </c>
      <c r="K305" s="287" t="s">
        <v>260</v>
      </c>
      <c r="L305" s="292"/>
      <c r="M305" s="293" t="s">
        <v>48</v>
      </c>
      <c r="N305" s="294" t="s">
        <v>56</v>
      </c>
      <c r="O305" s="88"/>
      <c r="P305" s="227">
        <f>O305*H305</f>
        <v>0</v>
      </c>
      <c r="Q305" s="227">
        <v>0.52600000000000002</v>
      </c>
      <c r="R305" s="227">
        <f>Q305*H305</f>
        <v>0.52600000000000002</v>
      </c>
      <c r="S305" s="227">
        <v>0</v>
      </c>
      <c r="T305" s="22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29" t="s">
        <v>303</v>
      </c>
      <c r="AT305" s="229" t="s">
        <v>376</v>
      </c>
      <c r="AU305" s="229" t="s">
        <v>93</v>
      </c>
      <c r="AY305" s="20" t="s">
        <v>254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20" t="s">
        <v>23</v>
      </c>
      <c r="BK305" s="230">
        <f>ROUND(I305*H305,2)</f>
        <v>0</v>
      </c>
      <c r="BL305" s="20" t="s">
        <v>261</v>
      </c>
      <c r="BM305" s="229" t="s">
        <v>2525</v>
      </c>
    </row>
    <row r="306" s="13" customFormat="1">
      <c r="A306" s="13"/>
      <c r="B306" s="236"/>
      <c r="C306" s="237"/>
      <c r="D306" s="238" t="s">
        <v>265</v>
      </c>
      <c r="E306" s="239" t="s">
        <v>48</v>
      </c>
      <c r="F306" s="240" t="s">
        <v>23</v>
      </c>
      <c r="G306" s="237"/>
      <c r="H306" s="241">
        <v>1</v>
      </c>
      <c r="I306" s="242"/>
      <c r="J306" s="237"/>
      <c r="K306" s="237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265</v>
      </c>
      <c r="AU306" s="247" t="s">
        <v>93</v>
      </c>
      <c r="AV306" s="13" t="s">
        <v>93</v>
      </c>
      <c r="AW306" s="13" t="s">
        <v>46</v>
      </c>
      <c r="AX306" s="13" t="s">
        <v>23</v>
      </c>
      <c r="AY306" s="247" t="s">
        <v>254</v>
      </c>
    </row>
    <row r="307" s="2" customFormat="1" ht="16.5" customHeight="1">
      <c r="A307" s="42"/>
      <c r="B307" s="43"/>
      <c r="C307" s="285" t="s">
        <v>490</v>
      </c>
      <c r="D307" s="285" t="s">
        <v>376</v>
      </c>
      <c r="E307" s="286" t="s">
        <v>2526</v>
      </c>
      <c r="F307" s="287" t="s">
        <v>2527</v>
      </c>
      <c r="G307" s="288" t="s">
        <v>413</v>
      </c>
      <c r="H307" s="289">
        <v>1</v>
      </c>
      <c r="I307" s="290"/>
      <c r="J307" s="291">
        <f>ROUND(I307*H307,2)</f>
        <v>0</v>
      </c>
      <c r="K307" s="287" t="s">
        <v>260</v>
      </c>
      <c r="L307" s="292"/>
      <c r="M307" s="293" t="s">
        <v>48</v>
      </c>
      <c r="N307" s="294" t="s">
        <v>56</v>
      </c>
      <c r="O307" s="88"/>
      <c r="P307" s="227">
        <f>O307*H307</f>
        <v>0</v>
      </c>
      <c r="Q307" s="227">
        <v>0.26200000000000001</v>
      </c>
      <c r="R307" s="227">
        <f>Q307*H307</f>
        <v>0.26200000000000001</v>
      </c>
      <c r="S307" s="227">
        <v>0</v>
      </c>
      <c r="T307" s="22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29" t="s">
        <v>303</v>
      </c>
      <c r="AT307" s="229" t="s">
        <v>376</v>
      </c>
      <c r="AU307" s="229" t="s">
        <v>93</v>
      </c>
      <c r="AY307" s="20" t="s">
        <v>254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20" t="s">
        <v>23</v>
      </c>
      <c r="BK307" s="230">
        <f>ROUND(I307*H307,2)</f>
        <v>0</v>
      </c>
      <c r="BL307" s="20" t="s">
        <v>261</v>
      </c>
      <c r="BM307" s="229" t="s">
        <v>2528</v>
      </c>
    </row>
    <row r="308" s="13" customFormat="1">
      <c r="A308" s="13"/>
      <c r="B308" s="236"/>
      <c r="C308" s="237"/>
      <c r="D308" s="238" t="s">
        <v>265</v>
      </c>
      <c r="E308" s="239" t="s">
        <v>48</v>
      </c>
      <c r="F308" s="240" t="s">
        <v>23</v>
      </c>
      <c r="G308" s="237"/>
      <c r="H308" s="241">
        <v>1</v>
      </c>
      <c r="I308" s="242"/>
      <c r="J308" s="237"/>
      <c r="K308" s="237"/>
      <c r="L308" s="243"/>
      <c r="M308" s="244"/>
      <c r="N308" s="245"/>
      <c r="O308" s="245"/>
      <c r="P308" s="245"/>
      <c r="Q308" s="245"/>
      <c r="R308" s="245"/>
      <c r="S308" s="245"/>
      <c r="T308" s="24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7" t="s">
        <v>265</v>
      </c>
      <c r="AU308" s="247" t="s">
        <v>93</v>
      </c>
      <c r="AV308" s="13" t="s">
        <v>93</v>
      </c>
      <c r="AW308" s="13" t="s">
        <v>46</v>
      </c>
      <c r="AX308" s="13" t="s">
        <v>23</v>
      </c>
      <c r="AY308" s="247" t="s">
        <v>254</v>
      </c>
    </row>
    <row r="309" s="2" customFormat="1" ht="16.5" customHeight="1">
      <c r="A309" s="42"/>
      <c r="B309" s="43"/>
      <c r="C309" s="218" t="s">
        <v>496</v>
      </c>
      <c r="D309" s="218" t="s">
        <v>256</v>
      </c>
      <c r="E309" s="219" t="s">
        <v>1195</v>
      </c>
      <c r="F309" s="220" t="s">
        <v>1196</v>
      </c>
      <c r="G309" s="221" t="s">
        <v>413</v>
      </c>
      <c r="H309" s="222">
        <v>1</v>
      </c>
      <c r="I309" s="223"/>
      <c r="J309" s="224">
        <f>ROUND(I309*H309,2)</f>
        <v>0</v>
      </c>
      <c r="K309" s="220" t="s">
        <v>260</v>
      </c>
      <c r="L309" s="48"/>
      <c r="M309" s="225" t="s">
        <v>48</v>
      </c>
      <c r="N309" s="226" t="s">
        <v>56</v>
      </c>
      <c r="O309" s="88"/>
      <c r="P309" s="227">
        <f>O309*H309</f>
        <v>0</v>
      </c>
      <c r="Q309" s="227">
        <v>0.01248</v>
      </c>
      <c r="R309" s="227">
        <f>Q309*H309</f>
        <v>0.01248</v>
      </c>
      <c r="S309" s="227">
        <v>0</v>
      </c>
      <c r="T309" s="22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29" t="s">
        <v>261</v>
      </c>
      <c r="AT309" s="229" t="s">
        <v>256</v>
      </c>
      <c r="AU309" s="229" t="s">
        <v>93</v>
      </c>
      <c r="AY309" s="20" t="s">
        <v>254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20" t="s">
        <v>23</v>
      </c>
      <c r="BK309" s="230">
        <f>ROUND(I309*H309,2)</f>
        <v>0</v>
      </c>
      <c r="BL309" s="20" t="s">
        <v>261</v>
      </c>
      <c r="BM309" s="229" t="s">
        <v>2529</v>
      </c>
    </row>
    <row r="310" s="2" customFormat="1">
      <c r="A310" s="42"/>
      <c r="B310" s="43"/>
      <c r="C310" s="44"/>
      <c r="D310" s="231" t="s">
        <v>263</v>
      </c>
      <c r="E310" s="44"/>
      <c r="F310" s="232" t="s">
        <v>1198</v>
      </c>
      <c r="G310" s="44"/>
      <c r="H310" s="44"/>
      <c r="I310" s="233"/>
      <c r="J310" s="44"/>
      <c r="K310" s="44"/>
      <c r="L310" s="48"/>
      <c r="M310" s="234"/>
      <c r="N310" s="23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263</v>
      </c>
      <c r="AU310" s="20" t="s">
        <v>93</v>
      </c>
    </row>
    <row r="311" s="13" customFormat="1">
      <c r="A311" s="13"/>
      <c r="B311" s="236"/>
      <c r="C311" s="237"/>
      <c r="D311" s="238" t="s">
        <v>265</v>
      </c>
      <c r="E311" s="239" t="s">
        <v>48</v>
      </c>
      <c r="F311" s="240" t="s">
        <v>23</v>
      </c>
      <c r="G311" s="237"/>
      <c r="H311" s="241">
        <v>1</v>
      </c>
      <c r="I311" s="242"/>
      <c r="J311" s="237"/>
      <c r="K311" s="237"/>
      <c r="L311" s="243"/>
      <c r="M311" s="244"/>
      <c r="N311" s="245"/>
      <c r="O311" s="245"/>
      <c r="P311" s="245"/>
      <c r="Q311" s="245"/>
      <c r="R311" s="245"/>
      <c r="S311" s="245"/>
      <c r="T311" s="24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7" t="s">
        <v>265</v>
      </c>
      <c r="AU311" s="247" t="s">
        <v>93</v>
      </c>
      <c r="AV311" s="13" t="s">
        <v>93</v>
      </c>
      <c r="AW311" s="13" t="s">
        <v>46</v>
      </c>
      <c r="AX311" s="13" t="s">
        <v>23</v>
      </c>
      <c r="AY311" s="247" t="s">
        <v>254</v>
      </c>
    </row>
    <row r="312" s="2" customFormat="1" ht="16.5" customHeight="1">
      <c r="A312" s="42"/>
      <c r="B312" s="43"/>
      <c r="C312" s="285" t="s">
        <v>505</v>
      </c>
      <c r="D312" s="285" t="s">
        <v>376</v>
      </c>
      <c r="E312" s="286" t="s">
        <v>2530</v>
      </c>
      <c r="F312" s="287" t="s">
        <v>2531</v>
      </c>
      <c r="G312" s="288" t="s">
        <v>413</v>
      </c>
      <c r="H312" s="289">
        <v>1</v>
      </c>
      <c r="I312" s="290"/>
      <c r="J312" s="291">
        <f>ROUND(I312*H312,2)</f>
        <v>0</v>
      </c>
      <c r="K312" s="287" t="s">
        <v>260</v>
      </c>
      <c r="L312" s="292"/>
      <c r="M312" s="293" t="s">
        <v>48</v>
      </c>
      <c r="N312" s="294" t="s">
        <v>56</v>
      </c>
      <c r="O312" s="88"/>
      <c r="P312" s="227">
        <f>O312*H312</f>
        <v>0</v>
      </c>
      <c r="Q312" s="227">
        <v>0.55000000000000004</v>
      </c>
      <c r="R312" s="227">
        <f>Q312*H312</f>
        <v>0.55000000000000004</v>
      </c>
      <c r="S312" s="227">
        <v>0</v>
      </c>
      <c r="T312" s="22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29" t="s">
        <v>303</v>
      </c>
      <c r="AT312" s="229" t="s">
        <v>376</v>
      </c>
      <c r="AU312" s="229" t="s">
        <v>93</v>
      </c>
      <c r="AY312" s="20" t="s">
        <v>254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20" t="s">
        <v>23</v>
      </c>
      <c r="BK312" s="230">
        <f>ROUND(I312*H312,2)</f>
        <v>0</v>
      </c>
      <c r="BL312" s="20" t="s">
        <v>261</v>
      </c>
      <c r="BM312" s="229" t="s">
        <v>2532</v>
      </c>
    </row>
    <row r="313" s="13" customFormat="1">
      <c r="A313" s="13"/>
      <c r="B313" s="236"/>
      <c r="C313" s="237"/>
      <c r="D313" s="238" t="s">
        <v>265</v>
      </c>
      <c r="E313" s="239" t="s">
        <v>48</v>
      </c>
      <c r="F313" s="240" t="s">
        <v>23</v>
      </c>
      <c r="G313" s="237"/>
      <c r="H313" s="241">
        <v>1</v>
      </c>
      <c r="I313" s="242"/>
      <c r="J313" s="237"/>
      <c r="K313" s="237"/>
      <c r="L313" s="243"/>
      <c r="M313" s="244"/>
      <c r="N313" s="245"/>
      <c r="O313" s="245"/>
      <c r="P313" s="245"/>
      <c r="Q313" s="245"/>
      <c r="R313" s="245"/>
      <c r="S313" s="245"/>
      <c r="T313" s="24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7" t="s">
        <v>265</v>
      </c>
      <c r="AU313" s="247" t="s">
        <v>93</v>
      </c>
      <c r="AV313" s="13" t="s">
        <v>93</v>
      </c>
      <c r="AW313" s="13" t="s">
        <v>46</v>
      </c>
      <c r="AX313" s="13" t="s">
        <v>23</v>
      </c>
      <c r="AY313" s="247" t="s">
        <v>254</v>
      </c>
    </row>
    <row r="314" s="2" customFormat="1" ht="21.75" customHeight="1">
      <c r="A314" s="42"/>
      <c r="B314" s="43"/>
      <c r="C314" s="218" t="s">
        <v>214</v>
      </c>
      <c r="D314" s="218" t="s">
        <v>256</v>
      </c>
      <c r="E314" s="219" t="s">
        <v>1212</v>
      </c>
      <c r="F314" s="220" t="s">
        <v>1213</v>
      </c>
      <c r="G314" s="221" t="s">
        <v>413</v>
      </c>
      <c r="H314" s="222">
        <v>1</v>
      </c>
      <c r="I314" s="223"/>
      <c r="J314" s="224">
        <f>ROUND(I314*H314,2)</f>
        <v>0</v>
      </c>
      <c r="K314" s="220" t="s">
        <v>260</v>
      </c>
      <c r="L314" s="48"/>
      <c r="M314" s="225" t="s">
        <v>48</v>
      </c>
      <c r="N314" s="226" t="s">
        <v>56</v>
      </c>
      <c r="O314" s="88"/>
      <c r="P314" s="227">
        <f>O314*H314</f>
        <v>0</v>
      </c>
      <c r="Q314" s="227">
        <v>0.089999999999999997</v>
      </c>
      <c r="R314" s="227">
        <f>Q314*H314</f>
        <v>0.089999999999999997</v>
      </c>
      <c r="S314" s="227">
        <v>0</v>
      </c>
      <c r="T314" s="22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29" t="s">
        <v>261</v>
      </c>
      <c r="AT314" s="229" t="s">
        <v>256</v>
      </c>
      <c r="AU314" s="229" t="s">
        <v>93</v>
      </c>
      <c r="AY314" s="20" t="s">
        <v>254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20" t="s">
        <v>23</v>
      </c>
      <c r="BK314" s="230">
        <f>ROUND(I314*H314,2)</f>
        <v>0</v>
      </c>
      <c r="BL314" s="20" t="s">
        <v>261</v>
      </c>
      <c r="BM314" s="229" t="s">
        <v>2472</v>
      </c>
    </row>
    <row r="315" s="2" customFormat="1">
      <c r="A315" s="42"/>
      <c r="B315" s="43"/>
      <c r="C315" s="44"/>
      <c r="D315" s="231" t="s">
        <v>263</v>
      </c>
      <c r="E315" s="44"/>
      <c r="F315" s="232" t="s">
        <v>1215</v>
      </c>
      <c r="G315" s="44"/>
      <c r="H315" s="44"/>
      <c r="I315" s="233"/>
      <c r="J315" s="44"/>
      <c r="K315" s="44"/>
      <c r="L315" s="48"/>
      <c r="M315" s="234"/>
      <c r="N315" s="23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263</v>
      </c>
      <c r="AU315" s="20" t="s">
        <v>93</v>
      </c>
    </row>
    <row r="316" s="13" customFormat="1">
      <c r="A316" s="13"/>
      <c r="B316" s="236"/>
      <c r="C316" s="237"/>
      <c r="D316" s="238" t="s">
        <v>265</v>
      </c>
      <c r="E316" s="239" t="s">
        <v>48</v>
      </c>
      <c r="F316" s="240" t="s">
        <v>23</v>
      </c>
      <c r="G316" s="237"/>
      <c r="H316" s="241">
        <v>1</v>
      </c>
      <c r="I316" s="242"/>
      <c r="J316" s="237"/>
      <c r="K316" s="237"/>
      <c r="L316" s="243"/>
      <c r="M316" s="244"/>
      <c r="N316" s="245"/>
      <c r="O316" s="245"/>
      <c r="P316" s="245"/>
      <c r="Q316" s="245"/>
      <c r="R316" s="245"/>
      <c r="S316" s="245"/>
      <c r="T316" s="24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7" t="s">
        <v>265</v>
      </c>
      <c r="AU316" s="247" t="s">
        <v>93</v>
      </c>
      <c r="AV316" s="13" t="s">
        <v>93</v>
      </c>
      <c r="AW316" s="13" t="s">
        <v>46</v>
      </c>
      <c r="AX316" s="13" t="s">
        <v>23</v>
      </c>
      <c r="AY316" s="247" t="s">
        <v>254</v>
      </c>
    </row>
    <row r="317" s="2" customFormat="1" ht="16.5" customHeight="1">
      <c r="A317" s="42"/>
      <c r="B317" s="43"/>
      <c r="C317" s="285" t="s">
        <v>203</v>
      </c>
      <c r="D317" s="285" t="s">
        <v>376</v>
      </c>
      <c r="E317" s="286" t="s">
        <v>1217</v>
      </c>
      <c r="F317" s="287" t="s">
        <v>1218</v>
      </c>
      <c r="G317" s="288" t="s">
        <v>413</v>
      </c>
      <c r="H317" s="289">
        <v>1</v>
      </c>
      <c r="I317" s="290"/>
      <c r="J317" s="291">
        <f>ROUND(I317*H317,2)</f>
        <v>0</v>
      </c>
      <c r="K317" s="287" t="s">
        <v>260</v>
      </c>
      <c r="L317" s="292"/>
      <c r="M317" s="293" t="s">
        <v>48</v>
      </c>
      <c r="N317" s="294" t="s">
        <v>56</v>
      </c>
      <c r="O317" s="88"/>
      <c r="P317" s="227">
        <f>O317*H317</f>
        <v>0</v>
      </c>
      <c r="Q317" s="227">
        <v>0.19600000000000001</v>
      </c>
      <c r="R317" s="227">
        <f>Q317*H317</f>
        <v>0.19600000000000001</v>
      </c>
      <c r="S317" s="227">
        <v>0</v>
      </c>
      <c r="T317" s="22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29" t="s">
        <v>499</v>
      </c>
      <c r="AT317" s="229" t="s">
        <v>376</v>
      </c>
      <c r="AU317" s="229" t="s">
        <v>93</v>
      </c>
      <c r="AY317" s="20" t="s">
        <v>254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20" t="s">
        <v>23</v>
      </c>
      <c r="BK317" s="230">
        <f>ROUND(I317*H317,2)</f>
        <v>0</v>
      </c>
      <c r="BL317" s="20" t="s">
        <v>499</v>
      </c>
      <c r="BM317" s="229" t="s">
        <v>2473</v>
      </c>
    </row>
    <row r="318" s="13" customFormat="1">
      <c r="A318" s="13"/>
      <c r="B318" s="236"/>
      <c r="C318" s="237"/>
      <c r="D318" s="238" t="s">
        <v>265</v>
      </c>
      <c r="E318" s="239" t="s">
        <v>48</v>
      </c>
      <c r="F318" s="240" t="s">
        <v>23</v>
      </c>
      <c r="G318" s="237"/>
      <c r="H318" s="241">
        <v>1</v>
      </c>
      <c r="I318" s="242"/>
      <c r="J318" s="237"/>
      <c r="K318" s="237"/>
      <c r="L318" s="243"/>
      <c r="M318" s="244"/>
      <c r="N318" s="245"/>
      <c r="O318" s="245"/>
      <c r="P318" s="245"/>
      <c r="Q318" s="245"/>
      <c r="R318" s="245"/>
      <c r="S318" s="245"/>
      <c r="T318" s="24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7" t="s">
        <v>265</v>
      </c>
      <c r="AU318" s="247" t="s">
        <v>93</v>
      </c>
      <c r="AV318" s="13" t="s">
        <v>93</v>
      </c>
      <c r="AW318" s="13" t="s">
        <v>46</v>
      </c>
      <c r="AX318" s="13" t="s">
        <v>23</v>
      </c>
      <c r="AY318" s="247" t="s">
        <v>254</v>
      </c>
    </row>
    <row r="319" s="2" customFormat="1" ht="16.5" customHeight="1">
      <c r="A319" s="42"/>
      <c r="B319" s="43"/>
      <c r="C319" s="285" t="s">
        <v>525</v>
      </c>
      <c r="D319" s="285" t="s">
        <v>376</v>
      </c>
      <c r="E319" s="286" t="s">
        <v>1221</v>
      </c>
      <c r="F319" s="287" t="s">
        <v>1222</v>
      </c>
      <c r="G319" s="288" t="s">
        <v>413</v>
      </c>
      <c r="H319" s="289">
        <v>1</v>
      </c>
      <c r="I319" s="290"/>
      <c r="J319" s="291">
        <f>ROUND(I319*H319,2)</f>
        <v>0</v>
      </c>
      <c r="K319" s="287" t="s">
        <v>260</v>
      </c>
      <c r="L319" s="292"/>
      <c r="M319" s="293" t="s">
        <v>48</v>
      </c>
      <c r="N319" s="294" t="s">
        <v>56</v>
      </c>
      <c r="O319" s="88"/>
      <c r="P319" s="227">
        <f>O319*H319</f>
        <v>0</v>
      </c>
      <c r="Q319" s="227">
        <v>0.01</v>
      </c>
      <c r="R319" s="227">
        <f>Q319*H319</f>
        <v>0.01</v>
      </c>
      <c r="S319" s="227">
        <v>0</v>
      </c>
      <c r="T319" s="228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29" t="s">
        <v>499</v>
      </c>
      <c r="AT319" s="229" t="s">
        <v>376</v>
      </c>
      <c r="AU319" s="229" t="s">
        <v>93</v>
      </c>
      <c r="AY319" s="20" t="s">
        <v>254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20" t="s">
        <v>23</v>
      </c>
      <c r="BK319" s="230">
        <f>ROUND(I319*H319,2)</f>
        <v>0</v>
      </c>
      <c r="BL319" s="20" t="s">
        <v>499</v>
      </c>
      <c r="BM319" s="229" t="s">
        <v>2474</v>
      </c>
    </row>
    <row r="320" s="13" customFormat="1">
      <c r="A320" s="13"/>
      <c r="B320" s="236"/>
      <c r="C320" s="237"/>
      <c r="D320" s="238" t="s">
        <v>265</v>
      </c>
      <c r="E320" s="239" t="s">
        <v>48</v>
      </c>
      <c r="F320" s="240" t="s">
        <v>23</v>
      </c>
      <c r="G320" s="237"/>
      <c r="H320" s="241">
        <v>1</v>
      </c>
      <c r="I320" s="242"/>
      <c r="J320" s="237"/>
      <c r="K320" s="237"/>
      <c r="L320" s="243"/>
      <c r="M320" s="244"/>
      <c r="N320" s="245"/>
      <c r="O320" s="245"/>
      <c r="P320" s="245"/>
      <c r="Q320" s="245"/>
      <c r="R320" s="245"/>
      <c r="S320" s="245"/>
      <c r="T320" s="24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7" t="s">
        <v>265</v>
      </c>
      <c r="AU320" s="247" t="s">
        <v>93</v>
      </c>
      <c r="AV320" s="13" t="s">
        <v>93</v>
      </c>
      <c r="AW320" s="13" t="s">
        <v>46</v>
      </c>
      <c r="AX320" s="13" t="s">
        <v>23</v>
      </c>
      <c r="AY320" s="247" t="s">
        <v>254</v>
      </c>
    </row>
    <row r="321" s="12" customFormat="1" ht="22.8" customHeight="1">
      <c r="A321" s="12"/>
      <c r="B321" s="202"/>
      <c r="C321" s="203"/>
      <c r="D321" s="204" t="s">
        <v>84</v>
      </c>
      <c r="E321" s="216" t="s">
        <v>572</v>
      </c>
      <c r="F321" s="216" t="s">
        <v>573</v>
      </c>
      <c r="G321" s="203"/>
      <c r="H321" s="203"/>
      <c r="I321" s="206"/>
      <c r="J321" s="217">
        <f>BK321</f>
        <v>0</v>
      </c>
      <c r="K321" s="203"/>
      <c r="L321" s="208"/>
      <c r="M321" s="209"/>
      <c r="N321" s="210"/>
      <c r="O321" s="210"/>
      <c r="P321" s="211">
        <f>SUM(P322:P325)</f>
        <v>0</v>
      </c>
      <c r="Q321" s="210"/>
      <c r="R321" s="211">
        <f>SUM(R322:R325)</f>
        <v>0</v>
      </c>
      <c r="S321" s="210"/>
      <c r="T321" s="212">
        <f>SUM(T322:T325)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3" t="s">
        <v>23</v>
      </c>
      <c r="AT321" s="214" t="s">
        <v>84</v>
      </c>
      <c r="AU321" s="214" t="s">
        <v>23</v>
      </c>
      <c r="AY321" s="213" t="s">
        <v>254</v>
      </c>
      <c r="BK321" s="215">
        <f>SUM(BK322:BK325)</f>
        <v>0</v>
      </c>
    </row>
    <row r="322" s="2" customFormat="1" ht="21.75" customHeight="1">
      <c r="A322" s="42"/>
      <c r="B322" s="43"/>
      <c r="C322" s="218" t="s">
        <v>533</v>
      </c>
      <c r="D322" s="218" t="s">
        <v>256</v>
      </c>
      <c r="E322" s="219" t="s">
        <v>1276</v>
      </c>
      <c r="F322" s="220" t="s">
        <v>1277</v>
      </c>
      <c r="G322" s="221" t="s">
        <v>528</v>
      </c>
      <c r="H322" s="222">
        <v>7.8120000000000003</v>
      </c>
      <c r="I322" s="223"/>
      <c r="J322" s="224">
        <f>ROUND(I322*H322,2)</f>
        <v>0</v>
      </c>
      <c r="K322" s="220" t="s">
        <v>260</v>
      </c>
      <c r="L322" s="48"/>
      <c r="M322" s="225" t="s">
        <v>48</v>
      </c>
      <c r="N322" s="226" t="s">
        <v>56</v>
      </c>
      <c r="O322" s="88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29" t="s">
        <v>261</v>
      </c>
      <c r="AT322" s="229" t="s">
        <v>256</v>
      </c>
      <c r="AU322" s="229" t="s">
        <v>93</v>
      </c>
      <c r="AY322" s="20" t="s">
        <v>254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20" t="s">
        <v>23</v>
      </c>
      <c r="BK322" s="230">
        <f>ROUND(I322*H322,2)</f>
        <v>0</v>
      </c>
      <c r="BL322" s="20" t="s">
        <v>261</v>
      </c>
      <c r="BM322" s="229" t="s">
        <v>1549</v>
      </c>
    </row>
    <row r="323" s="2" customFormat="1">
      <c r="A323" s="42"/>
      <c r="B323" s="43"/>
      <c r="C323" s="44"/>
      <c r="D323" s="231" t="s">
        <v>263</v>
      </c>
      <c r="E323" s="44"/>
      <c r="F323" s="232" t="s">
        <v>1279</v>
      </c>
      <c r="G323" s="44"/>
      <c r="H323" s="44"/>
      <c r="I323" s="233"/>
      <c r="J323" s="44"/>
      <c r="K323" s="44"/>
      <c r="L323" s="48"/>
      <c r="M323" s="234"/>
      <c r="N323" s="23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263</v>
      </c>
      <c r="AU323" s="20" t="s">
        <v>93</v>
      </c>
    </row>
    <row r="324" s="2" customFormat="1" ht="24.15" customHeight="1">
      <c r="A324" s="42"/>
      <c r="B324" s="43"/>
      <c r="C324" s="218" t="s">
        <v>540</v>
      </c>
      <c r="D324" s="218" t="s">
        <v>256</v>
      </c>
      <c r="E324" s="219" t="s">
        <v>1281</v>
      </c>
      <c r="F324" s="220" t="s">
        <v>1282</v>
      </c>
      <c r="G324" s="221" t="s">
        <v>528</v>
      </c>
      <c r="H324" s="222">
        <v>7.8120000000000003</v>
      </c>
      <c r="I324" s="223"/>
      <c r="J324" s="224">
        <f>ROUND(I324*H324,2)</f>
        <v>0</v>
      </c>
      <c r="K324" s="220" t="s">
        <v>260</v>
      </c>
      <c r="L324" s="48"/>
      <c r="M324" s="225" t="s">
        <v>48</v>
      </c>
      <c r="N324" s="226" t="s">
        <v>56</v>
      </c>
      <c r="O324" s="88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29" t="s">
        <v>261</v>
      </c>
      <c r="AT324" s="229" t="s">
        <v>256</v>
      </c>
      <c r="AU324" s="229" t="s">
        <v>93</v>
      </c>
      <c r="AY324" s="20" t="s">
        <v>254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20" t="s">
        <v>23</v>
      </c>
      <c r="BK324" s="230">
        <f>ROUND(I324*H324,2)</f>
        <v>0</v>
      </c>
      <c r="BL324" s="20" t="s">
        <v>261</v>
      </c>
      <c r="BM324" s="229" t="s">
        <v>1550</v>
      </c>
    </row>
    <row r="325" s="2" customFormat="1">
      <c r="A325" s="42"/>
      <c r="B325" s="43"/>
      <c r="C325" s="44"/>
      <c r="D325" s="231" t="s">
        <v>263</v>
      </c>
      <c r="E325" s="44"/>
      <c r="F325" s="232" t="s">
        <v>1284</v>
      </c>
      <c r="G325" s="44"/>
      <c r="H325" s="44"/>
      <c r="I325" s="233"/>
      <c r="J325" s="44"/>
      <c r="K325" s="44"/>
      <c r="L325" s="48"/>
      <c r="M325" s="234"/>
      <c r="N325" s="23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263</v>
      </c>
      <c r="AU325" s="20" t="s">
        <v>93</v>
      </c>
    </row>
    <row r="326" s="12" customFormat="1" ht="25.92" customHeight="1">
      <c r="A326" s="12"/>
      <c r="B326" s="202"/>
      <c r="C326" s="203"/>
      <c r="D326" s="204" t="s">
        <v>84</v>
      </c>
      <c r="E326" s="205" t="s">
        <v>579</v>
      </c>
      <c r="F326" s="205" t="s">
        <v>580</v>
      </c>
      <c r="G326" s="203"/>
      <c r="H326" s="203"/>
      <c r="I326" s="206"/>
      <c r="J326" s="207">
        <f>BK326</f>
        <v>0</v>
      </c>
      <c r="K326" s="203"/>
      <c r="L326" s="208"/>
      <c r="M326" s="209"/>
      <c r="N326" s="210"/>
      <c r="O326" s="210"/>
      <c r="P326" s="211">
        <f>SUM(P327:P330)</f>
        <v>0</v>
      </c>
      <c r="Q326" s="210"/>
      <c r="R326" s="211">
        <f>SUM(R327:R330)</f>
        <v>0</v>
      </c>
      <c r="S326" s="210"/>
      <c r="T326" s="212">
        <f>SUM(T327:T330)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3" t="s">
        <v>23</v>
      </c>
      <c r="AT326" s="214" t="s">
        <v>84</v>
      </c>
      <c r="AU326" s="214" t="s">
        <v>85</v>
      </c>
      <c r="AY326" s="213" t="s">
        <v>254</v>
      </c>
      <c r="BK326" s="215">
        <f>SUM(BK327:BK330)</f>
        <v>0</v>
      </c>
    </row>
    <row r="327" s="2" customFormat="1" ht="24.15" customHeight="1">
      <c r="A327" s="42"/>
      <c r="B327" s="43"/>
      <c r="C327" s="218" t="s">
        <v>548</v>
      </c>
      <c r="D327" s="218" t="s">
        <v>256</v>
      </c>
      <c r="E327" s="219" t="s">
        <v>582</v>
      </c>
      <c r="F327" s="220" t="s">
        <v>583</v>
      </c>
      <c r="G327" s="221" t="s">
        <v>528</v>
      </c>
      <c r="H327" s="222">
        <v>65.608000000000004</v>
      </c>
      <c r="I327" s="223"/>
      <c r="J327" s="224">
        <f>ROUND(I327*H327,2)</f>
        <v>0</v>
      </c>
      <c r="K327" s="220" t="s">
        <v>260</v>
      </c>
      <c r="L327" s="48"/>
      <c r="M327" s="225" t="s">
        <v>48</v>
      </c>
      <c r="N327" s="226" t="s">
        <v>56</v>
      </c>
      <c r="O327" s="88"/>
      <c r="P327" s="227">
        <f>O327*H327</f>
        <v>0</v>
      </c>
      <c r="Q327" s="227">
        <v>0</v>
      </c>
      <c r="R327" s="227">
        <f>Q327*H327</f>
        <v>0</v>
      </c>
      <c r="S327" s="227">
        <v>0</v>
      </c>
      <c r="T327" s="22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29" t="s">
        <v>261</v>
      </c>
      <c r="AT327" s="229" t="s">
        <v>256</v>
      </c>
      <c r="AU327" s="229" t="s">
        <v>23</v>
      </c>
      <c r="AY327" s="20" t="s">
        <v>254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20" t="s">
        <v>23</v>
      </c>
      <c r="BK327" s="230">
        <f>ROUND(I327*H327,2)</f>
        <v>0</v>
      </c>
      <c r="BL327" s="20" t="s">
        <v>261</v>
      </c>
      <c r="BM327" s="229" t="s">
        <v>2366</v>
      </c>
    </row>
    <row r="328" s="2" customFormat="1">
      <c r="A328" s="42"/>
      <c r="B328" s="43"/>
      <c r="C328" s="44"/>
      <c r="D328" s="231" t="s">
        <v>263</v>
      </c>
      <c r="E328" s="44"/>
      <c r="F328" s="232" t="s">
        <v>585</v>
      </c>
      <c r="G328" s="44"/>
      <c r="H328" s="44"/>
      <c r="I328" s="233"/>
      <c r="J328" s="44"/>
      <c r="K328" s="44"/>
      <c r="L328" s="48"/>
      <c r="M328" s="234"/>
      <c r="N328" s="23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263</v>
      </c>
      <c r="AU328" s="20" t="s">
        <v>23</v>
      </c>
    </row>
    <row r="329" s="13" customFormat="1">
      <c r="A329" s="13"/>
      <c r="B329" s="236"/>
      <c r="C329" s="237"/>
      <c r="D329" s="238" t="s">
        <v>265</v>
      </c>
      <c r="E329" s="239" t="s">
        <v>48</v>
      </c>
      <c r="F329" s="240" t="s">
        <v>2367</v>
      </c>
      <c r="G329" s="237"/>
      <c r="H329" s="241">
        <v>65.608000000000004</v>
      </c>
      <c r="I329" s="242"/>
      <c r="J329" s="237"/>
      <c r="K329" s="237"/>
      <c r="L329" s="243"/>
      <c r="M329" s="244"/>
      <c r="N329" s="245"/>
      <c r="O329" s="245"/>
      <c r="P329" s="245"/>
      <c r="Q329" s="245"/>
      <c r="R329" s="245"/>
      <c r="S329" s="245"/>
      <c r="T329" s="24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7" t="s">
        <v>265</v>
      </c>
      <c r="AU329" s="247" t="s">
        <v>23</v>
      </c>
      <c r="AV329" s="13" t="s">
        <v>93</v>
      </c>
      <c r="AW329" s="13" t="s">
        <v>46</v>
      </c>
      <c r="AX329" s="13" t="s">
        <v>85</v>
      </c>
      <c r="AY329" s="247" t="s">
        <v>254</v>
      </c>
    </row>
    <row r="330" s="14" customFormat="1">
      <c r="A330" s="14"/>
      <c r="B330" s="248"/>
      <c r="C330" s="249"/>
      <c r="D330" s="238" t="s">
        <v>265</v>
      </c>
      <c r="E330" s="250" t="s">
        <v>48</v>
      </c>
      <c r="F330" s="251" t="s">
        <v>268</v>
      </c>
      <c r="G330" s="249"/>
      <c r="H330" s="252">
        <v>65.608000000000004</v>
      </c>
      <c r="I330" s="253"/>
      <c r="J330" s="249"/>
      <c r="K330" s="249"/>
      <c r="L330" s="254"/>
      <c r="M330" s="308"/>
      <c r="N330" s="309"/>
      <c r="O330" s="309"/>
      <c r="P330" s="309"/>
      <c r="Q330" s="309"/>
      <c r="R330" s="309"/>
      <c r="S330" s="309"/>
      <c r="T330" s="31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8" t="s">
        <v>265</v>
      </c>
      <c r="AU330" s="258" t="s">
        <v>23</v>
      </c>
      <c r="AV330" s="14" t="s">
        <v>261</v>
      </c>
      <c r="AW330" s="14" t="s">
        <v>46</v>
      </c>
      <c r="AX330" s="14" t="s">
        <v>23</v>
      </c>
      <c r="AY330" s="258" t="s">
        <v>254</v>
      </c>
    </row>
    <row r="331" s="2" customFormat="1" ht="6.96" customHeight="1">
      <c r="A331" s="42"/>
      <c r="B331" s="63"/>
      <c r="C331" s="64"/>
      <c r="D331" s="64"/>
      <c r="E331" s="64"/>
      <c r="F331" s="64"/>
      <c r="G331" s="64"/>
      <c r="H331" s="64"/>
      <c r="I331" s="64"/>
      <c r="J331" s="64"/>
      <c r="K331" s="64"/>
      <c r="L331" s="48"/>
      <c r="M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</row>
  </sheetData>
  <sheetProtection sheet="1" autoFilter="0" formatColumns="0" formatRows="0" objects="1" scenarios="1" spinCount="100000" saltValue="VKLhw4JjUpANE3Q3Uu3RqAiGXdMpLYMdqasYQVxCpkxBE+0fySYaNOQiZq7DUKVmPtmGTtGA8HH1XsQC5IfFtw==" hashValue="I1HosFQrhzAlUgr8/iTUCJXANvDZHBdcFWe9HSNgJu/KKxaBZvvIJNmTt6/xwUE9e0T47/EJBI6qVcvR6wzkMg==" algorithmName="SHA-512" password="CC35"/>
  <autoFilter ref="C97:K33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hyperlinks>
    <hyperlink ref="F102" r:id="rId1" display="https://podminky.urs.cz/item/CS_URS_2024_01/115101201"/>
    <hyperlink ref="F107" r:id="rId2" display="https://podminky.urs.cz/item/CS_URS_2024_01/115101301"/>
    <hyperlink ref="F112" r:id="rId3" display="https://podminky.urs.cz/item/CS_URS_2024_01/131113712"/>
    <hyperlink ref="F117" r:id="rId4" display="https://podminky.urs.cz/item/CS_URS_2024_01/131151205"/>
    <hyperlink ref="F134" r:id="rId5" display="https://podminky.urs.cz/item/CS_URS_2024_01/131213712"/>
    <hyperlink ref="F139" r:id="rId6" display="https://podminky.urs.cz/item/CS_URS_2024_01/131251205"/>
    <hyperlink ref="F144" r:id="rId7" display="https://podminky.urs.cz/item/CS_URS_2024_01/131313712"/>
    <hyperlink ref="F149" r:id="rId8" display="https://podminky.urs.cz/item/CS_URS_2024_01/131351205"/>
    <hyperlink ref="F154" r:id="rId9" display="https://podminky.urs.cz/item/CS_URS_2024_01/153191112"/>
    <hyperlink ref="F157" r:id="rId10" display="https://podminky.urs.cz/item/CS_URS_2024_01/153191222"/>
    <hyperlink ref="F160" r:id="rId11" display="https://podminky.urs.cz/item/CS_URS_2024_01/161151103"/>
    <hyperlink ref="F179" r:id="rId12" display="https://podminky.urs.cz/item/CS_URS_2024_01/161151113"/>
    <hyperlink ref="F186" r:id="rId13" display="https://podminky.urs.cz/item/CS_URS_2024_01/162351103"/>
    <hyperlink ref="F196" r:id="rId14" display="https://podminky.urs.cz/item/CS_URS_2024_01/162751117"/>
    <hyperlink ref="F201" r:id="rId15" display="https://podminky.urs.cz/item/CS_URS_2024_01/162751137"/>
    <hyperlink ref="F206" r:id="rId16" display="https://podminky.urs.cz/item/CS_URS_2024_01/167151111"/>
    <hyperlink ref="F209" r:id="rId17" display="https://podminky.urs.cz/item/CS_URS_2024_01/171251201"/>
    <hyperlink ref="F212" r:id="rId18" display="https://podminky.urs.cz/item/CS_URS_2024_01/174101101"/>
    <hyperlink ref="F240" r:id="rId19" display="https://podminky.urs.cz/item/CS_URS_2024_01/175151101"/>
    <hyperlink ref="F248" r:id="rId20" display="https://podminky.urs.cz/item/CS_URS_2024_01/212752101"/>
    <hyperlink ref="F253" r:id="rId21" display="https://podminky.urs.cz/item/CS_URS_2024_01/213141112"/>
    <hyperlink ref="F266" r:id="rId22" display="https://podminky.urs.cz/item/CS_URS_2024_01/451541111"/>
    <hyperlink ref="F271" r:id="rId23" display="https://podminky.urs.cz/item/CS_URS_2024_01/452112111"/>
    <hyperlink ref="F277" r:id="rId24" display="https://podminky.urs.cz/item/CS_URS_2024_01/452311131"/>
    <hyperlink ref="F282" r:id="rId25" display="https://podminky.urs.cz/item/CS_URS_2024_01/452312131"/>
    <hyperlink ref="F289" r:id="rId26" display="https://podminky.urs.cz/item/CS_URS_2024_01/831362121"/>
    <hyperlink ref="F293" r:id="rId27" display="https://podminky.urs.cz/item/CS_URS_2024_01/831362193"/>
    <hyperlink ref="F298" r:id="rId28" display="https://podminky.urs.cz/item/CS_URS_2024_01/894411121"/>
    <hyperlink ref="F301" r:id="rId29" display="https://podminky.urs.cz/item/CS_URS_2024_01/894411311"/>
    <hyperlink ref="F310" r:id="rId30" display="https://podminky.urs.cz/item/CS_URS_2024_01/894412411"/>
    <hyperlink ref="F315" r:id="rId31" display="https://podminky.urs.cz/item/CS_URS_2024_01/899104112"/>
    <hyperlink ref="F323" r:id="rId32" display="https://podminky.urs.cz/item/CS_URS_2024_01/998271201"/>
    <hyperlink ref="F325" r:id="rId33" display="https://podminky.urs.cz/item/CS_URS_2024_01/998271224"/>
    <hyperlink ref="F328" r:id="rId34" display="https://podminky.urs.cz/item/CS_URS_2024_01/171201231x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146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23"/>
      <c r="AT3" s="20" t="s">
        <v>93</v>
      </c>
    </row>
    <row r="4" s="1" customFormat="1" ht="24.96" customHeight="1">
      <c r="B4" s="23"/>
      <c r="D4" s="146" t="s">
        <v>173</v>
      </c>
      <c r="L4" s="23"/>
      <c r="M4" s="14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8" t="s">
        <v>16</v>
      </c>
      <c r="L6" s="23"/>
    </row>
    <row r="7" s="1" customFormat="1" ht="16.5" customHeight="1">
      <c r="B7" s="23"/>
      <c r="E7" s="149" t="str">
        <f>'Rekapitulace stavby'!K6</f>
        <v>DPS - Rekonstrukce oddělovače OK 1B Praha 7</v>
      </c>
      <c r="F7" s="148"/>
      <c r="G7" s="148"/>
      <c r="H7" s="148"/>
      <c r="L7" s="23"/>
    </row>
    <row r="8" s="1" customFormat="1" ht="12" customHeight="1">
      <c r="B8" s="23"/>
      <c r="D8" s="148" t="s">
        <v>182</v>
      </c>
      <c r="L8" s="23"/>
    </row>
    <row r="9" s="2" customFormat="1" ht="16.5" customHeight="1">
      <c r="A9" s="42"/>
      <c r="B9" s="48"/>
      <c r="C9" s="42"/>
      <c r="D9" s="42"/>
      <c r="E9" s="149" t="s">
        <v>2051</v>
      </c>
      <c r="F9" s="42"/>
      <c r="G9" s="42"/>
      <c r="H9" s="42"/>
      <c r="I9" s="42"/>
      <c r="J9" s="42"/>
      <c r="K9" s="42"/>
      <c r="L9" s="150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8" t="s">
        <v>187</v>
      </c>
      <c r="E10" s="42"/>
      <c r="F10" s="42"/>
      <c r="G10" s="42"/>
      <c r="H10" s="42"/>
      <c r="I10" s="42"/>
      <c r="J10" s="42"/>
      <c r="K10" s="42"/>
      <c r="L10" s="150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51" t="s">
        <v>2533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8" t="s">
        <v>19</v>
      </c>
      <c r="E13" s="42"/>
      <c r="F13" s="137" t="s">
        <v>48</v>
      </c>
      <c r="G13" s="42"/>
      <c r="H13" s="42"/>
      <c r="I13" s="148" t="s">
        <v>21</v>
      </c>
      <c r="J13" s="137" t="s">
        <v>48</v>
      </c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8" t="s">
        <v>24</v>
      </c>
      <c r="E14" s="42"/>
      <c r="F14" s="137" t="s">
        <v>25</v>
      </c>
      <c r="G14" s="42"/>
      <c r="H14" s="42"/>
      <c r="I14" s="148" t="s">
        <v>26</v>
      </c>
      <c r="J14" s="152" t="str">
        <f>'Rekapitulace stavby'!AN8</f>
        <v>16. 8. 2024</v>
      </c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8" t="s">
        <v>34</v>
      </c>
      <c r="E16" s="42"/>
      <c r="F16" s="42"/>
      <c r="G16" s="42"/>
      <c r="H16" s="42"/>
      <c r="I16" s="148" t="s">
        <v>35</v>
      </c>
      <c r="J16" s="137" t="s">
        <v>36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37</v>
      </c>
      <c r="F17" s="42"/>
      <c r="G17" s="42"/>
      <c r="H17" s="42"/>
      <c r="I17" s="148" t="s">
        <v>38</v>
      </c>
      <c r="J17" s="137" t="s">
        <v>39</v>
      </c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8" t="s">
        <v>40</v>
      </c>
      <c r="E19" s="42"/>
      <c r="F19" s="42"/>
      <c r="G19" s="42"/>
      <c r="H19" s="42"/>
      <c r="I19" s="148" t="s">
        <v>35</v>
      </c>
      <c r="J19" s="36" t="str">
        <f>'Rekapitulace stavby'!AN13</f>
        <v>Vyplň údaj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8" t="s">
        <v>38</v>
      </c>
      <c r="J20" s="36" t="str">
        <f>'Rekapitulace stavby'!AN14</f>
        <v>Vyplň údaj</v>
      </c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8" t="s">
        <v>42</v>
      </c>
      <c r="E22" s="42"/>
      <c r="F22" s="42"/>
      <c r="G22" s="42"/>
      <c r="H22" s="42"/>
      <c r="I22" s="148" t="s">
        <v>35</v>
      </c>
      <c r="J22" s="137" t="s">
        <v>43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44</v>
      </c>
      <c r="F23" s="42"/>
      <c r="G23" s="42"/>
      <c r="H23" s="42"/>
      <c r="I23" s="148" t="s">
        <v>38</v>
      </c>
      <c r="J23" s="137" t="s">
        <v>45</v>
      </c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8" t="s">
        <v>47</v>
      </c>
      <c r="E25" s="42"/>
      <c r="F25" s="42"/>
      <c r="G25" s="42"/>
      <c r="H25" s="42"/>
      <c r="I25" s="148" t="s">
        <v>35</v>
      </c>
      <c r="J25" s="137" t="s">
        <v>48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44</v>
      </c>
      <c r="F26" s="42"/>
      <c r="G26" s="42"/>
      <c r="H26" s="42"/>
      <c r="I26" s="148" t="s">
        <v>38</v>
      </c>
      <c r="J26" s="137" t="s">
        <v>48</v>
      </c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8" t="s">
        <v>49</v>
      </c>
      <c r="E28" s="42"/>
      <c r="F28" s="42"/>
      <c r="G28" s="42"/>
      <c r="H28" s="42"/>
      <c r="I28" s="42"/>
      <c r="J28" s="42"/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47.25" customHeight="1">
      <c r="A29" s="153"/>
      <c r="B29" s="154"/>
      <c r="C29" s="153"/>
      <c r="D29" s="153"/>
      <c r="E29" s="155" t="s">
        <v>225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50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51</v>
      </c>
      <c r="E32" s="42"/>
      <c r="F32" s="42"/>
      <c r="G32" s="42"/>
      <c r="H32" s="42"/>
      <c r="I32" s="42"/>
      <c r="J32" s="159">
        <f>ROUND(J86, 2)</f>
        <v>0</v>
      </c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53</v>
      </c>
      <c r="G34" s="42"/>
      <c r="H34" s="42"/>
      <c r="I34" s="160" t="s">
        <v>52</v>
      </c>
      <c r="J34" s="160" t="s">
        <v>54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55</v>
      </c>
      <c r="E35" s="148" t="s">
        <v>56</v>
      </c>
      <c r="F35" s="162">
        <f>ROUND((SUM(BE86:BE90)),  2)</f>
        <v>0</v>
      </c>
      <c r="G35" s="42"/>
      <c r="H35" s="42"/>
      <c r="I35" s="163">
        <v>0.20999999999999999</v>
      </c>
      <c r="J35" s="162">
        <f>ROUND(((SUM(BE86:BE90))*I35),  2)</f>
        <v>0</v>
      </c>
      <c r="K35" s="42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8" t="s">
        <v>57</v>
      </c>
      <c r="F36" s="162">
        <f>ROUND((SUM(BF86:BF90)),  2)</f>
        <v>0</v>
      </c>
      <c r="G36" s="42"/>
      <c r="H36" s="42"/>
      <c r="I36" s="163">
        <v>0.12</v>
      </c>
      <c r="J36" s="162">
        <f>ROUND(((SUM(BF86:BF90))*I36),  2)</f>
        <v>0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8" t="s">
        <v>58</v>
      </c>
      <c r="F37" s="162">
        <f>ROUND((SUM(BG86:BG90)),  2)</f>
        <v>0</v>
      </c>
      <c r="G37" s="42"/>
      <c r="H37" s="42"/>
      <c r="I37" s="163">
        <v>0.20999999999999999</v>
      </c>
      <c r="J37" s="162">
        <f>0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8" t="s">
        <v>59</v>
      </c>
      <c r="F38" s="162">
        <f>ROUND((SUM(BH86:BH90)),  2)</f>
        <v>0</v>
      </c>
      <c r="G38" s="42"/>
      <c r="H38" s="42"/>
      <c r="I38" s="163">
        <v>0.12</v>
      </c>
      <c r="J38" s="162">
        <f>0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8" t="s">
        <v>60</v>
      </c>
      <c r="F39" s="162">
        <f>ROUND((SUM(BI86:BI90)),  2)</f>
        <v>0</v>
      </c>
      <c r="G39" s="42"/>
      <c r="H39" s="42"/>
      <c r="I39" s="163">
        <v>0</v>
      </c>
      <c r="J39" s="162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61</v>
      </c>
      <c r="E41" s="166"/>
      <c r="F41" s="166"/>
      <c r="G41" s="167" t="s">
        <v>62</v>
      </c>
      <c r="H41" s="168" t="s">
        <v>63</v>
      </c>
      <c r="I41" s="166"/>
      <c r="J41" s="169">
        <f>SUM(J32:J39)</f>
        <v>0</v>
      </c>
      <c r="K41" s="170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50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226</v>
      </c>
      <c r="D47" s="44"/>
      <c r="E47" s="44"/>
      <c r="F47" s="44"/>
      <c r="G47" s="44"/>
      <c r="H47" s="44"/>
      <c r="I47" s="44"/>
      <c r="J47" s="44"/>
      <c r="K47" s="44"/>
      <c r="L47" s="150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5" t="str">
        <f>E7</f>
        <v>DPS - Rekonstrukce oddělovače OK 1B Praha 7</v>
      </c>
      <c r="F50" s="35"/>
      <c r="G50" s="35"/>
      <c r="H50" s="35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182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2051</v>
      </c>
      <c r="F52" s="44"/>
      <c r="G52" s="44"/>
      <c r="H52" s="44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187</v>
      </c>
      <c r="D53" s="44"/>
      <c r="E53" s="44"/>
      <c r="F53" s="44"/>
      <c r="G53" s="44"/>
      <c r="H53" s="44"/>
      <c r="I53" s="44"/>
      <c r="J53" s="44"/>
      <c r="K53" s="44"/>
      <c r="L53" s="150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07 - Přeložky sítí</v>
      </c>
      <c r="F54" s="44"/>
      <c r="G54" s="44"/>
      <c r="H54" s="44"/>
      <c r="I54" s="44"/>
      <c r="J54" s="44"/>
      <c r="K54" s="44"/>
      <c r="L54" s="150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50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24</v>
      </c>
      <c r="D56" s="44"/>
      <c r="E56" s="44"/>
      <c r="F56" s="30" t="str">
        <f>F14</f>
        <v>Praha 7 - Holešovice</v>
      </c>
      <c r="G56" s="44"/>
      <c r="H56" s="44"/>
      <c r="I56" s="35" t="s">
        <v>26</v>
      </c>
      <c r="J56" s="76" t="str">
        <f>IF(J14="","",J14)</f>
        <v>16. 8. 2024</v>
      </c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34</v>
      </c>
      <c r="D58" s="44"/>
      <c r="E58" s="44"/>
      <c r="F58" s="30" t="str">
        <f>E17</f>
        <v>Pražská vodohospodářská společnost a.s.</v>
      </c>
      <c r="G58" s="44"/>
      <c r="H58" s="44"/>
      <c r="I58" s="35" t="s">
        <v>42</v>
      </c>
      <c r="J58" s="40" t="str">
        <f>E23</f>
        <v>Sweco a.s.</v>
      </c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40</v>
      </c>
      <c r="D59" s="44"/>
      <c r="E59" s="44"/>
      <c r="F59" s="30" t="str">
        <f>IF(E20="","",E20)</f>
        <v>Vyplň údaj</v>
      </c>
      <c r="G59" s="44"/>
      <c r="H59" s="44"/>
      <c r="I59" s="35" t="s">
        <v>47</v>
      </c>
      <c r="J59" s="40" t="str">
        <f>E26</f>
        <v>Sweco a.s.</v>
      </c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227</v>
      </c>
      <c r="D61" s="177"/>
      <c r="E61" s="177"/>
      <c r="F61" s="177"/>
      <c r="G61" s="177"/>
      <c r="H61" s="177"/>
      <c r="I61" s="177"/>
      <c r="J61" s="178" t="s">
        <v>228</v>
      </c>
      <c r="K61" s="177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83</v>
      </c>
      <c r="D63" s="44"/>
      <c r="E63" s="44"/>
      <c r="F63" s="44"/>
      <c r="G63" s="44"/>
      <c r="H63" s="44"/>
      <c r="I63" s="44"/>
      <c r="J63" s="106">
        <f>J86</f>
        <v>0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229</v>
      </c>
    </row>
    <row r="64" s="9" customFormat="1" ht="24.96" customHeight="1">
      <c r="A64" s="9"/>
      <c r="B64" s="180"/>
      <c r="C64" s="181"/>
      <c r="D64" s="182" t="s">
        <v>2534</v>
      </c>
      <c r="E64" s="183"/>
      <c r="F64" s="183"/>
      <c r="G64" s="183"/>
      <c r="H64" s="183"/>
      <c r="I64" s="183"/>
      <c r="J64" s="184">
        <f>J87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6.96" customHeight="1">
      <c r="A66" s="42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70" s="2" customFormat="1" ht="6.96" customHeight="1">
      <c r="A70" s="42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150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24.96" customHeight="1">
      <c r="A71" s="42"/>
      <c r="B71" s="43"/>
      <c r="C71" s="26" t="s">
        <v>239</v>
      </c>
      <c r="D71" s="44"/>
      <c r="E71" s="44"/>
      <c r="F71" s="44"/>
      <c r="G71" s="44"/>
      <c r="H71" s="44"/>
      <c r="I71" s="44"/>
      <c r="J71" s="44"/>
      <c r="K71" s="44"/>
      <c r="L71" s="150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50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5" t="s">
        <v>16</v>
      </c>
      <c r="D73" s="44"/>
      <c r="E73" s="44"/>
      <c r="F73" s="44"/>
      <c r="G73" s="44"/>
      <c r="H73" s="44"/>
      <c r="I73" s="44"/>
      <c r="J73" s="44"/>
      <c r="K73" s="44"/>
      <c r="L73" s="150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6.5" customHeight="1">
      <c r="A74" s="42"/>
      <c r="B74" s="43"/>
      <c r="C74" s="44"/>
      <c r="D74" s="44"/>
      <c r="E74" s="175" t="str">
        <f>E7</f>
        <v>DPS - Rekonstrukce oddělovače OK 1B Praha 7</v>
      </c>
      <c r="F74" s="35"/>
      <c r="G74" s="35"/>
      <c r="H74" s="35"/>
      <c r="I74" s="44"/>
      <c r="J74" s="44"/>
      <c r="K74" s="44"/>
      <c r="L74" s="150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1" customFormat="1" ht="12" customHeight="1">
      <c r="B75" s="24"/>
      <c r="C75" s="35" t="s">
        <v>182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2"/>
      <c r="B76" s="43"/>
      <c r="C76" s="44"/>
      <c r="D76" s="44"/>
      <c r="E76" s="175" t="s">
        <v>2051</v>
      </c>
      <c r="F76" s="44"/>
      <c r="G76" s="44"/>
      <c r="H76" s="44"/>
      <c r="I76" s="44"/>
      <c r="J76" s="44"/>
      <c r="K76" s="44"/>
      <c r="L76" s="150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187</v>
      </c>
      <c r="D77" s="44"/>
      <c r="E77" s="44"/>
      <c r="F77" s="44"/>
      <c r="G77" s="44"/>
      <c r="H77" s="44"/>
      <c r="I77" s="44"/>
      <c r="J77" s="44"/>
      <c r="K77" s="44"/>
      <c r="L77" s="150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73" t="str">
        <f>E11</f>
        <v>SO 07 - Přeložky sítí</v>
      </c>
      <c r="F78" s="44"/>
      <c r="G78" s="44"/>
      <c r="H78" s="44"/>
      <c r="I78" s="44"/>
      <c r="J78" s="44"/>
      <c r="K78" s="44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5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24</v>
      </c>
      <c r="D80" s="44"/>
      <c r="E80" s="44"/>
      <c r="F80" s="30" t="str">
        <f>F14</f>
        <v>Praha 7 - Holešovice</v>
      </c>
      <c r="G80" s="44"/>
      <c r="H80" s="44"/>
      <c r="I80" s="35" t="s">
        <v>26</v>
      </c>
      <c r="J80" s="76" t="str">
        <f>IF(J14="","",J14)</f>
        <v>16. 8. 2024</v>
      </c>
      <c r="K80" s="44"/>
      <c r="L80" s="150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50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5.15" customHeight="1">
      <c r="A82" s="42"/>
      <c r="B82" s="43"/>
      <c r="C82" s="35" t="s">
        <v>34</v>
      </c>
      <c r="D82" s="44"/>
      <c r="E82" s="44"/>
      <c r="F82" s="30" t="str">
        <f>E17</f>
        <v>Pražská vodohospodářská společnost a.s.</v>
      </c>
      <c r="G82" s="44"/>
      <c r="H82" s="44"/>
      <c r="I82" s="35" t="s">
        <v>42</v>
      </c>
      <c r="J82" s="40" t="str">
        <f>E23</f>
        <v>Sweco a.s.</v>
      </c>
      <c r="K82" s="44"/>
      <c r="L82" s="150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5" t="s">
        <v>40</v>
      </c>
      <c r="D83" s="44"/>
      <c r="E83" s="44"/>
      <c r="F83" s="30" t="str">
        <f>IF(E20="","",E20)</f>
        <v>Vyplň údaj</v>
      </c>
      <c r="G83" s="44"/>
      <c r="H83" s="44"/>
      <c r="I83" s="35" t="s">
        <v>47</v>
      </c>
      <c r="J83" s="40" t="str">
        <f>E26</f>
        <v>Sweco a.s.</v>
      </c>
      <c r="K83" s="44"/>
      <c r="L83" s="150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0.32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1" customFormat="1" ht="29.28" customHeight="1">
      <c r="A85" s="191"/>
      <c r="B85" s="192"/>
      <c r="C85" s="193" t="s">
        <v>240</v>
      </c>
      <c r="D85" s="194" t="s">
        <v>70</v>
      </c>
      <c r="E85" s="194" t="s">
        <v>66</v>
      </c>
      <c r="F85" s="194" t="s">
        <v>67</v>
      </c>
      <c r="G85" s="194" t="s">
        <v>241</v>
      </c>
      <c r="H85" s="194" t="s">
        <v>242</v>
      </c>
      <c r="I85" s="194" t="s">
        <v>243</v>
      </c>
      <c r="J85" s="194" t="s">
        <v>228</v>
      </c>
      <c r="K85" s="195" t="s">
        <v>244</v>
      </c>
      <c r="L85" s="196"/>
      <c r="M85" s="96" t="s">
        <v>48</v>
      </c>
      <c r="N85" s="97" t="s">
        <v>55</v>
      </c>
      <c r="O85" s="97" t="s">
        <v>245</v>
      </c>
      <c r="P85" s="97" t="s">
        <v>246</v>
      </c>
      <c r="Q85" s="97" t="s">
        <v>247</v>
      </c>
      <c r="R85" s="97" t="s">
        <v>248</v>
      </c>
      <c r="S85" s="97" t="s">
        <v>249</v>
      </c>
      <c r="T85" s="98" t="s">
        <v>250</v>
      </c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</row>
    <row r="86" s="2" customFormat="1" ht="22.8" customHeight="1">
      <c r="A86" s="42"/>
      <c r="B86" s="43"/>
      <c r="C86" s="103" t="s">
        <v>251</v>
      </c>
      <c r="D86" s="44"/>
      <c r="E86" s="44"/>
      <c r="F86" s="44"/>
      <c r="G86" s="44"/>
      <c r="H86" s="44"/>
      <c r="I86" s="44"/>
      <c r="J86" s="197">
        <f>BK86</f>
        <v>0</v>
      </c>
      <c r="K86" s="44"/>
      <c r="L86" s="48"/>
      <c r="M86" s="99"/>
      <c r="N86" s="198"/>
      <c r="O86" s="100"/>
      <c r="P86" s="199">
        <f>P87</f>
        <v>0</v>
      </c>
      <c r="Q86" s="100"/>
      <c r="R86" s="199">
        <f>R87</f>
        <v>0</v>
      </c>
      <c r="S86" s="100"/>
      <c r="T86" s="200">
        <f>T87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84</v>
      </c>
      <c r="AU86" s="20" t="s">
        <v>229</v>
      </c>
      <c r="BK86" s="201">
        <f>BK87</f>
        <v>0</v>
      </c>
    </row>
    <row r="87" s="12" customFormat="1" ht="25.92" customHeight="1">
      <c r="A87" s="12"/>
      <c r="B87" s="202"/>
      <c r="C87" s="203"/>
      <c r="D87" s="204" t="s">
        <v>84</v>
      </c>
      <c r="E87" s="205" t="s">
        <v>2535</v>
      </c>
      <c r="F87" s="205" t="s">
        <v>252</v>
      </c>
      <c r="G87" s="203"/>
      <c r="H87" s="203"/>
      <c r="I87" s="206"/>
      <c r="J87" s="207">
        <f>BK87</f>
        <v>0</v>
      </c>
      <c r="K87" s="203"/>
      <c r="L87" s="208"/>
      <c r="M87" s="209"/>
      <c r="N87" s="210"/>
      <c r="O87" s="210"/>
      <c r="P87" s="211">
        <f>SUM(P88:P90)</f>
        <v>0</v>
      </c>
      <c r="Q87" s="210"/>
      <c r="R87" s="211">
        <f>SUM(R88:R90)</f>
        <v>0</v>
      </c>
      <c r="S87" s="210"/>
      <c r="T87" s="212">
        <f>SUM(T88:T90)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3" t="s">
        <v>23</v>
      </c>
      <c r="AT87" s="214" t="s">
        <v>84</v>
      </c>
      <c r="AU87" s="214" t="s">
        <v>85</v>
      </c>
      <c r="AY87" s="213" t="s">
        <v>254</v>
      </c>
      <c r="BK87" s="215">
        <f>SUM(BK88:BK90)</f>
        <v>0</v>
      </c>
    </row>
    <row r="88" s="2" customFormat="1" ht="16.5" customHeight="1">
      <c r="A88" s="42"/>
      <c r="B88" s="43"/>
      <c r="C88" s="218" t="s">
        <v>23</v>
      </c>
      <c r="D88" s="218" t="s">
        <v>256</v>
      </c>
      <c r="E88" s="219" t="s">
        <v>2536</v>
      </c>
      <c r="F88" s="220" t="s">
        <v>2537</v>
      </c>
      <c r="G88" s="221" t="s">
        <v>2538</v>
      </c>
      <c r="H88" s="222">
        <v>1</v>
      </c>
      <c r="I88" s="223"/>
      <c r="J88" s="224">
        <f>ROUND(I88*H88,2)</f>
        <v>0</v>
      </c>
      <c r="K88" s="220" t="s">
        <v>984</v>
      </c>
      <c r="L88" s="48"/>
      <c r="M88" s="225" t="s">
        <v>48</v>
      </c>
      <c r="N88" s="226" t="s">
        <v>56</v>
      </c>
      <c r="O88" s="88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R88" s="229" t="s">
        <v>261</v>
      </c>
      <c r="AT88" s="229" t="s">
        <v>256</v>
      </c>
      <c r="AU88" s="229" t="s">
        <v>23</v>
      </c>
      <c r="AY88" s="20" t="s">
        <v>254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20" t="s">
        <v>23</v>
      </c>
      <c r="BK88" s="230">
        <f>ROUND(I88*H88,2)</f>
        <v>0</v>
      </c>
      <c r="BL88" s="20" t="s">
        <v>261</v>
      </c>
      <c r="BM88" s="229" t="s">
        <v>2539</v>
      </c>
    </row>
    <row r="89" s="2" customFormat="1" ht="16.5" customHeight="1">
      <c r="A89" s="42"/>
      <c r="B89" s="43"/>
      <c r="C89" s="218" t="s">
        <v>93</v>
      </c>
      <c r="D89" s="218" t="s">
        <v>256</v>
      </c>
      <c r="E89" s="219" t="s">
        <v>2540</v>
      </c>
      <c r="F89" s="220" t="s">
        <v>2541</v>
      </c>
      <c r="G89" s="221" t="s">
        <v>2538</v>
      </c>
      <c r="H89" s="222">
        <v>1</v>
      </c>
      <c r="I89" s="223"/>
      <c r="J89" s="224">
        <f>ROUND(I89*H89,2)</f>
        <v>0</v>
      </c>
      <c r="K89" s="220" t="s">
        <v>984</v>
      </c>
      <c r="L89" s="48"/>
      <c r="M89" s="225" t="s">
        <v>48</v>
      </c>
      <c r="N89" s="226" t="s">
        <v>56</v>
      </c>
      <c r="O89" s="88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29" t="s">
        <v>261</v>
      </c>
      <c r="AT89" s="229" t="s">
        <v>256</v>
      </c>
      <c r="AU89" s="229" t="s">
        <v>23</v>
      </c>
      <c r="AY89" s="20" t="s">
        <v>254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20" t="s">
        <v>23</v>
      </c>
      <c r="BK89" s="230">
        <f>ROUND(I89*H89,2)</f>
        <v>0</v>
      </c>
      <c r="BL89" s="20" t="s">
        <v>261</v>
      </c>
      <c r="BM89" s="229" t="s">
        <v>2542</v>
      </c>
    </row>
    <row r="90" s="2" customFormat="1" ht="16.5" customHeight="1">
      <c r="A90" s="42"/>
      <c r="B90" s="43"/>
      <c r="C90" s="218" t="s">
        <v>104</v>
      </c>
      <c r="D90" s="218" t="s">
        <v>256</v>
      </c>
      <c r="E90" s="219" t="s">
        <v>2543</v>
      </c>
      <c r="F90" s="220" t="s">
        <v>2544</v>
      </c>
      <c r="G90" s="221" t="s">
        <v>2545</v>
      </c>
      <c r="H90" s="312"/>
      <c r="I90" s="223"/>
      <c r="J90" s="224">
        <f>ROUND(I90*H90,2)</f>
        <v>0</v>
      </c>
      <c r="K90" s="220" t="s">
        <v>984</v>
      </c>
      <c r="L90" s="48"/>
      <c r="M90" s="313" t="s">
        <v>48</v>
      </c>
      <c r="N90" s="314" t="s">
        <v>56</v>
      </c>
      <c r="O90" s="297"/>
      <c r="P90" s="315">
        <f>O90*H90</f>
        <v>0</v>
      </c>
      <c r="Q90" s="315">
        <v>0</v>
      </c>
      <c r="R90" s="315">
        <f>Q90*H90</f>
        <v>0</v>
      </c>
      <c r="S90" s="315">
        <v>0</v>
      </c>
      <c r="T90" s="316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29" t="s">
        <v>261</v>
      </c>
      <c r="AT90" s="229" t="s">
        <v>256</v>
      </c>
      <c r="AU90" s="229" t="s">
        <v>23</v>
      </c>
      <c r="AY90" s="20" t="s">
        <v>254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20" t="s">
        <v>23</v>
      </c>
      <c r="BK90" s="230">
        <f>ROUND(I90*H90,2)</f>
        <v>0</v>
      </c>
      <c r="BL90" s="20" t="s">
        <v>261</v>
      </c>
      <c r="BM90" s="229" t="s">
        <v>2546</v>
      </c>
    </row>
    <row r="91" s="2" customFormat="1" ht="6.96" customHeight="1">
      <c r="A91" s="42"/>
      <c r="B91" s="63"/>
      <c r="C91" s="64"/>
      <c r="D91" s="64"/>
      <c r="E91" s="64"/>
      <c r="F91" s="64"/>
      <c r="G91" s="64"/>
      <c r="H91" s="64"/>
      <c r="I91" s="64"/>
      <c r="J91" s="64"/>
      <c r="K91" s="64"/>
      <c r="L91" s="48"/>
      <c r="M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</sheetData>
  <sheetProtection sheet="1" autoFilter="0" formatColumns="0" formatRows="0" objects="1" scenarios="1" spinCount="100000" saltValue="wPCXeZE+g6fHLlJZmNOLdZkoQw/SYNpH19ZEpkWyG+2ulbmvdA6tihWwlxI3AgojqELtJJd0RVMtLvHk3Cm+tg==" hashValue="qySjkCg2dkVX+dm5zGL+QLx5BiFe/GVpHV+Z5BgFb4Wc4UHmlAKH2vCQe5SLETPrZJ1LXfDYgNYdQG+YUQHcVA==" algorithmName="SHA-512" password="CC35"/>
  <autoFilter ref="C85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148</v>
      </c>
      <c r="AZ2" s="143" t="s">
        <v>1777</v>
      </c>
      <c r="BA2" s="143" t="s">
        <v>48</v>
      </c>
      <c r="BB2" s="143" t="s">
        <v>48</v>
      </c>
      <c r="BC2" s="143" t="s">
        <v>2547</v>
      </c>
      <c r="BD2" s="143" t="s">
        <v>93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23"/>
      <c r="AT3" s="20" t="s">
        <v>93</v>
      </c>
      <c r="AZ3" s="143" t="s">
        <v>2548</v>
      </c>
      <c r="BA3" s="143" t="s">
        <v>48</v>
      </c>
      <c r="BB3" s="143" t="s">
        <v>48</v>
      </c>
      <c r="BC3" s="143" t="s">
        <v>2549</v>
      </c>
      <c r="BD3" s="143" t="s">
        <v>93</v>
      </c>
    </row>
    <row r="4" s="1" customFormat="1" ht="24.96" customHeight="1">
      <c r="B4" s="23"/>
      <c r="D4" s="146" t="s">
        <v>173</v>
      </c>
      <c r="L4" s="23"/>
      <c r="M4" s="14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8" t="s">
        <v>16</v>
      </c>
      <c r="L6" s="23"/>
    </row>
    <row r="7" s="1" customFormat="1" ht="16.5" customHeight="1">
      <c r="B7" s="23"/>
      <c r="E7" s="149" t="str">
        <f>'Rekapitulace stavby'!K6</f>
        <v>DPS - Rekonstrukce oddělovače OK 1B Praha 7</v>
      </c>
      <c r="F7" s="148"/>
      <c r="G7" s="148"/>
      <c r="H7" s="148"/>
      <c r="L7" s="23"/>
    </row>
    <row r="8" s="1" customFormat="1" ht="12" customHeight="1">
      <c r="B8" s="23"/>
      <c r="D8" s="148" t="s">
        <v>182</v>
      </c>
      <c r="L8" s="23"/>
    </row>
    <row r="9" s="2" customFormat="1" ht="16.5" customHeight="1">
      <c r="A9" s="42"/>
      <c r="B9" s="48"/>
      <c r="C9" s="42"/>
      <c r="D9" s="42"/>
      <c r="E9" s="149" t="s">
        <v>2051</v>
      </c>
      <c r="F9" s="42"/>
      <c r="G9" s="42"/>
      <c r="H9" s="42"/>
      <c r="I9" s="42"/>
      <c r="J9" s="42"/>
      <c r="K9" s="42"/>
      <c r="L9" s="150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8" t="s">
        <v>187</v>
      </c>
      <c r="E10" s="42"/>
      <c r="F10" s="42"/>
      <c r="G10" s="42"/>
      <c r="H10" s="42"/>
      <c r="I10" s="42"/>
      <c r="J10" s="42"/>
      <c r="K10" s="42"/>
      <c r="L10" s="150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51" t="s">
        <v>2550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8" t="s">
        <v>19</v>
      </c>
      <c r="E13" s="42"/>
      <c r="F13" s="137" t="s">
        <v>121</v>
      </c>
      <c r="G13" s="42"/>
      <c r="H13" s="42"/>
      <c r="I13" s="148" t="s">
        <v>21</v>
      </c>
      <c r="J13" s="137" t="s">
        <v>48</v>
      </c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8" t="s">
        <v>24</v>
      </c>
      <c r="E14" s="42"/>
      <c r="F14" s="137" t="s">
        <v>25</v>
      </c>
      <c r="G14" s="42"/>
      <c r="H14" s="42"/>
      <c r="I14" s="148" t="s">
        <v>26</v>
      </c>
      <c r="J14" s="152" t="str">
        <f>'Rekapitulace stavby'!AN8</f>
        <v>16. 8. 2024</v>
      </c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8" t="s">
        <v>34</v>
      </c>
      <c r="E16" s="42"/>
      <c r="F16" s="42"/>
      <c r="G16" s="42"/>
      <c r="H16" s="42"/>
      <c r="I16" s="148" t="s">
        <v>35</v>
      </c>
      <c r="J16" s="137" t="s">
        <v>36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37</v>
      </c>
      <c r="F17" s="42"/>
      <c r="G17" s="42"/>
      <c r="H17" s="42"/>
      <c r="I17" s="148" t="s">
        <v>38</v>
      </c>
      <c r="J17" s="137" t="s">
        <v>39</v>
      </c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8" t="s">
        <v>40</v>
      </c>
      <c r="E19" s="42"/>
      <c r="F19" s="42"/>
      <c r="G19" s="42"/>
      <c r="H19" s="42"/>
      <c r="I19" s="148" t="s">
        <v>35</v>
      </c>
      <c r="J19" s="36" t="str">
        <f>'Rekapitulace stavby'!AN13</f>
        <v>Vyplň údaj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8" t="s">
        <v>38</v>
      </c>
      <c r="J20" s="36" t="str">
        <f>'Rekapitulace stavby'!AN14</f>
        <v>Vyplň údaj</v>
      </c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8" t="s">
        <v>42</v>
      </c>
      <c r="E22" s="42"/>
      <c r="F22" s="42"/>
      <c r="G22" s="42"/>
      <c r="H22" s="42"/>
      <c r="I22" s="148" t="s">
        <v>35</v>
      </c>
      <c r="J22" s="137" t="s">
        <v>43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44</v>
      </c>
      <c r="F23" s="42"/>
      <c r="G23" s="42"/>
      <c r="H23" s="42"/>
      <c r="I23" s="148" t="s">
        <v>38</v>
      </c>
      <c r="J23" s="137" t="s">
        <v>45</v>
      </c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8" t="s">
        <v>47</v>
      </c>
      <c r="E25" s="42"/>
      <c r="F25" s="42"/>
      <c r="G25" s="42"/>
      <c r="H25" s="42"/>
      <c r="I25" s="148" t="s">
        <v>35</v>
      </c>
      <c r="J25" s="137" t="s">
        <v>48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44</v>
      </c>
      <c r="F26" s="42"/>
      <c r="G26" s="42"/>
      <c r="H26" s="42"/>
      <c r="I26" s="148" t="s">
        <v>38</v>
      </c>
      <c r="J26" s="137" t="s">
        <v>48</v>
      </c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8" t="s">
        <v>49</v>
      </c>
      <c r="E28" s="42"/>
      <c r="F28" s="42"/>
      <c r="G28" s="42"/>
      <c r="H28" s="42"/>
      <c r="I28" s="42"/>
      <c r="J28" s="42"/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47.25" customHeight="1">
      <c r="A29" s="153"/>
      <c r="B29" s="154"/>
      <c r="C29" s="153"/>
      <c r="D29" s="153"/>
      <c r="E29" s="155" t="s">
        <v>225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50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51</v>
      </c>
      <c r="E32" s="42"/>
      <c r="F32" s="42"/>
      <c r="G32" s="42"/>
      <c r="H32" s="42"/>
      <c r="I32" s="42"/>
      <c r="J32" s="159">
        <f>ROUND(J92, 2)</f>
        <v>0</v>
      </c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53</v>
      </c>
      <c r="G34" s="42"/>
      <c r="H34" s="42"/>
      <c r="I34" s="160" t="s">
        <v>52</v>
      </c>
      <c r="J34" s="160" t="s">
        <v>54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55</v>
      </c>
      <c r="E35" s="148" t="s">
        <v>56</v>
      </c>
      <c r="F35" s="162">
        <f>ROUND((SUM(BE92:BE203)),  2)</f>
        <v>0</v>
      </c>
      <c r="G35" s="42"/>
      <c r="H35" s="42"/>
      <c r="I35" s="163">
        <v>0.20999999999999999</v>
      </c>
      <c r="J35" s="162">
        <f>ROUND(((SUM(BE92:BE203))*I35),  2)</f>
        <v>0</v>
      </c>
      <c r="K35" s="42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8" t="s">
        <v>57</v>
      </c>
      <c r="F36" s="162">
        <f>ROUND((SUM(BF92:BF203)),  2)</f>
        <v>0</v>
      </c>
      <c r="G36" s="42"/>
      <c r="H36" s="42"/>
      <c r="I36" s="163">
        <v>0.12</v>
      </c>
      <c r="J36" s="162">
        <f>ROUND(((SUM(BF92:BF203))*I36),  2)</f>
        <v>0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8" t="s">
        <v>58</v>
      </c>
      <c r="F37" s="162">
        <f>ROUND((SUM(BG92:BG203)),  2)</f>
        <v>0</v>
      </c>
      <c r="G37" s="42"/>
      <c r="H37" s="42"/>
      <c r="I37" s="163">
        <v>0.20999999999999999</v>
      </c>
      <c r="J37" s="162">
        <f>0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8" t="s">
        <v>59</v>
      </c>
      <c r="F38" s="162">
        <f>ROUND((SUM(BH92:BH203)),  2)</f>
        <v>0</v>
      </c>
      <c r="G38" s="42"/>
      <c r="H38" s="42"/>
      <c r="I38" s="163">
        <v>0.12</v>
      </c>
      <c r="J38" s="162">
        <f>0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8" t="s">
        <v>60</v>
      </c>
      <c r="F39" s="162">
        <f>ROUND((SUM(BI92:BI203)),  2)</f>
        <v>0</v>
      </c>
      <c r="G39" s="42"/>
      <c r="H39" s="42"/>
      <c r="I39" s="163">
        <v>0</v>
      </c>
      <c r="J39" s="162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61</v>
      </c>
      <c r="E41" s="166"/>
      <c r="F41" s="166"/>
      <c r="G41" s="167" t="s">
        <v>62</v>
      </c>
      <c r="H41" s="168" t="s">
        <v>63</v>
      </c>
      <c r="I41" s="166"/>
      <c r="J41" s="169">
        <f>SUM(J32:J39)</f>
        <v>0</v>
      </c>
      <c r="K41" s="170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50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226</v>
      </c>
      <c r="D47" s="44"/>
      <c r="E47" s="44"/>
      <c r="F47" s="44"/>
      <c r="G47" s="44"/>
      <c r="H47" s="44"/>
      <c r="I47" s="44"/>
      <c r="J47" s="44"/>
      <c r="K47" s="44"/>
      <c r="L47" s="150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5" t="str">
        <f>E7</f>
        <v>DPS - Rekonstrukce oddělovače OK 1B Praha 7</v>
      </c>
      <c r="F50" s="35"/>
      <c r="G50" s="35"/>
      <c r="H50" s="35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182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2051</v>
      </c>
      <c r="F52" s="44"/>
      <c r="G52" s="44"/>
      <c r="H52" s="44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187</v>
      </c>
      <c r="D53" s="44"/>
      <c r="E53" s="44"/>
      <c r="F53" s="44"/>
      <c r="G53" s="44"/>
      <c r="H53" s="44"/>
      <c r="I53" s="44"/>
      <c r="J53" s="44"/>
      <c r="K53" s="44"/>
      <c r="L53" s="150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SO 91 - Pažení stavební jámy DN 2000 (úsek Š1 - Š3)</v>
      </c>
      <c r="F54" s="44"/>
      <c r="G54" s="44"/>
      <c r="H54" s="44"/>
      <c r="I54" s="44"/>
      <c r="J54" s="44"/>
      <c r="K54" s="44"/>
      <c r="L54" s="150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50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24</v>
      </c>
      <c r="D56" s="44"/>
      <c r="E56" s="44"/>
      <c r="F56" s="30" t="str">
        <f>F14</f>
        <v>Praha 7 - Holešovice</v>
      </c>
      <c r="G56" s="44"/>
      <c r="H56" s="44"/>
      <c r="I56" s="35" t="s">
        <v>26</v>
      </c>
      <c r="J56" s="76" t="str">
        <f>IF(J14="","",J14)</f>
        <v>16. 8. 2024</v>
      </c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34</v>
      </c>
      <c r="D58" s="44"/>
      <c r="E58" s="44"/>
      <c r="F58" s="30" t="str">
        <f>E17</f>
        <v>Pražská vodohospodářská společnost a.s.</v>
      </c>
      <c r="G58" s="44"/>
      <c r="H58" s="44"/>
      <c r="I58" s="35" t="s">
        <v>42</v>
      </c>
      <c r="J58" s="40" t="str">
        <f>E23</f>
        <v>Sweco a.s.</v>
      </c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40</v>
      </c>
      <c r="D59" s="44"/>
      <c r="E59" s="44"/>
      <c r="F59" s="30" t="str">
        <f>IF(E20="","",E20)</f>
        <v>Vyplň údaj</v>
      </c>
      <c r="G59" s="44"/>
      <c r="H59" s="44"/>
      <c r="I59" s="35" t="s">
        <v>47</v>
      </c>
      <c r="J59" s="40" t="str">
        <f>E26</f>
        <v>Sweco a.s.</v>
      </c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227</v>
      </c>
      <c r="D61" s="177"/>
      <c r="E61" s="177"/>
      <c r="F61" s="177"/>
      <c r="G61" s="177"/>
      <c r="H61" s="177"/>
      <c r="I61" s="177"/>
      <c r="J61" s="178" t="s">
        <v>228</v>
      </c>
      <c r="K61" s="177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83</v>
      </c>
      <c r="D63" s="44"/>
      <c r="E63" s="44"/>
      <c r="F63" s="44"/>
      <c r="G63" s="44"/>
      <c r="H63" s="44"/>
      <c r="I63" s="44"/>
      <c r="J63" s="106">
        <f>J92</f>
        <v>0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229</v>
      </c>
    </row>
    <row r="64" s="9" customFormat="1" ht="24.96" customHeight="1">
      <c r="A64" s="9"/>
      <c r="B64" s="180"/>
      <c r="C64" s="181"/>
      <c r="D64" s="182" t="s">
        <v>230</v>
      </c>
      <c r="E64" s="183"/>
      <c r="F64" s="183"/>
      <c r="G64" s="183"/>
      <c r="H64" s="183"/>
      <c r="I64" s="183"/>
      <c r="J64" s="184">
        <f>J93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9"/>
      <c r="D65" s="187" t="s">
        <v>231</v>
      </c>
      <c r="E65" s="188"/>
      <c r="F65" s="188"/>
      <c r="G65" s="188"/>
      <c r="H65" s="188"/>
      <c r="I65" s="188"/>
      <c r="J65" s="189">
        <f>J94</f>
        <v>0</v>
      </c>
      <c r="K65" s="129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9"/>
      <c r="D66" s="187" t="s">
        <v>232</v>
      </c>
      <c r="E66" s="188"/>
      <c r="F66" s="188"/>
      <c r="G66" s="188"/>
      <c r="H66" s="188"/>
      <c r="I66" s="188"/>
      <c r="J66" s="189">
        <f>J174</f>
        <v>0</v>
      </c>
      <c r="K66" s="129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9"/>
      <c r="D67" s="187" t="s">
        <v>696</v>
      </c>
      <c r="E67" s="188"/>
      <c r="F67" s="188"/>
      <c r="G67" s="188"/>
      <c r="H67" s="188"/>
      <c r="I67" s="188"/>
      <c r="J67" s="189">
        <f>J184</f>
        <v>0</v>
      </c>
      <c r="K67" s="129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9"/>
      <c r="D68" s="187" t="s">
        <v>237</v>
      </c>
      <c r="E68" s="188"/>
      <c r="F68" s="188"/>
      <c r="G68" s="188"/>
      <c r="H68" s="188"/>
      <c r="I68" s="188"/>
      <c r="J68" s="189">
        <f>J194</f>
        <v>0</v>
      </c>
      <c r="K68" s="129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80"/>
      <c r="C69" s="181"/>
      <c r="D69" s="182" t="s">
        <v>698</v>
      </c>
      <c r="E69" s="183"/>
      <c r="F69" s="183"/>
      <c r="G69" s="183"/>
      <c r="H69" s="183"/>
      <c r="I69" s="183"/>
      <c r="J69" s="184">
        <f>J197</f>
        <v>0</v>
      </c>
      <c r="K69" s="181"/>
      <c r="L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6"/>
      <c r="C70" s="129"/>
      <c r="D70" s="187" t="s">
        <v>700</v>
      </c>
      <c r="E70" s="188"/>
      <c r="F70" s="188"/>
      <c r="G70" s="188"/>
      <c r="H70" s="188"/>
      <c r="I70" s="188"/>
      <c r="J70" s="189">
        <f>J198</f>
        <v>0</v>
      </c>
      <c r="K70" s="129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50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50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6" s="2" customFormat="1" ht="6.96" customHeight="1">
      <c r="A76" s="42"/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150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4.96" customHeight="1">
      <c r="A77" s="42"/>
      <c r="B77" s="43"/>
      <c r="C77" s="26" t="s">
        <v>239</v>
      </c>
      <c r="D77" s="44"/>
      <c r="E77" s="44"/>
      <c r="F77" s="44"/>
      <c r="G77" s="44"/>
      <c r="H77" s="44"/>
      <c r="I77" s="44"/>
      <c r="J77" s="44"/>
      <c r="K77" s="44"/>
      <c r="L77" s="150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16</v>
      </c>
      <c r="D79" s="44"/>
      <c r="E79" s="44"/>
      <c r="F79" s="44"/>
      <c r="G79" s="44"/>
      <c r="H79" s="44"/>
      <c r="I79" s="44"/>
      <c r="J79" s="44"/>
      <c r="K79" s="44"/>
      <c r="L79" s="15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175" t="str">
        <f>E7</f>
        <v>DPS - Rekonstrukce oddělovače OK 1B Praha 7</v>
      </c>
      <c r="F80" s="35"/>
      <c r="G80" s="35"/>
      <c r="H80" s="35"/>
      <c r="I80" s="44"/>
      <c r="J80" s="44"/>
      <c r="K80" s="44"/>
      <c r="L80" s="150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1" customFormat="1" ht="12" customHeight="1">
      <c r="B81" s="24"/>
      <c r="C81" s="35" t="s">
        <v>182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2"/>
      <c r="B82" s="43"/>
      <c r="C82" s="44"/>
      <c r="D82" s="44"/>
      <c r="E82" s="175" t="s">
        <v>2051</v>
      </c>
      <c r="F82" s="44"/>
      <c r="G82" s="44"/>
      <c r="H82" s="44"/>
      <c r="I82" s="44"/>
      <c r="J82" s="44"/>
      <c r="K82" s="44"/>
      <c r="L82" s="150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187</v>
      </c>
      <c r="D83" s="44"/>
      <c r="E83" s="44"/>
      <c r="F83" s="44"/>
      <c r="G83" s="44"/>
      <c r="H83" s="44"/>
      <c r="I83" s="44"/>
      <c r="J83" s="44"/>
      <c r="K83" s="44"/>
      <c r="L83" s="150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E11</f>
        <v>SO 91 - Pažení stavební jámy DN 2000 (úsek Š1 - Š3)</v>
      </c>
      <c r="F84" s="44"/>
      <c r="G84" s="44"/>
      <c r="H84" s="44"/>
      <c r="I84" s="44"/>
      <c r="J84" s="44"/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24</v>
      </c>
      <c r="D86" s="44"/>
      <c r="E86" s="44"/>
      <c r="F86" s="30" t="str">
        <f>F14</f>
        <v>Praha 7 - Holešovice</v>
      </c>
      <c r="G86" s="44"/>
      <c r="H86" s="44"/>
      <c r="I86" s="35" t="s">
        <v>26</v>
      </c>
      <c r="J86" s="76" t="str">
        <f>IF(J14="","",J14)</f>
        <v>16. 8. 2024</v>
      </c>
      <c r="K86" s="44"/>
      <c r="L86" s="150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50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34</v>
      </c>
      <c r="D88" s="44"/>
      <c r="E88" s="44"/>
      <c r="F88" s="30" t="str">
        <f>E17</f>
        <v>Pražská vodohospodářská společnost a.s.</v>
      </c>
      <c r="G88" s="44"/>
      <c r="H88" s="44"/>
      <c r="I88" s="35" t="s">
        <v>42</v>
      </c>
      <c r="J88" s="40" t="str">
        <f>E23</f>
        <v>Sweco a.s.</v>
      </c>
      <c r="K88" s="44"/>
      <c r="L88" s="150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40</v>
      </c>
      <c r="D89" s="44"/>
      <c r="E89" s="44"/>
      <c r="F89" s="30" t="str">
        <f>IF(E20="","",E20)</f>
        <v>Vyplň údaj</v>
      </c>
      <c r="G89" s="44"/>
      <c r="H89" s="44"/>
      <c r="I89" s="35" t="s">
        <v>47</v>
      </c>
      <c r="J89" s="40" t="str">
        <f>E26</f>
        <v>Sweco a.s.</v>
      </c>
      <c r="K89" s="44"/>
      <c r="L89" s="150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91"/>
      <c r="B91" s="192"/>
      <c r="C91" s="193" t="s">
        <v>240</v>
      </c>
      <c r="D91" s="194" t="s">
        <v>70</v>
      </c>
      <c r="E91" s="194" t="s">
        <v>66</v>
      </c>
      <c r="F91" s="194" t="s">
        <v>67</v>
      </c>
      <c r="G91" s="194" t="s">
        <v>241</v>
      </c>
      <c r="H91" s="194" t="s">
        <v>242</v>
      </c>
      <c r="I91" s="194" t="s">
        <v>243</v>
      </c>
      <c r="J91" s="194" t="s">
        <v>228</v>
      </c>
      <c r="K91" s="195" t="s">
        <v>244</v>
      </c>
      <c r="L91" s="196"/>
      <c r="M91" s="96" t="s">
        <v>48</v>
      </c>
      <c r="N91" s="97" t="s">
        <v>55</v>
      </c>
      <c r="O91" s="97" t="s">
        <v>245</v>
      </c>
      <c r="P91" s="97" t="s">
        <v>246</v>
      </c>
      <c r="Q91" s="97" t="s">
        <v>247</v>
      </c>
      <c r="R91" s="97" t="s">
        <v>248</v>
      </c>
      <c r="S91" s="97" t="s">
        <v>249</v>
      </c>
      <c r="T91" s="98" t="s">
        <v>250</v>
      </c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</row>
    <row r="92" s="2" customFormat="1" ht="22.8" customHeight="1">
      <c r="A92" s="42"/>
      <c r="B92" s="43"/>
      <c r="C92" s="103" t="s">
        <v>251</v>
      </c>
      <c r="D92" s="44"/>
      <c r="E92" s="44"/>
      <c r="F92" s="44"/>
      <c r="G92" s="44"/>
      <c r="H92" s="44"/>
      <c r="I92" s="44"/>
      <c r="J92" s="197">
        <f>BK92</f>
        <v>0</v>
      </c>
      <c r="K92" s="44"/>
      <c r="L92" s="48"/>
      <c r="M92" s="99"/>
      <c r="N92" s="198"/>
      <c r="O92" s="100"/>
      <c r="P92" s="199">
        <f>P93+P197</f>
        <v>0</v>
      </c>
      <c r="Q92" s="100"/>
      <c r="R92" s="199">
        <f>R93+R197</f>
        <v>384.19271413999996</v>
      </c>
      <c r="S92" s="100"/>
      <c r="T92" s="200">
        <f>T93+T197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84</v>
      </c>
      <c r="AU92" s="20" t="s">
        <v>229</v>
      </c>
      <c r="BK92" s="201">
        <f>BK93+BK197</f>
        <v>0</v>
      </c>
    </row>
    <row r="93" s="12" customFormat="1" ht="25.92" customHeight="1">
      <c r="A93" s="12"/>
      <c r="B93" s="202"/>
      <c r="C93" s="203"/>
      <c r="D93" s="204" t="s">
        <v>84</v>
      </c>
      <c r="E93" s="205" t="s">
        <v>252</v>
      </c>
      <c r="F93" s="205" t="s">
        <v>253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P94+P174+P184+P194</f>
        <v>0</v>
      </c>
      <c r="Q93" s="210"/>
      <c r="R93" s="211">
        <f>R94+R174+R184+R194</f>
        <v>384.11440453999995</v>
      </c>
      <c r="S93" s="210"/>
      <c r="T93" s="212">
        <f>T94+T174+T184+T194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23</v>
      </c>
      <c r="AT93" s="214" t="s">
        <v>84</v>
      </c>
      <c r="AU93" s="214" t="s">
        <v>85</v>
      </c>
      <c r="AY93" s="213" t="s">
        <v>254</v>
      </c>
      <c r="BK93" s="215">
        <f>BK94+BK174+BK184+BK194</f>
        <v>0</v>
      </c>
    </row>
    <row r="94" s="12" customFormat="1" ht="22.8" customHeight="1">
      <c r="A94" s="12"/>
      <c r="B94" s="202"/>
      <c r="C94" s="203"/>
      <c r="D94" s="204" t="s">
        <v>84</v>
      </c>
      <c r="E94" s="216" t="s">
        <v>23</v>
      </c>
      <c r="F94" s="216" t="s">
        <v>255</v>
      </c>
      <c r="G94" s="203"/>
      <c r="H94" s="203"/>
      <c r="I94" s="206"/>
      <c r="J94" s="217">
        <f>BK94</f>
        <v>0</v>
      </c>
      <c r="K94" s="203"/>
      <c r="L94" s="208"/>
      <c r="M94" s="209"/>
      <c r="N94" s="210"/>
      <c r="O94" s="210"/>
      <c r="P94" s="211">
        <f>SUM(P95:P173)</f>
        <v>0</v>
      </c>
      <c r="Q94" s="210"/>
      <c r="R94" s="211">
        <f>SUM(R95:R173)</f>
        <v>383.29413333999997</v>
      </c>
      <c r="S94" s="210"/>
      <c r="T94" s="212">
        <f>SUM(T95:T173)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23</v>
      </c>
      <c r="AT94" s="214" t="s">
        <v>84</v>
      </c>
      <c r="AU94" s="214" t="s">
        <v>23</v>
      </c>
      <c r="AY94" s="213" t="s">
        <v>254</v>
      </c>
      <c r="BK94" s="215">
        <f>SUM(BK95:BK173)</f>
        <v>0</v>
      </c>
    </row>
    <row r="95" s="2" customFormat="1" ht="16.5" customHeight="1">
      <c r="A95" s="42"/>
      <c r="B95" s="43"/>
      <c r="C95" s="218" t="s">
        <v>23</v>
      </c>
      <c r="D95" s="218" t="s">
        <v>256</v>
      </c>
      <c r="E95" s="219" t="s">
        <v>1810</v>
      </c>
      <c r="F95" s="220" t="s">
        <v>1811</v>
      </c>
      <c r="G95" s="221" t="s">
        <v>413</v>
      </c>
      <c r="H95" s="222">
        <v>234.5</v>
      </c>
      <c r="I95" s="223"/>
      <c r="J95" s="224">
        <f>ROUND(I95*H95,2)</f>
        <v>0</v>
      </c>
      <c r="K95" s="220" t="s">
        <v>260</v>
      </c>
      <c r="L95" s="48"/>
      <c r="M95" s="225" t="s">
        <v>48</v>
      </c>
      <c r="N95" s="226" t="s">
        <v>56</v>
      </c>
      <c r="O95" s="88"/>
      <c r="P95" s="227">
        <f>O95*H95</f>
        <v>0</v>
      </c>
      <c r="Q95" s="227">
        <v>0.00020000000000000001</v>
      </c>
      <c r="R95" s="227">
        <f>Q95*H95</f>
        <v>0.046900000000000004</v>
      </c>
      <c r="S95" s="227">
        <v>0</v>
      </c>
      <c r="T95" s="22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29" t="s">
        <v>261</v>
      </c>
      <c r="AT95" s="229" t="s">
        <v>256</v>
      </c>
      <c r="AU95" s="229" t="s">
        <v>93</v>
      </c>
      <c r="AY95" s="20" t="s">
        <v>254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0" t="s">
        <v>23</v>
      </c>
      <c r="BK95" s="230">
        <f>ROUND(I95*H95,2)</f>
        <v>0</v>
      </c>
      <c r="BL95" s="20" t="s">
        <v>261</v>
      </c>
      <c r="BM95" s="229" t="s">
        <v>2551</v>
      </c>
    </row>
    <row r="96" s="2" customFormat="1">
      <c r="A96" s="42"/>
      <c r="B96" s="43"/>
      <c r="C96" s="44"/>
      <c r="D96" s="231" t="s">
        <v>263</v>
      </c>
      <c r="E96" s="44"/>
      <c r="F96" s="232" t="s">
        <v>1813</v>
      </c>
      <c r="G96" s="44"/>
      <c r="H96" s="44"/>
      <c r="I96" s="233"/>
      <c r="J96" s="44"/>
      <c r="K96" s="44"/>
      <c r="L96" s="48"/>
      <c r="M96" s="234"/>
      <c r="N96" s="23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263</v>
      </c>
      <c r="AU96" s="20" t="s">
        <v>93</v>
      </c>
    </row>
    <row r="97" s="15" customFormat="1">
      <c r="A97" s="15"/>
      <c r="B97" s="259"/>
      <c r="C97" s="260"/>
      <c r="D97" s="238" t="s">
        <v>265</v>
      </c>
      <c r="E97" s="261" t="s">
        <v>48</v>
      </c>
      <c r="F97" s="262" t="s">
        <v>2552</v>
      </c>
      <c r="G97" s="260"/>
      <c r="H97" s="261" t="s">
        <v>48</v>
      </c>
      <c r="I97" s="263"/>
      <c r="J97" s="260"/>
      <c r="K97" s="260"/>
      <c r="L97" s="264"/>
      <c r="M97" s="265"/>
      <c r="N97" s="266"/>
      <c r="O97" s="266"/>
      <c r="P97" s="266"/>
      <c r="Q97" s="266"/>
      <c r="R97" s="266"/>
      <c r="S97" s="266"/>
      <c r="T97" s="267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8" t="s">
        <v>265</v>
      </c>
      <c r="AU97" s="268" t="s">
        <v>93</v>
      </c>
      <c r="AV97" s="15" t="s">
        <v>23</v>
      </c>
      <c r="AW97" s="15" t="s">
        <v>46</v>
      </c>
      <c r="AX97" s="15" t="s">
        <v>85</v>
      </c>
      <c r="AY97" s="268" t="s">
        <v>254</v>
      </c>
    </row>
    <row r="98" s="15" customFormat="1">
      <c r="A98" s="15"/>
      <c r="B98" s="259"/>
      <c r="C98" s="260"/>
      <c r="D98" s="238" t="s">
        <v>265</v>
      </c>
      <c r="E98" s="261" t="s">
        <v>48</v>
      </c>
      <c r="F98" s="262" t="s">
        <v>1815</v>
      </c>
      <c r="G98" s="260"/>
      <c r="H98" s="261" t="s">
        <v>48</v>
      </c>
      <c r="I98" s="263"/>
      <c r="J98" s="260"/>
      <c r="K98" s="260"/>
      <c r="L98" s="264"/>
      <c r="M98" s="265"/>
      <c r="N98" s="266"/>
      <c r="O98" s="266"/>
      <c r="P98" s="266"/>
      <c r="Q98" s="266"/>
      <c r="R98" s="266"/>
      <c r="S98" s="266"/>
      <c r="T98" s="26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8" t="s">
        <v>265</v>
      </c>
      <c r="AU98" s="268" t="s">
        <v>93</v>
      </c>
      <c r="AV98" s="15" t="s">
        <v>23</v>
      </c>
      <c r="AW98" s="15" t="s">
        <v>46</v>
      </c>
      <c r="AX98" s="15" t="s">
        <v>85</v>
      </c>
      <c r="AY98" s="268" t="s">
        <v>254</v>
      </c>
    </row>
    <row r="99" s="13" customFormat="1">
      <c r="A99" s="13"/>
      <c r="B99" s="236"/>
      <c r="C99" s="237"/>
      <c r="D99" s="238" t="s">
        <v>265</v>
      </c>
      <c r="E99" s="239" t="s">
        <v>2548</v>
      </c>
      <c r="F99" s="240" t="s">
        <v>2553</v>
      </c>
      <c r="G99" s="237"/>
      <c r="H99" s="241">
        <v>469</v>
      </c>
      <c r="I99" s="242"/>
      <c r="J99" s="237"/>
      <c r="K99" s="237"/>
      <c r="L99" s="243"/>
      <c r="M99" s="244"/>
      <c r="N99" s="245"/>
      <c r="O99" s="245"/>
      <c r="P99" s="245"/>
      <c r="Q99" s="245"/>
      <c r="R99" s="245"/>
      <c r="S99" s="245"/>
      <c r="T99" s="24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7" t="s">
        <v>265</v>
      </c>
      <c r="AU99" s="247" t="s">
        <v>93</v>
      </c>
      <c r="AV99" s="13" t="s">
        <v>93</v>
      </c>
      <c r="AW99" s="13" t="s">
        <v>46</v>
      </c>
      <c r="AX99" s="13" t="s">
        <v>85</v>
      </c>
      <c r="AY99" s="247" t="s">
        <v>254</v>
      </c>
    </row>
    <row r="100" s="14" customFormat="1">
      <c r="A100" s="14"/>
      <c r="B100" s="248"/>
      <c r="C100" s="249"/>
      <c r="D100" s="238" t="s">
        <v>265</v>
      </c>
      <c r="E100" s="250" t="s">
        <v>1821</v>
      </c>
      <c r="F100" s="251" t="s">
        <v>268</v>
      </c>
      <c r="G100" s="249"/>
      <c r="H100" s="252">
        <v>469</v>
      </c>
      <c r="I100" s="253"/>
      <c r="J100" s="249"/>
      <c r="K100" s="249"/>
      <c r="L100" s="254"/>
      <c r="M100" s="255"/>
      <c r="N100" s="256"/>
      <c r="O100" s="256"/>
      <c r="P100" s="256"/>
      <c r="Q100" s="256"/>
      <c r="R100" s="256"/>
      <c r="S100" s="256"/>
      <c r="T100" s="25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8" t="s">
        <v>265</v>
      </c>
      <c r="AU100" s="258" t="s">
        <v>93</v>
      </c>
      <c r="AV100" s="14" t="s">
        <v>261</v>
      </c>
      <c r="AW100" s="14" t="s">
        <v>46</v>
      </c>
      <c r="AX100" s="14" t="s">
        <v>85</v>
      </c>
      <c r="AY100" s="258" t="s">
        <v>254</v>
      </c>
    </row>
    <row r="101" s="13" customFormat="1">
      <c r="A101" s="13"/>
      <c r="B101" s="236"/>
      <c r="C101" s="237"/>
      <c r="D101" s="238" t="s">
        <v>265</v>
      </c>
      <c r="E101" s="239" t="s">
        <v>48</v>
      </c>
      <c r="F101" s="240" t="s">
        <v>2554</v>
      </c>
      <c r="G101" s="237"/>
      <c r="H101" s="241">
        <v>234.5</v>
      </c>
      <c r="I101" s="242"/>
      <c r="J101" s="237"/>
      <c r="K101" s="237"/>
      <c r="L101" s="243"/>
      <c r="M101" s="244"/>
      <c r="N101" s="245"/>
      <c r="O101" s="245"/>
      <c r="P101" s="245"/>
      <c r="Q101" s="245"/>
      <c r="R101" s="245"/>
      <c r="S101" s="245"/>
      <c r="T101" s="24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7" t="s">
        <v>265</v>
      </c>
      <c r="AU101" s="247" t="s">
        <v>93</v>
      </c>
      <c r="AV101" s="13" t="s">
        <v>93</v>
      </c>
      <c r="AW101" s="13" t="s">
        <v>46</v>
      </c>
      <c r="AX101" s="13" t="s">
        <v>23</v>
      </c>
      <c r="AY101" s="247" t="s">
        <v>254</v>
      </c>
    </row>
    <row r="102" s="2" customFormat="1">
      <c r="A102" s="42"/>
      <c r="B102" s="43"/>
      <c r="C102" s="44"/>
      <c r="D102" s="238" t="s">
        <v>278</v>
      </c>
      <c r="E102" s="44"/>
      <c r="F102" s="269" t="s">
        <v>2555</v>
      </c>
      <c r="G102" s="44"/>
      <c r="H102" s="44"/>
      <c r="I102" s="44"/>
      <c r="J102" s="44"/>
      <c r="K102" s="44"/>
      <c r="L102" s="48"/>
      <c r="M102" s="234"/>
      <c r="N102" s="23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U102" s="20" t="s">
        <v>93</v>
      </c>
    </row>
    <row r="103" s="2" customFormat="1">
      <c r="A103" s="42"/>
      <c r="B103" s="43"/>
      <c r="C103" s="44"/>
      <c r="D103" s="238" t="s">
        <v>278</v>
      </c>
      <c r="E103" s="44"/>
      <c r="F103" s="270" t="s">
        <v>2552</v>
      </c>
      <c r="G103" s="44"/>
      <c r="H103" s="271">
        <v>0</v>
      </c>
      <c r="I103" s="44"/>
      <c r="J103" s="44"/>
      <c r="K103" s="44"/>
      <c r="L103" s="48"/>
      <c r="M103" s="234"/>
      <c r="N103" s="23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U103" s="20" t="s">
        <v>93</v>
      </c>
    </row>
    <row r="104" s="2" customFormat="1">
      <c r="A104" s="42"/>
      <c r="B104" s="43"/>
      <c r="C104" s="44"/>
      <c r="D104" s="238" t="s">
        <v>278</v>
      </c>
      <c r="E104" s="44"/>
      <c r="F104" s="270" t="s">
        <v>1815</v>
      </c>
      <c r="G104" s="44"/>
      <c r="H104" s="271">
        <v>0</v>
      </c>
      <c r="I104" s="44"/>
      <c r="J104" s="44"/>
      <c r="K104" s="44"/>
      <c r="L104" s="48"/>
      <c r="M104" s="234"/>
      <c r="N104" s="23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U104" s="20" t="s">
        <v>93</v>
      </c>
    </row>
    <row r="105" s="2" customFormat="1">
      <c r="A105" s="42"/>
      <c r="B105" s="43"/>
      <c r="C105" s="44"/>
      <c r="D105" s="238" t="s">
        <v>278</v>
      </c>
      <c r="E105" s="44"/>
      <c r="F105" s="270" t="s">
        <v>2553</v>
      </c>
      <c r="G105" s="44"/>
      <c r="H105" s="271">
        <v>469</v>
      </c>
      <c r="I105" s="44"/>
      <c r="J105" s="44"/>
      <c r="K105" s="44"/>
      <c r="L105" s="48"/>
      <c r="M105" s="234"/>
      <c r="N105" s="23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U105" s="20" t="s">
        <v>93</v>
      </c>
    </row>
    <row r="106" s="2" customFormat="1" ht="24.15" customHeight="1">
      <c r="A106" s="42"/>
      <c r="B106" s="43"/>
      <c r="C106" s="218" t="s">
        <v>93</v>
      </c>
      <c r="D106" s="218" t="s">
        <v>256</v>
      </c>
      <c r="E106" s="219" t="s">
        <v>1839</v>
      </c>
      <c r="F106" s="220" t="s">
        <v>2556</v>
      </c>
      <c r="G106" s="221" t="s">
        <v>259</v>
      </c>
      <c r="H106" s="222">
        <v>2532.5999999999999</v>
      </c>
      <c r="I106" s="223"/>
      <c r="J106" s="224">
        <f>ROUND(I106*H106,2)</f>
        <v>0</v>
      </c>
      <c r="K106" s="220" t="s">
        <v>260</v>
      </c>
      <c r="L106" s="48"/>
      <c r="M106" s="225" t="s">
        <v>48</v>
      </c>
      <c r="N106" s="226" t="s">
        <v>56</v>
      </c>
      <c r="O106" s="88"/>
      <c r="P106" s="227">
        <f>O106*H106</f>
        <v>0</v>
      </c>
      <c r="Q106" s="227">
        <v>0.00014999999999999999</v>
      </c>
      <c r="R106" s="227">
        <f>Q106*H106</f>
        <v>0.37988999999999995</v>
      </c>
      <c r="S106" s="227">
        <v>0</v>
      </c>
      <c r="T106" s="22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9" t="s">
        <v>261</v>
      </c>
      <c r="AT106" s="229" t="s">
        <v>256</v>
      </c>
      <c r="AU106" s="229" t="s">
        <v>93</v>
      </c>
      <c r="AY106" s="20" t="s">
        <v>254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0" t="s">
        <v>23</v>
      </c>
      <c r="BK106" s="230">
        <f>ROUND(I106*H106,2)</f>
        <v>0</v>
      </c>
      <c r="BL106" s="20" t="s">
        <v>261</v>
      </c>
      <c r="BM106" s="229" t="s">
        <v>2557</v>
      </c>
    </row>
    <row r="107" s="2" customFormat="1">
      <c r="A107" s="42"/>
      <c r="B107" s="43"/>
      <c r="C107" s="44"/>
      <c r="D107" s="231" t="s">
        <v>263</v>
      </c>
      <c r="E107" s="44"/>
      <c r="F107" s="232" t="s">
        <v>2558</v>
      </c>
      <c r="G107" s="44"/>
      <c r="H107" s="44"/>
      <c r="I107" s="233"/>
      <c r="J107" s="44"/>
      <c r="K107" s="44"/>
      <c r="L107" s="48"/>
      <c r="M107" s="234"/>
      <c r="N107" s="23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263</v>
      </c>
      <c r="AU107" s="20" t="s">
        <v>93</v>
      </c>
    </row>
    <row r="108" s="15" customFormat="1">
      <c r="A108" s="15"/>
      <c r="B108" s="259"/>
      <c r="C108" s="260"/>
      <c r="D108" s="238" t="s">
        <v>265</v>
      </c>
      <c r="E108" s="261" t="s">
        <v>48</v>
      </c>
      <c r="F108" s="262" t="s">
        <v>1843</v>
      </c>
      <c r="G108" s="260"/>
      <c r="H108" s="261" t="s">
        <v>48</v>
      </c>
      <c r="I108" s="263"/>
      <c r="J108" s="260"/>
      <c r="K108" s="260"/>
      <c r="L108" s="264"/>
      <c r="M108" s="265"/>
      <c r="N108" s="266"/>
      <c r="O108" s="266"/>
      <c r="P108" s="266"/>
      <c r="Q108" s="266"/>
      <c r="R108" s="266"/>
      <c r="S108" s="266"/>
      <c r="T108" s="26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8" t="s">
        <v>265</v>
      </c>
      <c r="AU108" s="268" t="s">
        <v>93</v>
      </c>
      <c r="AV108" s="15" t="s">
        <v>23</v>
      </c>
      <c r="AW108" s="15" t="s">
        <v>46</v>
      </c>
      <c r="AX108" s="15" t="s">
        <v>85</v>
      </c>
      <c r="AY108" s="268" t="s">
        <v>254</v>
      </c>
    </row>
    <row r="109" s="13" customFormat="1">
      <c r="A109" s="13"/>
      <c r="B109" s="236"/>
      <c r="C109" s="237"/>
      <c r="D109" s="238" t="s">
        <v>265</v>
      </c>
      <c r="E109" s="239" t="s">
        <v>48</v>
      </c>
      <c r="F109" s="240" t="s">
        <v>2559</v>
      </c>
      <c r="G109" s="237"/>
      <c r="H109" s="241">
        <v>2532.5999999999999</v>
      </c>
      <c r="I109" s="242"/>
      <c r="J109" s="237"/>
      <c r="K109" s="237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265</v>
      </c>
      <c r="AU109" s="247" t="s">
        <v>93</v>
      </c>
      <c r="AV109" s="13" t="s">
        <v>93</v>
      </c>
      <c r="AW109" s="13" t="s">
        <v>46</v>
      </c>
      <c r="AX109" s="13" t="s">
        <v>85</v>
      </c>
      <c r="AY109" s="247" t="s">
        <v>254</v>
      </c>
    </row>
    <row r="110" s="14" customFormat="1">
      <c r="A110" s="14"/>
      <c r="B110" s="248"/>
      <c r="C110" s="249"/>
      <c r="D110" s="238" t="s">
        <v>265</v>
      </c>
      <c r="E110" s="250" t="s">
        <v>48</v>
      </c>
      <c r="F110" s="251" t="s">
        <v>268</v>
      </c>
      <c r="G110" s="249"/>
      <c r="H110" s="252">
        <v>2532.5999999999999</v>
      </c>
      <c r="I110" s="253"/>
      <c r="J110" s="249"/>
      <c r="K110" s="249"/>
      <c r="L110" s="254"/>
      <c r="M110" s="255"/>
      <c r="N110" s="256"/>
      <c r="O110" s="256"/>
      <c r="P110" s="256"/>
      <c r="Q110" s="256"/>
      <c r="R110" s="256"/>
      <c r="S110" s="256"/>
      <c r="T110" s="25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8" t="s">
        <v>265</v>
      </c>
      <c r="AU110" s="258" t="s">
        <v>93</v>
      </c>
      <c r="AV110" s="14" t="s">
        <v>261</v>
      </c>
      <c r="AW110" s="14" t="s">
        <v>46</v>
      </c>
      <c r="AX110" s="14" t="s">
        <v>23</v>
      </c>
      <c r="AY110" s="258" t="s">
        <v>254</v>
      </c>
    </row>
    <row r="111" s="2" customFormat="1">
      <c r="A111" s="42"/>
      <c r="B111" s="43"/>
      <c r="C111" s="44"/>
      <c r="D111" s="238" t="s">
        <v>278</v>
      </c>
      <c r="E111" s="44"/>
      <c r="F111" s="269" t="s">
        <v>2555</v>
      </c>
      <c r="G111" s="44"/>
      <c r="H111" s="44"/>
      <c r="I111" s="44"/>
      <c r="J111" s="44"/>
      <c r="K111" s="44"/>
      <c r="L111" s="48"/>
      <c r="M111" s="234"/>
      <c r="N111" s="23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U111" s="20" t="s">
        <v>93</v>
      </c>
    </row>
    <row r="112" s="2" customFormat="1">
      <c r="A112" s="42"/>
      <c r="B112" s="43"/>
      <c r="C112" s="44"/>
      <c r="D112" s="238" t="s">
        <v>278</v>
      </c>
      <c r="E112" s="44"/>
      <c r="F112" s="270" t="s">
        <v>2552</v>
      </c>
      <c r="G112" s="44"/>
      <c r="H112" s="271">
        <v>0</v>
      </c>
      <c r="I112" s="44"/>
      <c r="J112" s="44"/>
      <c r="K112" s="44"/>
      <c r="L112" s="48"/>
      <c r="M112" s="234"/>
      <c r="N112" s="23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U112" s="20" t="s">
        <v>93</v>
      </c>
    </row>
    <row r="113" s="2" customFormat="1">
      <c r="A113" s="42"/>
      <c r="B113" s="43"/>
      <c r="C113" s="44"/>
      <c r="D113" s="238" t="s">
        <v>278</v>
      </c>
      <c r="E113" s="44"/>
      <c r="F113" s="270" t="s">
        <v>1815</v>
      </c>
      <c r="G113" s="44"/>
      <c r="H113" s="271">
        <v>0</v>
      </c>
      <c r="I113" s="44"/>
      <c r="J113" s="44"/>
      <c r="K113" s="44"/>
      <c r="L113" s="48"/>
      <c r="M113" s="234"/>
      <c r="N113" s="23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U113" s="20" t="s">
        <v>93</v>
      </c>
    </row>
    <row r="114" s="2" customFormat="1">
      <c r="A114" s="42"/>
      <c r="B114" s="43"/>
      <c r="C114" s="44"/>
      <c r="D114" s="238" t="s">
        <v>278</v>
      </c>
      <c r="E114" s="44"/>
      <c r="F114" s="270" t="s">
        <v>2553</v>
      </c>
      <c r="G114" s="44"/>
      <c r="H114" s="271">
        <v>469</v>
      </c>
      <c r="I114" s="44"/>
      <c r="J114" s="44"/>
      <c r="K114" s="44"/>
      <c r="L114" s="48"/>
      <c r="M114" s="234"/>
      <c r="N114" s="23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U114" s="20" t="s">
        <v>93</v>
      </c>
    </row>
    <row r="115" s="2" customFormat="1" ht="24.15" customHeight="1">
      <c r="A115" s="42"/>
      <c r="B115" s="43"/>
      <c r="C115" s="218" t="s">
        <v>104</v>
      </c>
      <c r="D115" s="218" t="s">
        <v>256</v>
      </c>
      <c r="E115" s="219" t="s">
        <v>1851</v>
      </c>
      <c r="F115" s="220" t="s">
        <v>2560</v>
      </c>
      <c r="G115" s="221" t="s">
        <v>259</v>
      </c>
      <c r="H115" s="222">
        <v>2391.9000000000001</v>
      </c>
      <c r="I115" s="223"/>
      <c r="J115" s="224">
        <f>ROUND(I115*H115,2)</f>
        <v>0</v>
      </c>
      <c r="K115" s="220" t="s">
        <v>260</v>
      </c>
      <c r="L115" s="48"/>
      <c r="M115" s="225" t="s">
        <v>48</v>
      </c>
      <c r="N115" s="226" t="s">
        <v>56</v>
      </c>
      <c r="O115" s="88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9" t="s">
        <v>261</v>
      </c>
      <c r="AT115" s="229" t="s">
        <v>256</v>
      </c>
      <c r="AU115" s="229" t="s">
        <v>93</v>
      </c>
      <c r="AY115" s="20" t="s">
        <v>254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0" t="s">
        <v>23</v>
      </c>
      <c r="BK115" s="230">
        <f>ROUND(I115*H115,2)</f>
        <v>0</v>
      </c>
      <c r="BL115" s="20" t="s">
        <v>261</v>
      </c>
      <c r="BM115" s="229" t="s">
        <v>2561</v>
      </c>
    </row>
    <row r="116" s="2" customFormat="1">
      <c r="A116" s="42"/>
      <c r="B116" s="43"/>
      <c r="C116" s="44"/>
      <c r="D116" s="231" t="s">
        <v>263</v>
      </c>
      <c r="E116" s="44"/>
      <c r="F116" s="232" t="s">
        <v>2562</v>
      </c>
      <c r="G116" s="44"/>
      <c r="H116" s="44"/>
      <c r="I116" s="233"/>
      <c r="J116" s="44"/>
      <c r="K116" s="44"/>
      <c r="L116" s="48"/>
      <c r="M116" s="234"/>
      <c r="N116" s="23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263</v>
      </c>
      <c r="AU116" s="20" t="s">
        <v>93</v>
      </c>
    </row>
    <row r="117" s="13" customFormat="1">
      <c r="A117" s="13"/>
      <c r="B117" s="236"/>
      <c r="C117" s="237"/>
      <c r="D117" s="238" t="s">
        <v>265</v>
      </c>
      <c r="E117" s="239" t="s">
        <v>48</v>
      </c>
      <c r="F117" s="240" t="s">
        <v>2563</v>
      </c>
      <c r="G117" s="237"/>
      <c r="H117" s="241">
        <v>2391.9000000000001</v>
      </c>
      <c r="I117" s="242"/>
      <c r="J117" s="237"/>
      <c r="K117" s="237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265</v>
      </c>
      <c r="AU117" s="247" t="s">
        <v>93</v>
      </c>
      <c r="AV117" s="13" t="s">
        <v>93</v>
      </c>
      <c r="AW117" s="13" t="s">
        <v>46</v>
      </c>
      <c r="AX117" s="13" t="s">
        <v>85</v>
      </c>
      <c r="AY117" s="247" t="s">
        <v>254</v>
      </c>
    </row>
    <row r="118" s="14" customFormat="1">
      <c r="A118" s="14"/>
      <c r="B118" s="248"/>
      <c r="C118" s="249"/>
      <c r="D118" s="238" t="s">
        <v>265</v>
      </c>
      <c r="E118" s="250" t="s">
        <v>48</v>
      </c>
      <c r="F118" s="251" t="s">
        <v>268</v>
      </c>
      <c r="G118" s="249"/>
      <c r="H118" s="252">
        <v>2391.9000000000001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8" t="s">
        <v>265</v>
      </c>
      <c r="AU118" s="258" t="s">
        <v>93</v>
      </c>
      <c r="AV118" s="14" t="s">
        <v>261</v>
      </c>
      <c r="AW118" s="14" t="s">
        <v>46</v>
      </c>
      <c r="AX118" s="14" t="s">
        <v>23</v>
      </c>
      <c r="AY118" s="258" t="s">
        <v>254</v>
      </c>
    </row>
    <row r="119" s="2" customFormat="1">
      <c r="A119" s="42"/>
      <c r="B119" s="43"/>
      <c r="C119" s="44"/>
      <c r="D119" s="238" t="s">
        <v>278</v>
      </c>
      <c r="E119" s="44"/>
      <c r="F119" s="269" t="s">
        <v>2555</v>
      </c>
      <c r="G119" s="44"/>
      <c r="H119" s="44"/>
      <c r="I119" s="44"/>
      <c r="J119" s="44"/>
      <c r="K119" s="44"/>
      <c r="L119" s="48"/>
      <c r="M119" s="234"/>
      <c r="N119" s="23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U119" s="20" t="s">
        <v>93</v>
      </c>
    </row>
    <row r="120" s="2" customFormat="1">
      <c r="A120" s="42"/>
      <c r="B120" s="43"/>
      <c r="C120" s="44"/>
      <c r="D120" s="238" t="s">
        <v>278</v>
      </c>
      <c r="E120" s="44"/>
      <c r="F120" s="270" t="s">
        <v>2552</v>
      </c>
      <c r="G120" s="44"/>
      <c r="H120" s="271">
        <v>0</v>
      </c>
      <c r="I120" s="44"/>
      <c r="J120" s="44"/>
      <c r="K120" s="44"/>
      <c r="L120" s="48"/>
      <c r="M120" s="234"/>
      <c r="N120" s="23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U120" s="20" t="s">
        <v>93</v>
      </c>
    </row>
    <row r="121" s="2" customFormat="1">
      <c r="A121" s="42"/>
      <c r="B121" s="43"/>
      <c r="C121" s="44"/>
      <c r="D121" s="238" t="s">
        <v>278</v>
      </c>
      <c r="E121" s="44"/>
      <c r="F121" s="270" t="s">
        <v>1815</v>
      </c>
      <c r="G121" s="44"/>
      <c r="H121" s="271">
        <v>0</v>
      </c>
      <c r="I121" s="44"/>
      <c r="J121" s="44"/>
      <c r="K121" s="44"/>
      <c r="L121" s="48"/>
      <c r="M121" s="234"/>
      <c r="N121" s="23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U121" s="20" t="s">
        <v>93</v>
      </c>
    </row>
    <row r="122" s="2" customFormat="1">
      <c r="A122" s="42"/>
      <c r="B122" s="43"/>
      <c r="C122" s="44"/>
      <c r="D122" s="238" t="s">
        <v>278</v>
      </c>
      <c r="E122" s="44"/>
      <c r="F122" s="270" t="s">
        <v>2553</v>
      </c>
      <c r="G122" s="44"/>
      <c r="H122" s="271">
        <v>469</v>
      </c>
      <c r="I122" s="44"/>
      <c r="J122" s="44"/>
      <c r="K122" s="44"/>
      <c r="L122" s="48"/>
      <c r="M122" s="234"/>
      <c r="N122" s="23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U122" s="20" t="s">
        <v>93</v>
      </c>
    </row>
    <row r="123" s="2" customFormat="1" ht="16.5" customHeight="1">
      <c r="A123" s="42"/>
      <c r="B123" s="43"/>
      <c r="C123" s="285" t="s">
        <v>261</v>
      </c>
      <c r="D123" s="285" t="s">
        <v>376</v>
      </c>
      <c r="E123" s="286" t="s">
        <v>2564</v>
      </c>
      <c r="F123" s="287" t="s">
        <v>2565</v>
      </c>
      <c r="G123" s="288" t="s">
        <v>528</v>
      </c>
      <c r="H123" s="289">
        <v>312.77600000000001</v>
      </c>
      <c r="I123" s="290"/>
      <c r="J123" s="291">
        <f>ROUND(I123*H123,2)</f>
        <v>0</v>
      </c>
      <c r="K123" s="287" t="s">
        <v>984</v>
      </c>
      <c r="L123" s="292"/>
      <c r="M123" s="293" t="s">
        <v>48</v>
      </c>
      <c r="N123" s="294" t="s">
        <v>56</v>
      </c>
      <c r="O123" s="88"/>
      <c r="P123" s="227">
        <f>O123*H123</f>
        <v>0</v>
      </c>
      <c r="Q123" s="227">
        <v>1</v>
      </c>
      <c r="R123" s="227">
        <f>Q123*H123</f>
        <v>312.77600000000001</v>
      </c>
      <c r="S123" s="227">
        <v>0</v>
      </c>
      <c r="T123" s="22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9" t="s">
        <v>303</v>
      </c>
      <c r="AT123" s="229" t="s">
        <v>376</v>
      </c>
      <c r="AU123" s="229" t="s">
        <v>93</v>
      </c>
      <c r="AY123" s="20" t="s">
        <v>254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23</v>
      </c>
      <c r="BK123" s="230">
        <f>ROUND(I123*H123,2)</f>
        <v>0</v>
      </c>
      <c r="BL123" s="20" t="s">
        <v>261</v>
      </c>
      <c r="BM123" s="229" t="s">
        <v>2566</v>
      </c>
    </row>
    <row r="124" s="15" customFormat="1">
      <c r="A124" s="15"/>
      <c r="B124" s="259"/>
      <c r="C124" s="260"/>
      <c r="D124" s="238" t="s">
        <v>265</v>
      </c>
      <c r="E124" s="261" t="s">
        <v>48</v>
      </c>
      <c r="F124" s="262" t="s">
        <v>2567</v>
      </c>
      <c r="G124" s="260"/>
      <c r="H124" s="261" t="s">
        <v>48</v>
      </c>
      <c r="I124" s="263"/>
      <c r="J124" s="260"/>
      <c r="K124" s="260"/>
      <c r="L124" s="264"/>
      <c r="M124" s="265"/>
      <c r="N124" s="266"/>
      <c r="O124" s="266"/>
      <c r="P124" s="266"/>
      <c r="Q124" s="266"/>
      <c r="R124" s="266"/>
      <c r="S124" s="266"/>
      <c r="T124" s="26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8" t="s">
        <v>265</v>
      </c>
      <c r="AU124" s="268" t="s">
        <v>93</v>
      </c>
      <c r="AV124" s="15" t="s">
        <v>23</v>
      </c>
      <c r="AW124" s="15" t="s">
        <v>46</v>
      </c>
      <c r="AX124" s="15" t="s">
        <v>85</v>
      </c>
      <c r="AY124" s="268" t="s">
        <v>254</v>
      </c>
    </row>
    <row r="125" s="13" customFormat="1">
      <c r="A125" s="13"/>
      <c r="B125" s="236"/>
      <c r="C125" s="237"/>
      <c r="D125" s="238" t="s">
        <v>265</v>
      </c>
      <c r="E125" s="239" t="s">
        <v>48</v>
      </c>
      <c r="F125" s="240" t="s">
        <v>2548</v>
      </c>
      <c r="G125" s="237"/>
      <c r="H125" s="241">
        <v>469</v>
      </c>
      <c r="I125" s="242"/>
      <c r="J125" s="237"/>
      <c r="K125" s="237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265</v>
      </c>
      <c r="AU125" s="247" t="s">
        <v>93</v>
      </c>
      <c r="AV125" s="13" t="s">
        <v>93</v>
      </c>
      <c r="AW125" s="13" t="s">
        <v>46</v>
      </c>
      <c r="AX125" s="13" t="s">
        <v>85</v>
      </c>
      <c r="AY125" s="247" t="s">
        <v>254</v>
      </c>
    </row>
    <row r="126" s="14" customFormat="1">
      <c r="A126" s="14"/>
      <c r="B126" s="248"/>
      <c r="C126" s="249"/>
      <c r="D126" s="238" t="s">
        <v>265</v>
      </c>
      <c r="E126" s="250" t="s">
        <v>1865</v>
      </c>
      <c r="F126" s="251" t="s">
        <v>268</v>
      </c>
      <c r="G126" s="249"/>
      <c r="H126" s="252">
        <v>469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8" t="s">
        <v>265</v>
      </c>
      <c r="AU126" s="258" t="s">
        <v>93</v>
      </c>
      <c r="AV126" s="14" t="s">
        <v>261</v>
      </c>
      <c r="AW126" s="14" t="s">
        <v>46</v>
      </c>
      <c r="AX126" s="14" t="s">
        <v>85</v>
      </c>
      <c r="AY126" s="258" t="s">
        <v>254</v>
      </c>
    </row>
    <row r="127" s="13" customFormat="1">
      <c r="A127" s="13"/>
      <c r="B127" s="236"/>
      <c r="C127" s="237"/>
      <c r="D127" s="238" t="s">
        <v>265</v>
      </c>
      <c r="E127" s="239" t="s">
        <v>48</v>
      </c>
      <c r="F127" s="240" t="s">
        <v>2568</v>
      </c>
      <c r="G127" s="237"/>
      <c r="H127" s="241">
        <v>312.77600000000001</v>
      </c>
      <c r="I127" s="242"/>
      <c r="J127" s="237"/>
      <c r="K127" s="237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265</v>
      </c>
      <c r="AU127" s="247" t="s">
        <v>93</v>
      </c>
      <c r="AV127" s="13" t="s">
        <v>93</v>
      </c>
      <c r="AW127" s="13" t="s">
        <v>46</v>
      </c>
      <c r="AX127" s="13" t="s">
        <v>85</v>
      </c>
      <c r="AY127" s="247" t="s">
        <v>254</v>
      </c>
    </row>
    <row r="128" s="14" customFormat="1">
      <c r="A128" s="14"/>
      <c r="B128" s="248"/>
      <c r="C128" s="249"/>
      <c r="D128" s="238" t="s">
        <v>265</v>
      </c>
      <c r="E128" s="250" t="s">
        <v>48</v>
      </c>
      <c r="F128" s="251" t="s">
        <v>268</v>
      </c>
      <c r="G128" s="249"/>
      <c r="H128" s="252">
        <v>312.77600000000001</v>
      </c>
      <c r="I128" s="253"/>
      <c r="J128" s="249"/>
      <c r="K128" s="249"/>
      <c r="L128" s="254"/>
      <c r="M128" s="255"/>
      <c r="N128" s="256"/>
      <c r="O128" s="256"/>
      <c r="P128" s="256"/>
      <c r="Q128" s="256"/>
      <c r="R128" s="256"/>
      <c r="S128" s="256"/>
      <c r="T128" s="25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8" t="s">
        <v>265</v>
      </c>
      <c r="AU128" s="258" t="s">
        <v>93</v>
      </c>
      <c r="AV128" s="14" t="s">
        <v>261</v>
      </c>
      <c r="AW128" s="14" t="s">
        <v>46</v>
      </c>
      <c r="AX128" s="14" t="s">
        <v>23</v>
      </c>
      <c r="AY128" s="258" t="s">
        <v>254</v>
      </c>
    </row>
    <row r="129" s="2" customFormat="1">
      <c r="A129" s="42"/>
      <c r="B129" s="43"/>
      <c r="C129" s="44"/>
      <c r="D129" s="238" t="s">
        <v>278</v>
      </c>
      <c r="E129" s="44"/>
      <c r="F129" s="269" t="s">
        <v>2555</v>
      </c>
      <c r="G129" s="44"/>
      <c r="H129" s="44"/>
      <c r="I129" s="44"/>
      <c r="J129" s="44"/>
      <c r="K129" s="44"/>
      <c r="L129" s="48"/>
      <c r="M129" s="234"/>
      <c r="N129" s="23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U129" s="20" t="s">
        <v>93</v>
      </c>
    </row>
    <row r="130" s="2" customFormat="1">
      <c r="A130" s="42"/>
      <c r="B130" s="43"/>
      <c r="C130" s="44"/>
      <c r="D130" s="238" t="s">
        <v>278</v>
      </c>
      <c r="E130" s="44"/>
      <c r="F130" s="270" t="s">
        <v>2552</v>
      </c>
      <c r="G130" s="44"/>
      <c r="H130" s="271">
        <v>0</v>
      </c>
      <c r="I130" s="44"/>
      <c r="J130" s="44"/>
      <c r="K130" s="44"/>
      <c r="L130" s="48"/>
      <c r="M130" s="234"/>
      <c r="N130" s="23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U130" s="20" t="s">
        <v>93</v>
      </c>
    </row>
    <row r="131" s="2" customFormat="1">
      <c r="A131" s="42"/>
      <c r="B131" s="43"/>
      <c r="C131" s="44"/>
      <c r="D131" s="238" t="s">
        <v>278</v>
      </c>
      <c r="E131" s="44"/>
      <c r="F131" s="270" t="s">
        <v>1815</v>
      </c>
      <c r="G131" s="44"/>
      <c r="H131" s="271">
        <v>0</v>
      </c>
      <c r="I131" s="44"/>
      <c r="J131" s="44"/>
      <c r="K131" s="44"/>
      <c r="L131" s="48"/>
      <c r="M131" s="234"/>
      <c r="N131" s="23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U131" s="20" t="s">
        <v>93</v>
      </c>
    </row>
    <row r="132" s="2" customFormat="1">
      <c r="A132" s="42"/>
      <c r="B132" s="43"/>
      <c r="C132" s="44"/>
      <c r="D132" s="238" t="s">
        <v>278</v>
      </c>
      <c r="E132" s="44"/>
      <c r="F132" s="270" t="s">
        <v>2553</v>
      </c>
      <c r="G132" s="44"/>
      <c r="H132" s="271">
        <v>469</v>
      </c>
      <c r="I132" s="44"/>
      <c r="J132" s="44"/>
      <c r="K132" s="44"/>
      <c r="L132" s="48"/>
      <c r="M132" s="234"/>
      <c r="N132" s="23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U132" s="20" t="s">
        <v>93</v>
      </c>
    </row>
    <row r="133" s="2" customFormat="1" ht="24.15" customHeight="1">
      <c r="A133" s="42"/>
      <c r="B133" s="43"/>
      <c r="C133" s="218" t="s">
        <v>287</v>
      </c>
      <c r="D133" s="218" t="s">
        <v>256</v>
      </c>
      <c r="E133" s="219" t="s">
        <v>1879</v>
      </c>
      <c r="F133" s="220" t="s">
        <v>1880</v>
      </c>
      <c r="G133" s="221" t="s">
        <v>259</v>
      </c>
      <c r="H133" s="222">
        <v>2391.9000000000001</v>
      </c>
      <c r="I133" s="223"/>
      <c r="J133" s="224">
        <f>ROUND(I133*H133,2)</f>
        <v>0</v>
      </c>
      <c r="K133" s="220" t="s">
        <v>260</v>
      </c>
      <c r="L133" s="48"/>
      <c r="M133" s="225" t="s">
        <v>48</v>
      </c>
      <c r="N133" s="226" t="s">
        <v>56</v>
      </c>
      <c r="O133" s="88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9" t="s">
        <v>261</v>
      </c>
      <c r="AT133" s="229" t="s">
        <v>256</v>
      </c>
      <c r="AU133" s="229" t="s">
        <v>93</v>
      </c>
      <c r="AY133" s="20" t="s">
        <v>254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23</v>
      </c>
      <c r="BK133" s="230">
        <f>ROUND(I133*H133,2)</f>
        <v>0</v>
      </c>
      <c r="BL133" s="20" t="s">
        <v>261</v>
      </c>
      <c r="BM133" s="229" t="s">
        <v>2569</v>
      </c>
    </row>
    <row r="134" s="2" customFormat="1">
      <c r="A134" s="42"/>
      <c r="B134" s="43"/>
      <c r="C134" s="44"/>
      <c r="D134" s="231" t="s">
        <v>263</v>
      </c>
      <c r="E134" s="44"/>
      <c r="F134" s="232" t="s">
        <v>1882</v>
      </c>
      <c r="G134" s="44"/>
      <c r="H134" s="44"/>
      <c r="I134" s="233"/>
      <c r="J134" s="44"/>
      <c r="K134" s="44"/>
      <c r="L134" s="48"/>
      <c r="M134" s="234"/>
      <c r="N134" s="23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263</v>
      </c>
      <c r="AU134" s="20" t="s">
        <v>93</v>
      </c>
    </row>
    <row r="135" s="13" customFormat="1">
      <c r="A135" s="13"/>
      <c r="B135" s="236"/>
      <c r="C135" s="237"/>
      <c r="D135" s="238" t="s">
        <v>265</v>
      </c>
      <c r="E135" s="239" t="s">
        <v>48</v>
      </c>
      <c r="F135" s="240" t="s">
        <v>2563</v>
      </c>
      <c r="G135" s="237"/>
      <c r="H135" s="241">
        <v>2391.9000000000001</v>
      </c>
      <c r="I135" s="242"/>
      <c r="J135" s="237"/>
      <c r="K135" s="237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265</v>
      </c>
      <c r="AU135" s="247" t="s">
        <v>93</v>
      </c>
      <c r="AV135" s="13" t="s">
        <v>93</v>
      </c>
      <c r="AW135" s="13" t="s">
        <v>46</v>
      </c>
      <c r="AX135" s="13" t="s">
        <v>85</v>
      </c>
      <c r="AY135" s="247" t="s">
        <v>254</v>
      </c>
    </row>
    <row r="136" s="14" customFormat="1">
      <c r="A136" s="14"/>
      <c r="B136" s="248"/>
      <c r="C136" s="249"/>
      <c r="D136" s="238" t="s">
        <v>265</v>
      </c>
      <c r="E136" s="250" t="s">
        <v>48</v>
      </c>
      <c r="F136" s="251" t="s">
        <v>268</v>
      </c>
      <c r="G136" s="249"/>
      <c r="H136" s="252">
        <v>2391.9000000000001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265</v>
      </c>
      <c r="AU136" s="258" t="s">
        <v>93</v>
      </c>
      <c r="AV136" s="14" t="s">
        <v>261</v>
      </c>
      <c r="AW136" s="14" t="s">
        <v>46</v>
      </c>
      <c r="AX136" s="14" t="s">
        <v>23</v>
      </c>
      <c r="AY136" s="258" t="s">
        <v>254</v>
      </c>
    </row>
    <row r="137" s="2" customFormat="1">
      <c r="A137" s="42"/>
      <c r="B137" s="43"/>
      <c r="C137" s="44"/>
      <c r="D137" s="238" t="s">
        <v>278</v>
      </c>
      <c r="E137" s="44"/>
      <c r="F137" s="269" t="s">
        <v>2555</v>
      </c>
      <c r="G137" s="44"/>
      <c r="H137" s="44"/>
      <c r="I137" s="44"/>
      <c r="J137" s="44"/>
      <c r="K137" s="44"/>
      <c r="L137" s="48"/>
      <c r="M137" s="234"/>
      <c r="N137" s="23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U137" s="20" t="s">
        <v>93</v>
      </c>
    </row>
    <row r="138" s="2" customFormat="1">
      <c r="A138" s="42"/>
      <c r="B138" s="43"/>
      <c r="C138" s="44"/>
      <c r="D138" s="238" t="s">
        <v>278</v>
      </c>
      <c r="E138" s="44"/>
      <c r="F138" s="270" t="s">
        <v>2552</v>
      </c>
      <c r="G138" s="44"/>
      <c r="H138" s="271">
        <v>0</v>
      </c>
      <c r="I138" s="44"/>
      <c r="J138" s="44"/>
      <c r="K138" s="44"/>
      <c r="L138" s="48"/>
      <c r="M138" s="234"/>
      <c r="N138" s="23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U138" s="20" t="s">
        <v>93</v>
      </c>
    </row>
    <row r="139" s="2" customFormat="1">
      <c r="A139" s="42"/>
      <c r="B139" s="43"/>
      <c r="C139" s="44"/>
      <c r="D139" s="238" t="s">
        <v>278</v>
      </c>
      <c r="E139" s="44"/>
      <c r="F139" s="270" t="s">
        <v>1815</v>
      </c>
      <c r="G139" s="44"/>
      <c r="H139" s="271">
        <v>0</v>
      </c>
      <c r="I139" s="44"/>
      <c r="J139" s="44"/>
      <c r="K139" s="44"/>
      <c r="L139" s="48"/>
      <c r="M139" s="234"/>
      <c r="N139" s="23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U139" s="20" t="s">
        <v>93</v>
      </c>
    </row>
    <row r="140" s="2" customFormat="1">
      <c r="A140" s="42"/>
      <c r="B140" s="43"/>
      <c r="C140" s="44"/>
      <c r="D140" s="238" t="s">
        <v>278</v>
      </c>
      <c r="E140" s="44"/>
      <c r="F140" s="270" t="s">
        <v>2553</v>
      </c>
      <c r="G140" s="44"/>
      <c r="H140" s="271">
        <v>469</v>
      </c>
      <c r="I140" s="44"/>
      <c r="J140" s="44"/>
      <c r="K140" s="44"/>
      <c r="L140" s="48"/>
      <c r="M140" s="234"/>
      <c r="N140" s="23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U140" s="20" t="s">
        <v>93</v>
      </c>
    </row>
    <row r="141" s="2" customFormat="1" ht="24.15" customHeight="1">
      <c r="A141" s="42"/>
      <c r="B141" s="43"/>
      <c r="C141" s="218" t="s">
        <v>292</v>
      </c>
      <c r="D141" s="218" t="s">
        <v>256</v>
      </c>
      <c r="E141" s="219" t="s">
        <v>1917</v>
      </c>
      <c r="F141" s="220" t="s">
        <v>1918</v>
      </c>
      <c r="G141" s="221" t="s">
        <v>379</v>
      </c>
      <c r="H141" s="222">
        <v>55628.383000000002</v>
      </c>
      <c r="I141" s="223"/>
      <c r="J141" s="224">
        <f>ROUND(I141*H141,2)</f>
        <v>0</v>
      </c>
      <c r="K141" s="220" t="s">
        <v>260</v>
      </c>
      <c r="L141" s="48"/>
      <c r="M141" s="225" t="s">
        <v>48</v>
      </c>
      <c r="N141" s="226" t="s">
        <v>56</v>
      </c>
      <c r="O141" s="88"/>
      <c r="P141" s="227">
        <f>O141*H141</f>
        <v>0</v>
      </c>
      <c r="Q141" s="227">
        <v>0.00025999999999999998</v>
      </c>
      <c r="R141" s="227">
        <f>Q141*H141</f>
        <v>14.46337958</v>
      </c>
      <c r="S141" s="227">
        <v>0</v>
      </c>
      <c r="T141" s="22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9" t="s">
        <v>261</v>
      </c>
      <c r="AT141" s="229" t="s">
        <v>256</v>
      </c>
      <c r="AU141" s="229" t="s">
        <v>93</v>
      </c>
      <c r="AY141" s="20" t="s">
        <v>254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23</v>
      </c>
      <c r="BK141" s="230">
        <f>ROUND(I141*H141,2)</f>
        <v>0</v>
      </c>
      <c r="BL141" s="20" t="s">
        <v>261</v>
      </c>
      <c r="BM141" s="229" t="s">
        <v>1919</v>
      </c>
    </row>
    <row r="142" s="2" customFormat="1">
      <c r="A142" s="42"/>
      <c r="B142" s="43"/>
      <c r="C142" s="44"/>
      <c r="D142" s="231" t="s">
        <v>263</v>
      </c>
      <c r="E142" s="44"/>
      <c r="F142" s="232" t="s">
        <v>1920</v>
      </c>
      <c r="G142" s="44"/>
      <c r="H142" s="44"/>
      <c r="I142" s="233"/>
      <c r="J142" s="44"/>
      <c r="K142" s="44"/>
      <c r="L142" s="48"/>
      <c r="M142" s="234"/>
      <c r="N142" s="23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263</v>
      </c>
      <c r="AU142" s="20" t="s">
        <v>93</v>
      </c>
    </row>
    <row r="143" s="15" customFormat="1">
      <c r="A143" s="15"/>
      <c r="B143" s="259"/>
      <c r="C143" s="260"/>
      <c r="D143" s="238" t="s">
        <v>265</v>
      </c>
      <c r="E143" s="261" t="s">
        <v>48</v>
      </c>
      <c r="F143" s="262" t="s">
        <v>2570</v>
      </c>
      <c r="G143" s="260"/>
      <c r="H143" s="261" t="s">
        <v>48</v>
      </c>
      <c r="I143" s="263"/>
      <c r="J143" s="260"/>
      <c r="K143" s="260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265</v>
      </c>
      <c r="AU143" s="268" t="s">
        <v>93</v>
      </c>
      <c r="AV143" s="15" t="s">
        <v>23</v>
      </c>
      <c r="AW143" s="15" t="s">
        <v>46</v>
      </c>
      <c r="AX143" s="15" t="s">
        <v>85</v>
      </c>
      <c r="AY143" s="268" t="s">
        <v>254</v>
      </c>
    </row>
    <row r="144" s="15" customFormat="1">
      <c r="A144" s="15"/>
      <c r="B144" s="259"/>
      <c r="C144" s="260"/>
      <c r="D144" s="238" t="s">
        <v>265</v>
      </c>
      <c r="E144" s="261" t="s">
        <v>48</v>
      </c>
      <c r="F144" s="262" t="s">
        <v>2571</v>
      </c>
      <c r="G144" s="260"/>
      <c r="H144" s="261" t="s">
        <v>48</v>
      </c>
      <c r="I144" s="263"/>
      <c r="J144" s="260"/>
      <c r="K144" s="260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265</v>
      </c>
      <c r="AU144" s="268" t="s">
        <v>93</v>
      </c>
      <c r="AV144" s="15" t="s">
        <v>23</v>
      </c>
      <c r="AW144" s="15" t="s">
        <v>46</v>
      </c>
      <c r="AX144" s="15" t="s">
        <v>85</v>
      </c>
      <c r="AY144" s="268" t="s">
        <v>254</v>
      </c>
    </row>
    <row r="145" s="13" customFormat="1">
      <c r="A145" s="13"/>
      <c r="B145" s="236"/>
      <c r="C145" s="237"/>
      <c r="D145" s="238" t="s">
        <v>265</v>
      </c>
      <c r="E145" s="239" t="s">
        <v>48</v>
      </c>
      <c r="F145" s="240" t="s">
        <v>2572</v>
      </c>
      <c r="G145" s="237"/>
      <c r="H145" s="241">
        <v>4649.9660000000003</v>
      </c>
      <c r="I145" s="242"/>
      <c r="J145" s="237"/>
      <c r="K145" s="237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265</v>
      </c>
      <c r="AU145" s="247" t="s">
        <v>93</v>
      </c>
      <c r="AV145" s="13" t="s">
        <v>93</v>
      </c>
      <c r="AW145" s="13" t="s">
        <v>46</v>
      </c>
      <c r="AX145" s="13" t="s">
        <v>85</v>
      </c>
      <c r="AY145" s="247" t="s">
        <v>254</v>
      </c>
    </row>
    <row r="146" s="15" customFormat="1">
      <c r="A146" s="15"/>
      <c r="B146" s="259"/>
      <c r="C146" s="260"/>
      <c r="D146" s="238" t="s">
        <v>265</v>
      </c>
      <c r="E146" s="261" t="s">
        <v>48</v>
      </c>
      <c r="F146" s="262" t="s">
        <v>1924</v>
      </c>
      <c r="G146" s="260"/>
      <c r="H146" s="261" t="s">
        <v>48</v>
      </c>
      <c r="I146" s="263"/>
      <c r="J146" s="260"/>
      <c r="K146" s="260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265</v>
      </c>
      <c r="AU146" s="268" t="s">
        <v>93</v>
      </c>
      <c r="AV146" s="15" t="s">
        <v>23</v>
      </c>
      <c r="AW146" s="15" t="s">
        <v>46</v>
      </c>
      <c r="AX146" s="15" t="s">
        <v>85</v>
      </c>
      <c r="AY146" s="268" t="s">
        <v>254</v>
      </c>
    </row>
    <row r="147" s="13" customFormat="1">
      <c r="A147" s="13"/>
      <c r="B147" s="236"/>
      <c r="C147" s="237"/>
      <c r="D147" s="238" t="s">
        <v>265</v>
      </c>
      <c r="E147" s="239" t="s">
        <v>48</v>
      </c>
      <c r="F147" s="240" t="s">
        <v>2573</v>
      </c>
      <c r="G147" s="237"/>
      <c r="H147" s="241">
        <v>1718.4960000000001</v>
      </c>
      <c r="I147" s="242"/>
      <c r="J147" s="237"/>
      <c r="K147" s="237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265</v>
      </c>
      <c r="AU147" s="247" t="s">
        <v>93</v>
      </c>
      <c r="AV147" s="13" t="s">
        <v>93</v>
      </c>
      <c r="AW147" s="13" t="s">
        <v>46</v>
      </c>
      <c r="AX147" s="13" t="s">
        <v>85</v>
      </c>
      <c r="AY147" s="247" t="s">
        <v>254</v>
      </c>
    </row>
    <row r="148" s="15" customFormat="1">
      <c r="A148" s="15"/>
      <c r="B148" s="259"/>
      <c r="C148" s="260"/>
      <c r="D148" s="238" t="s">
        <v>265</v>
      </c>
      <c r="E148" s="261" t="s">
        <v>48</v>
      </c>
      <c r="F148" s="262" t="s">
        <v>2574</v>
      </c>
      <c r="G148" s="260"/>
      <c r="H148" s="261" t="s">
        <v>48</v>
      </c>
      <c r="I148" s="263"/>
      <c r="J148" s="260"/>
      <c r="K148" s="260"/>
      <c r="L148" s="264"/>
      <c r="M148" s="265"/>
      <c r="N148" s="266"/>
      <c r="O148" s="266"/>
      <c r="P148" s="266"/>
      <c r="Q148" s="266"/>
      <c r="R148" s="266"/>
      <c r="S148" s="266"/>
      <c r="T148" s="26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8" t="s">
        <v>265</v>
      </c>
      <c r="AU148" s="268" t="s">
        <v>93</v>
      </c>
      <c r="AV148" s="15" t="s">
        <v>23</v>
      </c>
      <c r="AW148" s="15" t="s">
        <v>46</v>
      </c>
      <c r="AX148" s="15" t="s">
        <v>85</v>
      </c>
      <c r="AY148" s="268" t="s">
        <v>254</v>
      </c>
    </row>
    <row r="149" s="13" customFormat="1">
      <c r="A149" s="13"/>
      <c r="B149" s="236"/>
      <c r="C149" s="237"/>
      <c r="D149" s="238" t="s">
        <v>265</v>
      </c>
      <c r="E149" s="239" t="s">
        <v>48</v>
      </c>
      <c r="F149" s="240" t="s">
        <v>2575</v>
      </c>
      <c r="G149" s="237"/>
      <c r="H149" s="241">
        <v>49259.921000000002</v>
      </c>
      <c r="I149" s="242"/>
      <c r="J149" s="237"/>
      <c r="K149" s="237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265</v>
      </c>
      <c r="AU149" s="247" t="s">
        <v>93</v>
      </c>
      <c r="AV149" s="13" t="s">
        <v>93</v>
      </c>
      <c r="AW149" s="13" t="s">
        <v>46</v>
      </c>
      <c r="AX149" s="13" t="s">
        <v>85</v>
      </c>
      <c r="AY149" s="247" t="s">
        <v>254</v>
      </c>
    </row>
    <row r="150" s="14" customFormat="1">
      <c r="A150" s="14"/>
      <c r="B150" s="248"/>
      <c r="C150" s="249"/>
      <c r="D150" s="238" t="s">
        <v>265</v>
      </c>
      <c r="E150" s="250" t="s">
        <v>1777</v>
      </c>
      <c r="F150" s="251" t="s">
        <v>268</v>
      </c>
      <c r="G150" s="249"/>
      <c r="H150" s="252">
        <v>55628.383000000002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8" t="s">
        <v>265</v>
      </c>
      <c r="AU150" s="258" t="s">
        <v>93</v>
      </c>
      <c r="AV150" s="14" t="s">
        <v>261</v>
      </c>
      <c r="AW150" s="14" t="s">
        <v>46</v>
      </c>
      <c r="AX150" s="14" t="s">
        <v>23</v>
      </c>
      <c r="AY150" s="258" t="s">
        <v>254</v>
      </c>
    </row>
    <row r="151" s="2" customFormat="1" ht="16.5" customHeight="1">
      <c r="A151" s="42"/>
      <c r="B151" s="43"/>
      <c r="C151" s="285" t="s">
        <v>298</v>
      </c>
      <c r="D151" s="285" t="s">
        <v>376</v>
      </c>
      <c r="E151" s="286" t="s">
        <v>1934</v>
      </c>
      <c r="F151" s="287" t="s">
        <v>1935</v>
      </c>
      <c r="G151" s="288" t="s">
        <v>528</v>
      </c>
      <c r="H151" s="289">
        <v>49.259999999999998</v>
      </c>
      <c r="I151" s="290"/>
      <c r="J151" s="291">
        <f>ROUND(I151*H151,2)</f>
        <v>0</v>
      </c>
      <c r="K151" s="287" t="s">
        <v>260</v>
      </c>
      <c r="L151" s="292"/>
      <c r="M151" s="293" t="s">
        <v>48</v>
      </c>
      <c r="N151" s="294" t="s">
        <v>56</v>
      </c>
      <c r="O151" s="88"/>
      <c r="P151" s="227">
        <f>O151*H151</f>
        <v>0</v>
      </c>
      <c r="Q151" s="227">
        <v>1</v>
      </c>
      <c r="R151" s="227">
        <f>Q151*H151</f>
        <v>49.259999999999998</v>
      </c>
      <c r="S151" s="227">
        <v>0</v>
      </c>
      <c r="T151" s="22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9" t="s">
        <v>303</v>
      </c>
      <c r="AT151" s="229" t="s">
        <v>376</v>
      </c>
      <c r="AU151" s="229" t="s">
        <v>93</v>
      </c>
      <c r="AY151" s="20" t="s">
        <v>254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23</v>
      </c>
      <c r="BK151" s="230">
        <f>ROUND(I151*H151,2)</f>
        <v>0</v>
      </c>
      <c r="BL151" s="20" t="s">
        <v>261</v>
      </c>
      <c r="BM151" s="229" t="s">
        <v>1936</v>
      </c>
    </row>
    <row r="152" s="15" customFormat="1">
      <c r="A152" s="15"/>
      <c r="B152" s="259"/>
      <c r="C152" s="260"/>
      <c r="D152" s="238" t="s">
        <v>265</v>
      </c>
      <c r="E152" s="261" t="s">
        <v>48</v>
      </c>
      <c r="F152" s="262" t="s">
        <v>2574</v>
      </c>
      <c r="G152" s="260"/>
      <c r="H152" s="261" t="s">
        <v>48</v>
      </c>
      <c r="I152" s="263"/>
      <c r="J152" s="260"/>
      <c r="K152" s="260"/>
      <c r="L152" s="264"/>
      <c r="M152" s="265"/>
      <c r="N152" s="266"/>
      <c r="O152" s="266"/>
      <c r="P152" s="266"/>
      <c r="Q152" s="266"/>
      <c r="R152" s="266"/>
      <c r="S152" s="266"/>
      <c r="T152" s="26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8" t="s">
        <v>265</v>
      </c>
      <c r="AU152" s="268" t="s">
        <v>93</v>
      </c>
      <c r="AV152" s="15" t="s">
        <v>23</v>
      </c>
      <c r="AW152" s="15" t="s">
        <v>46</v>
      </c>
      <c r="AX152" s="15" t="s">
        <v>85</v>
      </c>
      <c r="AY152" s="268" t="s">
        <v>254</v>
      </c>
    </row>
    <row r="153" s="13" customFormat="1">
      <c r="A153" s="13"/>
      <c r="B153" s="236"/>
      <c r="C153" s="237"/>
      <c r="D153" s="238" t="s">
        <v>265</v>
      </c>
      <c r="E153" s="239" t="s">
        <v>48</v>
      </c>
      <c r="F153" s="240" t="s">
        <v>2576</v>
      </c>
      <c r="G153" s="237"/>
      <c r="H153" s="241">
        <v>49.259999999999998</v>
      </c>
      <c r="I153" s="242"/>
      <c r="J153" s="237"/>
      <c r="K153" s="237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265</v>
      </c>
      <c r="AU153" s="247" t="s">
        <v>93</v>
      </c>
      <c r="AV153" s="13" t="s">
        <v>93</v>
      </c>
      <c r="AW153" s="13" t="s">
        <v>46</v>
      </c>
      <c r="AX153" s="13" t="s">
        <v>85</v>
      </c>
      <c r="AY153" s="247" t="s">
        <v>254</v>
      </c>
    </row>
    <row r="154" s="14" customFormat="1">
      <c r="A154" s="14"/>
      <c r="B154" s="248"/>
      <c r="C154" s="249"/>
      <c r="D154" s="238" t="s">
        <v>265</v>
      </c>
      <c r="E154" s="250" t="s">
        <v>48</v>
      </c>
      <c r="F154" s="251" t="s">
        <v>268</v>
      </c>
      <c r="G154" s="249"/>
      <c r="H154" s="252">
        <v>49.259999999999998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8" t="s">
        <v>265</v>
      </c>
      <c r="AU154" s="258" t="s">
        <v>93</v>
      </c>
      <c r="AV154" s="14" t="s">
        <v>261</v>
      </c>
      <c r="AW154" s="14" t="s">
        <v>46</v>
      </c>
      <c r="AX154" s="14" t="s">
        <v>23</v>
      </c>
      <c r="AY154" s="258" t="s">
        <v>254</v>
      </c>
    </row>
    <row r="155" s="2" customFormat="1" ht="16.5" customHeight="1">
      <c r="A155" s="42"/>
      <c r="B155" s="43"/>
      <c r="C155" s="285" t="s">
        <v>303</v>
      </c>
      <c r="D155" s="285" t="s">
        <v>376</v>
      </c>
      <c r="E155" s="286" t="s">
        <v>1947</v>
      </c>
      <c r="F155" s="287" t="s">
        <v>1948</v>
      </c>
      <c r="G155" s="288" t="s">
        <v>528</v>
      </c>
      <c r="H155" s="289">
        <v>1.718</v>
      </c>
      <c r="I155" s="290"/>
      <c r="J155" s="291">
        <f>ROUND(I155*H155,2)</f>
        <v>0</v>
      </c>
      <c r="K155" s="287" t="s">
        <v>797</v>
      </c>
      <c r="L155" s="292"/>
      <c r="M155" s="293" t="s">
        <v>48</v>
      </c>
      <c r="N155" s="294" t="s">
        <v>56</v>
      </c>
      <c r="O155" s="88"/>
      <c r="P155" s="227">
        <f>O155*H155</f>
        <v>0</v>
      </c>
      <c r="Q155" s="227">
        <v>1</v>
      </c>
      <c r="R155" s="227">
        <f>Q155*H155</f>
        <v>1.718</v>
      </c>
      <c r="S155" s="227">
        <v>0</v>
      </c>
      <c r="T155" s="22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9" t="s">
        <v>303</v>
      </c>
      <c r="AT155" s="229" t="s">
        <v>376</v>
      </c>
      <c r="AU155" s="229" t="s">
        <v>93</v>
      </c>
      <c r="AY155" s="20" t="s">
        <v>254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0" t="s">
        <v>23</v>
      </c>
      <c r="BK155" s="230">
        <f>ROUND(I155*H155,2)</f>
        <v>0</v>
      </c>
      <c r="BL155" s="20" t="s">
        <v>261</v>
      </c>
      <c r="BM155" s="229" t="s">
        <v>1949</v>
      </c>
    </row>
    <row r="156" s="13" customFormat="1">
      <c r="A156" s="13"/>
      <c r="B156" s="236"/>
      <c r="C156" s="237"/>
      <c r="D156" s="238" t="s">
        <v>265</v>
      </c>
      <c r="E156" s="239" t="s">
        <v>48</v>
      </c>
      <c r="F156" s="240" t="s">
        <v>2577</v>
      </c>
      <c r="G156" s="237"/>
      <c r="H156" s="241">
        <v>1.718</v>
      </c>
      <c r="I156" s="242"/>
      <c r="J156" s="237"/>
      <c r="K156" s="237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265</v>
      </c>
      <c r="AU156" s="247" t="s">
        <v>93</v>
      </c>
      <c r="AV156" s="13" t="s">
        <v>93</v>
      </c>
      <c r="AW156" s="13" t="s">
        <v>46</v>
      </c>
      <c r="AX156" s="13" t="s">
        <v>85</v>
      </c>
      <c r="AY156" s="247" t="s">
        <v>254</v>
      </c>
    </row>
    <row r="157" s="14" customFormat="1">
      <c r="A157" s="14"/>
      <c r="B157" s="248"/>
      <c r="C157" s="249"/>
      <c r="D157" s="238" t="s">
        <v>265</v>
      </c>
      <c r="E157" s="250" t="s">
        <v>48</v>
      </c>
      <c r="F157" s="251" t="s">
        <v>268</v>
      </c>
      <c r="G157" s="249"/>
      <c r="H157" s="252">
        <v>1.718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8" t="s">
        <v>265</v>
      </c>
      <c r="AU157" s="258" t="s">
        <v>93</v>
      </c>
      <c r="AV157" s="14" t="s">
        <v>261</v>
      </c>
      <c r="AW157" s="14" t="s">
        <v>46</v>
      </c>
      <c r="AX157" s="14" t="s">
        <v>23</v>
      </c>
      <c r="AY157" s="258" t="s">
        <v>254</v>
      </c>
    </row>
    <row r="158" s="2" customFormat="1" ht="16.5" customHeight="1">
      <c r="A158" s="42"/>
      <c r="B158" s="43"/>
      <c r="C158" s="285" t="s">
        <v>311</v>
      </c>
      <c r="D158" s="285" t="s">
        <v>376</v>
      </c>
      <c r="E158" s="286" t="s">
        <v>1951</v>
      </c>
      <c r="F158" s="287" t="s">
        <v>1952</v>
      </c>
      <c r="G158" s="288" t="s">
        <v>192</v>
      </c>
      <c r="H158" s="289">
        <v>90.168000000000006</v>
      </c>
      <c r="I158" s="290"/>
      <c r="J158" s="291">
        <f>ROUND(I158*H158,2)</f>
        <v>0</v>
      </c>
      <c r="K158" s="287" t="s">
        <v>984</v>
      </c>
      <c r="L158" s="292"/>
      <c r="M158" s="293" t="s">
        <v>48</v>
      </c>
      <c r="N158" s="294" t="s">
        <v>56</v>
      </c>
      <c r="O158" s="88"/>
      <c r="P158" s="227">
        <f>O158*H158</f>
        <v>0</v>
      </c>
      <c r="Q158" s="227">
        <v>0.051569999999999998</v>
      </c>
      <c r="R158" s="227">
        <f>Q158*H158</f>
        <v>4.6499637600000003</v>
      </c>
      <c r="S158" s="227">
        <v>0</v>
      </c>
      <c r="T158" s="22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9" t="s">
        <v>303</v>
      </c>
      <c r="AT158" s="229" t="s">
        <v>376</v>
      </c>
      <c r="AU158" s="229" t="s">
        <v>93</v>
      </c>
      <c r="AY158" s="20" t="s">
        <v>254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23</v>
      </c>
      <c r="BK158" s="230">
        <f>ROUND(I158*H158,2)</f>
        <v>0</v>
      </c>
      <c r="BL158" s="20" t="s">
        <v>261</v>
      </c>
      <c r="BM158" s="229" t="s">
        <v>1953</v>
      </c>
    </row>
    <row r="159" s="13" customFormat="1">
      <c r="A159" s="13"/>
      <c r="B159" s="236"/>
      <c r="C159" s="237"/>
      <c r="D159" s="238" t="s">
        <v>265</v>
      </c>
      <c r="E159" s="239" t="s">
        <v>48</v>
      </c>
      <c r="F159" s="240" t="s">
        <v>2578</v>
      </c>
      <c r="G159" s="237"/>
      <c r="H159" s="241">
        <v>90.168000000000006</v>
      </c>
      <c r="I159" s="242"/>
      <c r="J159" s="237"/>
      <c r="K159" s="237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265</v>
      </c>
      <c r="AU159" s="247" t="s">
        <v>93</v>
      </c>
      <c r="AV159" s="13" t="s">
        <v>93</v>
      </c>
      <c r="AW159" s="13" t="s">
        <v>46</v>
      </c>
      <c r="AX159" s="13" t="s">
        <v>85</v>
      </c>
      <c r="AY159" s="247" t="s">
        <v>254</v>
      </c>
    </row>
    <row r="160" s="14" customFormat="1">
      <c r="A160" s="14"/>
      <c r="B160" s="248"/>
      <c r="C160" s="249"/>
      <c r="D160" s="238" t="s">
        <v>265</v>
      </c>
      <c r="E160" s="250" t="s">
        <v>48</v>
      </c>
      <c r="F160" s="251" t="s">
        <v>268</v>
      </c>
      <c r="G160" s="249"/>
      <c r="H160" s="252">
        <v>90.168000000000006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8" t="s">
        <v>265</v>
      </c>
      <c r="AU160" s="258" t="s">
        <v>93</v>
      </c>
      <c r="AV160" s="14" t="s">
        <v>261</v>
      </c>
      <c r="AW160" s="14" t="s">
        <v>46</v>
      </c>
      <c r="AX160" s="14" t="s">
        <v>23</v>
      </c>
      <c r="AY160" s="258" t="s">
        <v>254</v>
      </c>
    </row>
    <row r="161" s="2" customFormat="1" ht="21.75" customHeight="1">
      <c r="A161" s="42"/>
      <c r="B161" s="43"/>
      <c r="C161" s="218" t="s">
        <v>28</v>
      </c>
      <c r="D161" s="218" t="s">
        <v>256</v>
      </c>
      <c r="E161" s="219" t="s">
        <v>1960</v>
      </c>
      <c r="F161" s="220" t="s">
        <v>1961</v>
      </c>
      <c r="G161" s="221" t="s">
        <v>379</v>
      </c>
      <c r="H161" s="222">
        <v>55628.383000000002</v>
      </c>
      <c r="I161" s="223"/>
      <c r="J161" s="224">
        <f>ROUND(I161*H161,2)</f>
        <v>0</v>
      </c>
      <c r="K161" s="220" t="s">
        <v>260</v>
      </c>
      <c r="L161" s="48"/>
      <c r="M161" s="225" t="s">
        <v>48</v>
      </c>
      <c r="N161" s="226" t="s">
        <v>56</v>
      </c>
      <c r="O161" s="88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9" t="s">
        <v>261</v>
      </c>
      <c r="AT161" s="229" t="s">
        <v>256</v>
      </c>
      <c r="AU161" s="229" t="s">
        <v>93</v>
      </c>
      <c r="AY161" s="20" t="s">
        <v>254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0" t="s">
        <v>23</v>
      </c>
      <c r="BK161" s="230">
        <f>ROUND(I161*H161,2)</f>
        <v>0</v>
      </c>
      <c r="BL161" s="20" t="s">
        <v>261</v>
      </c>
      <c r="BM161" s="229" t="s">
        <v>1962</v>
      </c>
    </row>
    <row r="162" s="2" customFormat="1">
      <c r="A162" s="42"/>
      <c r="B162" s="43"/>
      <c r="C162" s="44"/>
      <c r="D162" s="231" t="s">
        <v>263</v>
      </c>
      <c r="E162" s="44"/>
      <c r="F162" s="232" t="s">
        <v>1963</v>
      </c>
      <c r="G162" s="44"/>
      <c r="H162" s="44"/>
      <c r="I162" s="233"/>
      <c r="J162" s="44"/>
      <c r="K162" s="44"/>
      <c r="L162" s="48"/>
      <c r="M162" s="234"/>
      <c r="N162" s="23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263</v>
      </c>
      <c r="AU162" s="20" t="s">
        <v>93</v>
      </c>
    </row>
    <row r="163" s="15" customFormat="1">
      <c r="A163" s="15"/>
      <c r="B163" s="259"/>
      <c r="C163" s="260"/>
      <c r="D163" s="238" t="s">
        <v>265</v>
      </c>
      <c r="E163" s="261" t="s">
        <v>48</v>
      </c>
      <c r="F163" s="262" t="s">
        <v>1964</v>
      </c>
      <c r="G163" s="260"/>
      <c r="H163" s="261" t="s">
        <v>48</v>
      </c>
      <c r="I163" s="263"/>
      <c r="J163" s="260"/>
      <c r="K163" s="260"/>
      <c r="L163" s="264"/>
      <c r="M163" s="265"/>
      <c r="N163" s="266"/>
      <c r="O163" s="266"/>
      <c r="P163" s="266"/>
      <c r="Q163" s="266"/>
      <c r="R163" s="266"/>
      <c r="S163" s="266"/>
      <c r="T163" s="26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8" t="s">
        <v>265</v>
      </c>
      <c r="AU163" s="268" t="s">
        <v>93</v>
      </c>
      <c r="AV163" s="15" t="s">
        <v>23</v>
      </c>
      <c r="AW163" s="15" t="s">
        <v>46</v>
      </c>
      <c r="AX163" s="15" t="s">
        <v>85</v>
      </c>
      <c r="AY163" s="268" t="s">
        <v>254</v>
      </c>
    </row>
    <row r="164" s="13" customFormat="1">
      <c r="A164" s="13"/>
      <c r="B164" s="236"/>
      <c r="C164" s="237"/>
      <c r="D164" s="238" t="s">
        <v>265</v>
      </c>
      <c r="E164" s="239" t="s">
        <v>48</v>
      </c>
      <c r="F164" s="240" t="s">
        <v>1777</v>
      </c>
      <c r="G164" s="237"/>
      <c r="H164" s="241">
        <v>55628.383000000002</v>
      </c>
      <c r="I164" s="242"/>
      <c r="J164" s="237"/>
      <c r="K164" s="237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265</v>
      </c>
      <c r="AU164" s="247" t="s">
        <v>93</v>
      </c>
      <c r="AV164" s="13" t="s">
        <v>93</v>
      </c>
      <c r="AW164" s="13" t="s">
        <v>46</v>
      </c>
      <c r="AX164" s="13" t="s">
        <v>23</v>
      </c>
      <c r="AY164" s="247" t="s">
        <v>254</v>
      </c>
    </row>
    <row r="165" s="2" customFormat="1">
      <c r="A165" s="42"/>
      <c r="B165" s="43"/>
      <c r="C165" s="44"/>
      <c r="D165" s="238" t="s">
        <v>278</v>
      </c>
      <c r="E165" s="44"/>
      <c r="F165" s="269" t="s">
        <v>2579</v>
      </c>
      <c r="G165" s="44"/>
      <c r="H165" s="44"/>
      <c r="I165" s="44"/>
      <c r="J165" s="44"/>
      <c r="K165" s="44"/>
      <c r="L165" s="48"/>
      <c r="M165" s="234"/>
      <c r="N165" s="23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U165" s="20" t="s">
        <v>93</v>
      </c>
    </row>
    <row r="166" s="2" customFormat="1">
      <c r="A166" s="42"/>
      <c r="B166" s="43"/>
      <c r="C166" s="44"/>
      <c r="D166" s="238" t="s">
        <v>278</v>
      </c>
      <c r="E166" s="44"/>
      <c r="F166" s="270" t="s">
        <v>2570</v>
      </c>
      <c r="G166" s="44"/>
      <c r="H166" s="271">
        <v>0</v>
      </c>
      <c r="I166" s="44"/>
      <c r="J166" s="44"/>
      <c r="K166" s="44"/>
      <c r="L166" s="48"/>
      <c r="M166" s="234"/>
      <c r="N166" s="23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U166" s="20" t="s">
        <v>93</v>
      </c>
    </row>
    <row r="167" s="2" customFormat="1">
      <c r="A167" s="42"/>
      <c r="B167" s="43"/>
      <c r="C167" s="44"/>
      <c r="D167" s="238" t="s">
        <v>278</v>
      </c>
      <c r="E167" s="44"/>
      <c r="F167" s="270" t="s">
        <v>2571</v>
      </c>
      <c r="G167" s="44"/>
      <c r="H167" s="271">
        <v>0</v>
      </c>
      <c r="I167" s="44"/>
      <c r="J167" s="44"/>
      <c r="K167" s="44"/>
      <c r="L167" s="48"/>
      <c r="M167" s="234"/>
      <c r="N167" s="23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U167" s="20" t="s">
        <v>93</v>
      </c>
    </row>
    <row r="168" s="2" customFormat="1">
      <c r="A168" s="42"/>
      <c r="B168" s="43"/>
      <c r="C168" s="44"/>
      <c r="D168" s="238" t="s">
        <v>278</v>
      </c>
      <c r="E168" s="44"/>
      <c r="F168" s="270" t="s">
        <v>2572</v>
      </c>
      <c r="G168" s="44"/>
      <c r="H168" s="271">
        <v>4649.9660000000003</v>
      </c>
      <c r="I168" s="44"/>
      <c r="J168" s="44"/>
      <c r="K168" s="44"/>
      <c r="L168" s="48"/>
      <c r="M168" s="234"/>
      <c r="N168" s="23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U168" s="20" t="s">
        <v>93</v>
      </c>
    </row>
    <row r="169" s="2" customFormat="1">
      <c r="A169" s="42"/>
      <c r="B169" s="43"/>
      <c r="C169" s="44"/>
      <c r="D169" s="238" t="s">
        <v>278</v>
      </c>
      <c r="E169" s="44"/>
      <c r="F169" s="270" t="s">
        <v>1924</v>
      </c>
      <c r="G169" s="44"/>
      <c r="H169" s="271">
        <v>0</v>
      </c>
      <c r="I169" s="44"/>
      <c r="J169" s="44"/>
      <c r="K169" s="44"/>
      <c r="L169" s="48"/>
      <c r="M169" s="234"/>
      <c r="N169" s="23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U169" s="20" t="s">
        <v>93</v>
      </c>
    </row>
    <row r="170" s="2" customFormat="1">
      <c r="A170" s="42"/>
      <c r="B170" s="43"/>
      <c r="C170" s="44"/>
      <c r="D170" s="238" t="s">
        <v>278</v>
      </c>
      <c r="E170" s="44"/>
      <c r="F170" s="270" t="s">
        <v>2573</v>
      </c>
      <c r="G170" s="44"/>
      <c r="H170" s="271">
        <v>1718.4960000000001</v>
      </c>
      <c r="I170" s="44"/>
      <c r="J170" s="44"/>
      <c r="K170" s="44"/>
      <c r="L170" s="48"/>
      <c r="M170" s="234"/>
      <c r="N170" s="23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U170" s="20" t="s">
        <v>93</v>
      </c>
    </row>
    <row r="171" s="2" customFormat="1">
      <c r="A171" s="42"/>
      <c r="B171" s="43"/>
      <c r="C171" s="44"/>
      <c r="D171" s="238" t="s">
        <v>278</v>
      </c>
      <c r="E171" s="44"/>
      <c r="F171" s="270" t="s">
        <v>2574</v>
      </c>
      <c r="G171" s="44"/>
      <c r="H171" s="271">
        <v>0</v>
      </c>
      <c r="I171" s="44"/>
      <c r="J171" s="44"/>
      <c r="K171" s="44"/>
      <c r="L171" s="48"/>
      <c r="M171" s="234"/>
      <c r="N171" s="23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U171" s="20" t="s">
        <v>93</v>
      </c>
    </row>
    <row r="172" s="2" customFormat="1">
      <c r="A172" s="42"/>
      <c r="B172" s="43"/>
      <c r="C172" s="44"/>
      <c r="D172" s="238" t="s">
        <v>278</v>
      </c>
      <c r="E172" s="44"/>
      <c r="F172" s="270" t="s">
        <v>2575</v>
      </c>
      <c r="G172" s="44"/>
      <c r="H172" s="271">
        <v>49259.921000000002</v>
      </c>
      <c r="I172" s="44"/>
      <c r="J172" s="44"/>
      <c r="K172" s="44"/>
      <c r="L172" s="48"/>
      <c r="M172" s="234"/>
      <c r="N172" s="23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U172" s="20" t="s">
        <v>93</v>
      </c>
    </row>
    <row r="173" s="2" customFormat="1">
      <c r="A173" s="42"/>
      <c r="B173" s="43"/>
      <c r="C173" s="44"/>
      <c r="D173" s="238" t="s">
        <v>278</v>
      </c>
      <c r="E173" s="44"/>
      <c r="F173" s="270" t="s">
        <v>268</v>
      </c>
      <c r="G173" s="44"/>
      <c r="H173" s="271">
        <v>55628.383000000002</v>
      </c>
      <c r="I173" s="44"/>
      <c r="J173" s="44"/>
      <c r="K173" s="44"/>
      <c r="L173" s="48"/>
      <c r="M173" s="234"/>
      <c r="N173" s="23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U173" s="20" t="s">
        <v>93</v>
      </c>
    </row>
    <row r="174" s="12" customFormat="1" ht="22.8" customHeight="1">
      <c r="A174" s="12"/>
      <c r="B174" s="202"/>
      <c r="C174" s="203"/>
      <c r="D174" s="204" t="s">
        <v>84</v>
      </c>
      <c r="E174" s="216" t="s">
        <v>93</v>
      </c>
      <c r="F174" s="216" t="s">
        <v>404</v>
      </c>
      <c r="G174" s="203"/>
      <c r="H174" s="203"/>
      <c r="I174" s="206"/>
      <c r="J174" s="217">
        <f>BK174</f>
        <v>0</v>
      </c>
      <c r="K174" s="203"/>
      <c r="L174" s="208"/>
      <c r="M174" s="209"/>
      <c r="N174" s="210"/>
      <c r="O174" s="210"/>
      <c r="P174" s="211">
        <f>SUM(P175:P183)</f>
        <v>0</v>
      </c>
      <c r="Q174" s="210"/>
      <c r="R174" s="211">
        <f>SUM(R175:R183)</f>
        <v>0.079730000000000009</v>
      </c>
      <c r="S174" s="210"/>
      <c r="T174" s="212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23</v>
      </c>
      <c r="AT174" s="214" t="s">
        <v>84</v>
      </c>
      <c r="AU174" s="214" t="s">
        <v>23</v>
      </c>
      <c r="AY174" s="213" t="s">
        <v>254</v>
      </c>
      <c r="BK174" s="215">
        <f>SUM(BK175:BK183)</f>
        <v>0</v>
      </c>
    </row>
    <row r="175" s="2" customFormat="1" ht="24.15" customHeight="1">
      <c r="A175" s="42"/>
      <c r="B175" s="43"/>
      <c r="C175" s="218" t="s">
        <v>338</v>
      </c>
      <c r="D175" s="218" t="s">
        <v>256</v>
      </c>
      <c r="E175" s="219" t="s">
        <v>1969</v>
      </c>
      <c r="F175" s="220" t="s">
        <v>1970</v>
      </c>
      <c r="G175" s="221" t="s">
        <v>192</v>
      </c>
      <c r="H175" s="222">
        <v>1993.25</v>
      </c>
      <c r="I175" s="223"/>
      <c r="J175" s="224">
        <f>ROUND(I175*H175,2)</f>
        <v>0</v>
      </c>
      <c r="K175" s="220" t="s">
        <v>260</v>
      </c>
      <c r="L175" s="48"/>
      <c r="M175" s="225" t="s">
        <v>48</v>
      </c>
      <c r="N175" s="226" t="s">
        <v>56</v>
      </c>
      <c r="O175" s="88"/>
      <c r="P175" s="227">
        <f>O175*H175</f>
        <v>0</v>
      </c>
      <c r="Q175" s="227">
        <v>4.0000000000000003E-05</v>
      </c>
      <c r="R175" s="227">
        <f>Q175*H175</f>
        <v>0.079730000000000009</v>
      </c>
      <c r="S175" s="227">
        <v>0</v>
      </c>
      <c r="T175" s="22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9" t="s">
        <v>261</v>
      </c>
      <c r="AT175" s="229" t="s">
        <v>256</v>
      </c>
      <c r="AU175" s="229" t="s">
        <v>93</v>
      </c>
      <c r="AY175" s="20" t="s">
        <v>254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20" t="s">
        <v>23</v>
      </c>
      <c r="BK175" s="230">
        <f>ROUND(I175*H175,2)</f>
        <v>0</v>
      </c>
      <c r="BL175" s="20" t="s">
        <v>261</v>
      </c>
      <c r="BM175" s="229" t="s">
        <v>2580</v>
      </c>
    </row>
    <row r="176" s="2" customFormat="1">
      <c r="A176" s="42"/>
      <c r="B176" s="43"/>
      <c r="C176" s="44"/>
      <c r="D176" s="231" t="s">
        <v>263</v>
      </c>
      <c r="E176" s="44"/>
      <c r="F176" s="232" t="s">
        <v>1972</v>
      </c>
      <c r="G176" s="44"/>
      <c r="H176" s="44"/>
      <c r="I176" s="233"/>
      <c r="J176" s="44"/>
      <c r="K176" s="44"/>
      <c r="L176" s="48"/>
      <c r="M176" s="234"/>
      <c r="N176" s="23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263</v>
      </c>
      <c r="AU176" s="20" t="s">
        <v>93</v>
      </c>
    </row>
    <row r="177" s="15" customFormat="1">
      <c r="A177" s="15"/>
      <c r="B177" s="259"/>
      <c r="C177" s="260"/>
      <c r="D177" s="238" t="s">
        <v>265</v>
      </c>
      <c r="E177" s="261" t="s">
        <v>48</v>
      </c>
      <c r="F177" s="262" t="s">
        <v>2581</v>
      </c>
      <c r="G177" s="260"/>
      <c r="H177" s="261" t="s">
        <v>48</v>
      </c>
      <c r="I177" s="263"/>
      <c r="J177" s="260"/>
      <c r="K177" s="260"/>
      <c r="L177" s="264"/>
      <c r="M177" s="265"/>
      <c r="N177" s="266"/>
      <c r="O177" s="266"/>
      <c r="P177" s="266"/>
      <c r="Q177" s="266"/>
      <c r="R177" s="266"/>
      <c r="S177" s="266"/>
      <c r="T177" s="26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8" t="s">
        <v>265</v>
      </c>
      <c r="AU177" s="268" t="s">
        <v>93</v>
      </c>
      <c r="AV177" s="15" t="s">
        <v>23</v>
      </c>
      <c r="AW177" s="15" t="s">
        <v>46</v>
      </c>
      <c r="AX177" s="15" t="s">
        <v>85</v>
      </c>
      <c r="AY177" s="268" t="s">
        <v>254</v>
      </c>
    </row>
    <row r="178" s="13" customFormat="1">
      <c r="A178" s="13"/>
      <c r="B178" s="236"/>
      <c r="C178" s="237"/>
      <c r="D178" s="238" t="s">
        <v>265</v>
      </c>
      <c r="E178" s="239" t="s">
        <v>48</v>
      </c>
      <c r="F178" s="240" t="s">
        <v>2582</v>
      </c>
      <c r="G178" s="237"/>
      <c r="H178" s="241">
        <v>1993.25</v>
      </c>
      <c r="I178" s="242"/>
      <c r="J178" s="237"/>
      <c r="K178" s="237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265</v>
      </c>
      <c r="AU178" s="247" t="s">
        <v>93</v>
      </c>
      <c r="AV178" s="13" t="s">
        <v>93</v>
      </c>
      <c r="AW178" s="13" t="s">
        <v>46</v>
      </c>
      <c r="AX178" s="13" t="s">
        <v>85</v>
      </c>
      <c r="AY178" s="247" t="s">
        <v>254</v>
      </c>
    </row>
    <row r="179" s="14" customFormat="1">
      <c r="A179" s="14"/>
      <c r="B179" s="248"/>
      <c r="C179" s="249"/>
      <c r="D179" s="238" t="s">
        <v>265</v>
      </c>
      <c r="E179" s="250" t="s">
        <v>48</v>
      </c>
      <c r="F179" s="251" t="s">
        <v>268</v>
      </c>
      <c r="G179" s="249"/>
      <c r="H179" s="252">
        <v>1993.25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8" t="s">
        <v>265</v>
      </c>
      <c r="AU179" s="258" t="s">
        <v>93</v>
      </c>
      <c r="AV179" s="14" t="s">
        <v>261</v>
      </c>
      <c r="AW179" s="14" t="s">
        <v>46</v>
      </c>
      <c r="AX179" s="14" t="s">
        <v>23</v>
      </c>
      <c r="AY179" s="258" t="s">
        <v>254</v>
      </c>
    </row>
    <row r="180" s="2" customFormat="1">
      <c r="A180" s="42"/>
      <c r="B180" s="43"/>
      <c r="C180" s="44"/>
      <c r="D180" s="238" t="s">
        <v>278</v>
      </c>
      <c r="E180" s="44"/>
      <c r="F180" s="269" t="s">
        <v>2555</v>
      </c>
      <c r="G180" s="44"/>
      <c r="H180" s="44"/>
      <c r="I180" s="44"/>
      <c r="J180" s="44"/>
      <c r="K180" s="44"/>
      <c r="L180" s="48"/>
      <c r="M180" s="234"/>
      <c r="N180" s="23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U180" s="20" t="s">
        <v>93</v>
      </c>
    </row>
    <row r="181" s="2" customFormat="1">
      <c r="A181" s="42"/>
      <c r="B181" s="43"/>
      <c r="C181" s="44"/>
      <c r="D181" s="238" t="s">
        <v>278</v>
      </c>
      <c r="E181" s="44"/>
      <c r="F181" s="270" t="s">
        <v>2552</v>
      </c>
      <c r="G181" s="44"/>
      <c r="H181" s="271">
        <v>0</v>
      </c>
      <c r="I181" s="44"/>
      <c r="J181" s="44"/>
      <c r="K181" s="44"/>
      <c r="L181" s="48"/>
      <c r="M181" s="234"/>
      <c r="N181" s="23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U181" s="20" t="s">
        <v>93</v>
      </c>
    </row>
    <row r="182" s="2" customFormat="1">
      <c r="A182" s="42"/>
      <c r="B182" s="43"/>
      <c r="C182" s="44"/>
      <c r="D182" s="238" t="s">
        <v>278</v>
      </c>
      <c r="E182" s="44"/>
      <c r="F182" s="270" t="s">
        <v>1815</v>
      </c>
      <c r="G182" s="44"/>
      <c r="H182" s="271">
        <v>0</v>
      </c>
      <c r="I182" s="44"/>
      <c r="J182" s="44"/>
      <c r="K182" s="44"/>
      <c r="L182" s="48"/>
      <c r="M182" s="234"/>
      <c r="N182" s="23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U182" s="20" t="s">
        <v>93</v>
      </c>
    </row>
    <row r="183" s="2" customFormat="1">
      <c r="A183" s="42"/>
      <c r="B183" s="43"/>
      <c r="C183" s="44"/>
      <c r="D183" s="238" t="s">
        <v>278</v>
      </c>
      <c r="E183" s="44"/>
      <c r="F183" s="270" t="s">
        <v>2553</v>
      </c>
      <c r="G183" s="44"/>
      <c r="H183" s="271">
        <v>469</v>
      </c>
      <c r="I183" s="44"/>
      <c r="J183" s="44"/>
      <c r="K183" s="44"/>
      <c r="L183" s="48"/>
      <c r="M183" s="234"/>
      <c r="N183" s="23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U183" s="20" t="s">
        <v>93</v>
      </c>
    </row>
    <row r="184" s="12" customFormat="1" ht="22.8" customHeight="1">
      <c r="A184" s="12"/>
      <c r="B184" s="202"/>
      <c r="C184" s="203"/>
      <c r="D184" s="204" t="s">
        <v>84</v>
      </c>
      <c r="E184" s="216" t="s">
        <v>303</v>
      </c>
      <c r="F184" s="216" t="s">
        <v>1070</v>
      </c>
      <c r="G184" s="203"/>
      <c r="H184" s="203"/>
      <c r="I184" s="206"/>
      <c r="J184" s="217">
        <f>BK184</f>
        <v>0</v>
      </c>
      <c r="K184" s="203"/>
      <c r="L184" s="208"/>
      <c r="M184" s="209"/>
      <c r="N184" s="210"/>
      <c r="O184" s="210"/>
      <c r="P184" s="211">
        <f>SUM(P185:P193)</f>
        <v>0</v>
      </c>
      <c r="Q184" s="210"/>
      <c r="R184" s="211">
        <f>SUM(R185:R193)</f>
        <v>0.7405411999999999</v>
      </c>
      <c r="S184" s="210"/>
      <c r="T184" s="212">
        <f>SUM(T185:T193)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3" t="s">
        <v>23</v>
      </c>
      <c r="AT184" s="214" t="s">
        <v>84</v>
      </c>
      <c r="AU184" s="214" t="s">
        <v>23</v>
      </c>
      <c r="AY184" s="213" t="s">
        <v>254</v>
      </c>
      <c r="BK184" s="215">
        <f>SUM(BK185:BK193)</f>
        <v>0</v>
      </c>
    </row>
    <row r="185" s="2" customFormat="1" ht="24.15" customHeight="1">
      <c r="A185" s="42"/>
      <c r="B185" s="43"/>
      <c r="C185" s="218" t="s">
        <v>8</v>
      </c>
      <c r="D185" s="218" t="s">
        <v>256</v>
      </c>
      <c r="E185" s="219" t="s">
        <v>2020</v>
      </c>
      <c r="F185" s="220" t="s">
        <v>2021</v>
      </c>
      <c r="G185" s="221" t="s">
        <v>192</v>
      </c>
      <c r="H185" s="222">
        <v>334</v>
      </c>
      <c r="I185" s="223"/>
      <c r="J185" s="224">
        <f>ROUND(I185*H185,2)</f>
        <v>0</v>
      </c>
      <c r="K185" s="220" t="s">
        <v>260</v>
      </c>
      <c r="L185" s="48"/>
      <c r="M185" s="225" t="s">
        <v>48</v>
      </c>
      <c r="N185" s="226" t="s">
        <v>56</v>
      </c>
      <c r="O185" s="88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9" t="s">
        <v>261</v>
      </c>
      <c r="AT185" s="229" t="s">
        <v>256</v>
      </c>
      <c r="AU185" s="229" t="s">
        <v>93</v>
      </c>
      <c r="AY185" s="20" t="s">
        <v>254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0" t="s">
        <v>23</v>
      </c>
      <c r="BK185" s="230">
        <f>ROUND(I185*H185,2)</f>
        <v>0</v>
      </c>
      <c r="BL185" s="20" t="s">
        <v>261</v>
      </c>
      <c r="BM185" s="229" t="s">
        <v>2583</v>
      </c>
    </row>
    <row r="186" s="2" customFormat="1">
      <c r="A186" s="42"/>
      <c r="B186" s="43"/>
      <c r="C186" s="44"/>
      <c r="D186" s="231" t="s">
        <v>263</v>
      </c>
      <c r="E186" s="44"/>
      <c r="F186" s="232" t="s">
        <v>2023</v>
      </c>
      <c r="G186" s="44"/>
      <c r="H186" s="44"/>
      <c r="I186" s="233"/>
      <c r="J186" s="44"/>
      <c r="K186" s="44"/>
      <c r="L186" s="48"/>
      <c r="M186" s="234"/>
      <c r="N186" s="23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263</v>
      </c>
      <c r="AU186" s="20" t="s">
        <v>93</v>
      </c>
    </row>
    <row r="187" s="13" customFormat="1">
      <c r="A187" s="13"/>
      <c r="B187" s="236"/>
      <c r="C187" s="237"/>
      <c r="D187" s="238" t="s">
        <v>265</v>
      </c>
      <c r="E187" s="239" t="s">
        <v>48</v>
      </c>
      <c r="F187" s="240" t="s">
        <v>2584</v>
      </c>
      <c r="G187" s="237"/>
      <c r="H187" s="241">
        <v>334</v>
      </c>
      <c r="I187" s="242"/>
      <c r="J187" s="237"/>
      <c r="K187" s="237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265</v>
      </c>
      <c r="AU187" s="247" t="s">
        <v>93</v>
      </c>
      <c r="AV187" s="13" t="s">
        <v>93</v>
      </c>
      <c r="AW187" s="13" t="s">
        <v>46</v>
      </c>
      <c r="AX187" s="13" t="s">
        <v>23</v>
      </c>
      <c r="AY187" s="247" t="s">
        <v>254</v>
      </c>
    </row>
    <row r="188" s="2" customFormat="1" ht="16.5" customHeight="1">
      <c r="A188" s="42"/>
      <c r="B188" s="43"/>
      <c r="C188" s="285" t="s">
        <v>349</v>
      </c>
      <c r="D188" s="285" t="s">
        <v>376</v>
      </c>
      <c r="E188" s="286" t="s">
        <v>2024</v>
      </c>
      <c r="F188" s="287" t="s">
        <v>2025</v>
      </c>
      <c r="G188" s="288" t="s">
        <v>192</v>
      </c>
      <c r="H188" s="289">
        <v>339.00999999999999</v>
      </c>
      <c r="I188" s="290"/>
      <c r="J188" s="291">
        <f>ROUND(I188*H188,2)</f>
        <v>0</v>
      </c>
      <c r="K188" s="287" t="s">
        <v>260</v>
      </c>
      <c r="L188" s="292"/>
      <c r="M188" s="293" t="s">
        <v>48</v>
      </c>
      <c r="N188" s="294" t="s">
        <v>56</v>
      </c>
      <c r="O188" s="88"/>
      <c r="P188" s="227">
        <f>O188*H188</f>
        <v>0</v>
      </c>
      <c r="Q188" s="227">
        <v>0.0021199999999999999</v>
      </c>
      <c r="R188" s="227">
        <f>Q188*H188</f>
        <v>0.71870119999999993</v>
      </c>
      <c r="S188" s="227">
        <v>0</v>
      </c>
      <c r="T188" s="22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9" t="s">
        <v>303</v>
      </c>
      <c r="AT188" s="229" t="s">
        <v>376</v>
      </c>
      <c r="AU188" s="229" t="s">
        <v>93</v>
      </c>
      <c r="AY188" s="20" t="s">
        <v>254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0" t="s">
        <v>23</v>
      </c>
      <c r="BK188" s="230">
        <f>ROUND(I188*H188,2)</f>
        <v>0</v>
      </c>
      <c r="BL188" s="20" t="s">
        <v>261</v>
      </c>
      <c r="BM188" s="229" t="s">
        <v>2585</v>
      </c>
    </row>
    <row r="189" s="13" customFormat="1">
      <c r="A189" s="13"/>
      <c r="B189" s="236"/>
      <c r="C189" s="237"/>
      <c r="D189" s="238" t="s">
        <v>265</v>
      </c>
      <c r="E189" s="237"/>
      <c r="F189" s="240" t="s">
        <v>2586</v>
      </c>
      <c r="G189" s="237"/>
      <c r="H189" s="241">
        <v>339.00999999999999</v>
      </c>
      <c r="I189" s="242"/>
      <c r="J189" s="237"/>
      <c r="K189" s="237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265</v>
      </c>
      <c r="AU189" s="247" t="s">
        <v>93</v>
      </c>
      <c r="AV189" s="13" t="s">
        <v>93</v>
      </c>
      <c r="AW189" s="13" t="s">
        <v>4</v>
      </c>
      <c r="AX189" s="13" t="s">
        <v>23</v>
      </c>
      <c r="AY189" s="247" t="s">
        <v>254</v>
      </c>
    </row>
    <row r="190" s="2" customFormat="1" ht="24.15" customHeight="1">
      <c r="A190" s="42"/>
      <c r="B190" s="43"/>
      <c r="C190" s="218" t="s">
        <v>354</v>
      </c>
      <c r="D190" s="218" t="s">
        <v>256</v>
      </c>
      <c r="E190" s="219" t="s">
        <v>2028</v>
      </c>
      <c r="F190" s="220" t="s">
        <v>2029</v>
      </c>
      <c r="G190" s="221" t="s">
        <v>413</v>
      </c>
      <c r="H190" s="222">
        <v>56</v>
      </c>
      <c r="I190" s="223"/>
      <c r="J190" s="224">
        <f>ROUND(I190*H190,2)</f>
        <v>0</v>
      </c>
      <c r="K190" s="220" t="s">
        <v>260</v>
      </c>
      <c r="L190" s="48"/>
      <c r="M190" s="225" t="s">
        <v>48</v>
      </c>
      <c r="N190" s="226" t="s">
        <v>56</v>
      </c>
      <c r="O190" s="88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9" t="s">
        <v>261</v>
      </c>
      <c r="AT190" s="229" t="s">
        <v>256</v>
      </c>
      <c r="AU190" s="229" t="s">
        <v>93</v>
      </c>
      <c r="AY190" s="20" t="s">
        <v>254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20" t="s">
        <v>23</v>
      </c>
      <c r="BK190" s="230">
        <f>ROUND(I190*H190,2)</f>
        <v>0</v>
      </c>
      <c r="BL190" s="20" t="s">
        <v>261</v>
      </c>
      <c r="BM190" s="229" t="s">
        <v>2587</v>
      </c>
    </row>
    <row r="191" s="2" customFormat="1">
      <c r="A191" s="42"/>
      <c r="B191" s="43"/>
      <c r="C191" s="44"/>
      <c r="D191" s="231" t="s">
        <v>263</v>
      </c>
      <c r="E191" s="44"/>
      <c r="F191" s="232" t="s">
        <v>2031</v>
      </c>
      <c r="G191" s="44"/>
      <c r="H191" s="44"/>
      <c r="I191" s="233"/>
      <c r="J191" s="44"/>
      <c r="K191" s="44"/>
      <c r="L191" s="48"/>
      <c r="M191" s="234"/>
      <c r="N191" s="23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263</v>
      </c>
      <c r="AU191" s="20" t="s">
        <v>93</v>
      </c>
    </row>
    <row r="192" s="13" customFormat="1">
      <c r="A192" s="13"/>
      <c r="B192" s="236"/>
      <c r="C192" s="237"/>
      <c r="D192" s="238" t="s">
        <v>265</v>
      </c>
      <c r="E192" s="239" t="s">
        <v>48</v>
      </c>
      <c r="F192" s="240" t="s">
        <v>1097</v>
      </c>
      <c r="G192" s="237"/>
      <c r="H192" s="241">
        <v>56</v>
      </c>
      <c r="I192" s="242"/>
      <c r="J192" s="237"/>
      <c r="K192" s="237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265</v>
      </c>
      <c r="AU192" s="247" t="s">
        <v>93</v>
      </c>
      <c r="AV192" s="13" t="s">
        <v>93</v>
      </c>
      <c r="AW192" s="13" t="s">
        <v>46</v>
      </c>
      <c r="AX192" s="13" t="s">
        <v>23</v>
      </c>
      <c r="AY192" s="247" t="s">
        <v>254</v>
      </c>
    </row>
    <row r="193" s="2" customFormat="1" ht="16.5" customHeight="1">
      <c r="A193" s="42"/>
      <c r="B193" s="43"/>
      <c r="C193" s="285" t="s">
        <v>359</v>
      </c>
      <c r="D193" s="285" t="s">
        <v>376</v>
      </c>
      <c r="E193" s="286" t="s">
        <v>2032</v>
      </c>
      <c r="F193" s="287" t="s">
        <v>2033</v>
      </c>
      <c r="G193" s="288" t="s">
        <v>413</v>
      </c>
      <c r="H193" s="289">
        <v>56</v>
      </c>
      <c r="I193" s="290"/>
      <c r="J193" s="291">
        <f>ROUND(I193*H193,2)</f>
        <v>0</v>
      </c>
      <c r="K193" s="287" t="s">
        <v>260</v>
      </c>
      <c r="L193" s="292"/>
      <c r="M193" s="293" t="s">
        <v>48</v>
      </c>
      <c r="N193" s="294" t="s">
        <v>56</v>
      </c>
      <c r="O193" s="88"/>
      <c r="P193" s="227">
        <f>O193*H193</f>
        <v>0</v>
      </c>
      <c r="Q193" s="227">
        <v>0.00038999999999999999</v>
      </c>
      <c r="R193" s="227">
        <f>Q193*H193</f>
        <v>0.021839999999999998</v>
      </c>
      <c r="S193" s="227">
        <v>0</v>
      </c>
      <c r="T193" s="22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9" t="s">
        <v>303</v>
      </c>
      <c r="AT193" s="229" t="s">
        <v>376</v>
      </c>
      <c r="AU193" s="229" t="s">
        <v>93</v>
      </c>
      <c r="AY193" s="20" t="s">
        <v>254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0" t="s">
        <v>23</v>
      </c>
      <c r="BK193" s="230">
        <f>ROUND(I193*H193,2)</f>
        <v>0</v>
      </c>
      <c r="BL193" s="20" t="s">
        <v>261</v>
      </c>
      <c r="BM193" s="229" t="s">
        <v>2588</v>
      </c>
    </row>
    <row r="194" s="12" customFormat="1" ht="22.8" customHeight="1">
      <c r="A194" s="12"/>
      <c r="B194" s="202"/>
      <c r="C194" s="203"/>
      <c r="D194" s="204" t="s">
        <v>84</v>
      </c>
      <c r="E194" s="216" t="s">
        <v>572</v>
      </c>
      <c r="F194" s="216" t="s">
        <v>573</v>
      </c>
      <c r="G194" s="203"/>
      <c r="H194" s="203"/>
      <c r="I194" s="206"/>
      <c r="J194" s="217">
        <f>BK194</f>
        <v>0</v>
      </c>
      <c r="K194" s="203"/>
      <c r="L194" s="208"/>
      <c r="M194" s="209"/>
      <c r="N194" s="210"/>
      <c r="O194" s="210"/>
      <c r="P194" s="211">
        <f>SUM(P195:P196)</f>
        <v>0</v>
      </c>
      <c r="Q194" s="210"/>
      <c r="R194" s="211">
        <f>SUM(R195:R196)</f>
        <v>0</v>
      </c>
      <c r="S194" s="210"/>
      <c r="T194" s="212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3" t="s">
        <v>23</v>
      </c>
      <c r="AT194" s="214" t="s">
        <v>84</v>
      </c>
      <c r="AU194" s="214" t="s">
        <v>23</v>
      </c>
      <c r="AY194" s="213" t="s">
        <v>254</v>
      </c>
      <c r="BK194" s="215">
        <f>SUM(BK195:BK196)</f>
        <v>0</v>
      </c>
    </row>
    <row r="195" s="2" customFormat="1" ht="24.15" customHeight="1">
      <c r="A195" s="42"/>
      <c r="B195" s="43"/>
      <c r="C195" s="218" t="s">
        <v>364</v>
      </c>
      <c r="D195" s="218" t="s">
        <v>256</v>
      </c>
      <c r="E195" s="219" t="s">
        <v>2035</v>
      </c>
      <c r="F195" s="220" t="s">
        <v>2036</v>
      </c>
      <c r="G195" s="221" t="s">
        <v>528</v>
      </c>
      <c r="H195" s="222">
        <v>384.11399999999998</v>
      </c>
      <c r="I195" s="223"/>
      <c r="J195" s="224">
        <f>ROUND(I195*H195,2)</f>
        <v>0</v>
      </c>
      <c r="K195" s="220" t="s">
        <v>260</v>
      </c>
      <c r="L195" s="48"/>
      <c r="M195" s="225" t="s">
        <v>48</v>
      </c>
      <c r="N195" s="226" t="s">
        <v>56</v>
      </c>
      <c r="O195" s="88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9" t="s">
        <v>261</v>
      </c>
      <c r="AT195" s="229" t="s">
        <v>256</v>
      </c>
      <c r="AU195" s="229" t="s">
        <v>93</v>
      </c>
      <c r="AY195" s="20" t="s">
        <v>254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0" t="s">
        <v>23</v>
      </c>
      <c r="BK195" s="230">
        <f>ROUND(I195*H195,2)</f>
        <v>0</v>
      </c>
      <c r="BL195" s="20" t="s">
        <v>261</v>
      </c>
      <c r="BM195" s="229" t="s">
        <v>2037</v>
      </c>
    </row>
    <row r="196" s="2" customFormat="1">
      <c r="A196" s="42"/>
      <c r="B196" s="43"/>
      <c r="C196" s="44"/>
      <c r="D196" s="231" t="s">
        <v>263</v>
      </c>
      <c r="E196" s="44"/>
      <c r="F196" s="232" t="s">
        <v>2038</v>
      </c>
      <c r="G196" s="44"/>
      <c r="H196" s="44"/>
      <c r="I196" s="233"/>
      <c r="J196" s="44"/>
      <c r="K196" s="44"/>
      <c r="L196" s="48"/>
      <c r="M196" s="234"/>
      <c r="N196" s="23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263</v>
      </c>
      <c r="AU196" s="20" t="s">
        <v>93</v>
      </c>
    </row>
    <row r="197" s="12" customFormat="1" ht="25.92" customHeight="1">
      <c r="A197" s="12"/>
      <c r="B197" s="202"/>
      <c r="C197" s="203"/>
      <c r="D197" s="204" t="s">
        <v>84</v>
      </c>
      <c r="E197" s="205" t="s">
        <v>1289</v>
      </c>
      <c r="F197" s="205" t="s">
        <v>1290</v>
      </c>
      <c r="G197" s="203"/>
      <c r="H197" s="203"/>
      <c r="I197" s="206"/>
      <c r="J197" s="207">
        <f>BK197</f>
        <v>0</v>
      </c>
      <c r="K197" s="203"/>
      <c r="L197" s="208"/>
      <c r="M197" s="209"/>
      <c r="N197" s="210"/>
      <c r="O197" s="210"/>
      <c r="P197" s="211">
        <f>P198</f>
        <v>0</v>
      </c>
      <c r="Q197" s="210"/>
      <c r="R197" s="211">
        <f>R198</f>
        <v>0.078309600000000007</v>
      </c>
      <c r="S197" s="210"/>
      <c r="T197" s="212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3" t="s">
        <v>93</v>
      </c>
      <c r="AT197" s="214" t="s">
        <v>84</v>
      </c>
      <c r="AU197" s="214" t="s">
        <v>85</v>
      </c>
      <c r="AY197" s="213" t="s">
        <v>254</v>
      </c>
      <c r="BK197" s="215">
        <f>BK198</f>
        <v>0</v>
      </c>
    </row>
    <row r="198" s="12" customFormat="1" ht="22.8" customHeight="1">
      <c r="A198" s="12"/>
      <c r="B198" s="202"/>
      <c r="C198" s="203"/>
      <c r="D198" s="204" t="s">
        <v>84</v>
      </c>
      <c r="E198" s="216" t="s">
        <v>1362</v>
      </c>
      <c r="F198" s="216" t="s">
        <v>1363</v>
      </c>
      <c r="G198" s="203"/>
      <c r="H198" s="203"/>
      <c r="I198" s="206"/>
      <c r="J198" s="217">
        <f>BK198</f>
        <v>0</v>
      </c>
      <c r="K198" s="203"/>
      <c r="L198" s="208"/>
      <c r="M198" s="209"/>
      <c r="N198" s="210"/>
      <c r="O198" s="210"/>
      <c r="P198" s="211">
        <f>SUM(P199:P203)</f>
        <v>0</v>
      </c>
      <c r="Q198" s="210"/>
      <c r="R198" s="211">
        <f>SUM(R199:R203)</f>
        <v>0.078309600000000007</v>
      </c>
      <c r="S198" s="210"/>
      <c r="T198" s="212">
        <f>SUM(T199:T203)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3" t="s">
        <v>93</v>
      </c>
      <c r="AT198" s="214" t="s">
        <v>84</v>
      </c>
      <c r="AU198" s="214" t="s">
        <v>23</v>
      </c>
      <c r="AY198" s="213" t="s">
        <v>254</v>
      </c>
      <c r="BK198" s="215">
        <f>SUM(BK199:BK203)</f>
        <v>0</v>
      </c>
    </row>
    <row r="199" s="2" customFormat="1" ht="16.5" customHeight="1">
      <c r="A199" s="42"/>
      <c r="B199" s="43"/>
      <c r="C199" s="218" t="s">
        <v>370</v>
      </c>
      <c r="D199" s="218" t="s">
        <v>256</v>
      </c>
      <c r="E199" s="219" t="s">
        <v>2039</v>
      </c>
      <c r="F199" s="220" t="s">
        <v>2040</v>
      </c>
      <c r="G199" s="221" t="s">
        <v>192</v>
      </c>
      <c r="H199" s="222">
        <v>326.29000000000002</v>
      </c>
      <c r="I199" s="223"/>
      <c r="J199" s="224">
        <f>ROUND(I199*H199,2)</f>
        <v>0</v>
      </c>
      <c r="K199" s="220" t="s">
        <v>260</v>
      </c>
      <c r="L199" s="48"/>
      <c r="M199" s="225" t="s">
        <v>48</v>
      </c>
      <c r="N199" s="226" t="s">
        <v>56</v>
      </c>
      <c r="O199" s="88"/>
      <c r="P199" s="227">
        <f>O199*H199</f>
        <v>0</v>
      </c>
      <c r="Q199" s="227">
        <v>0.00024000000000000001</v>
      </c>
      <c r="R199" s="227">
        <f>Q199*H199</f>
        <v>0.078309600000000007</v>
      </c>
      <c r="S199" s="227">
        <v>0</v>
      </c>
      <c r="T199" s="22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9" t="s">
        <v>364</v>
      </c>
      <c r="AT199" s="229" t="s">
        <v>256</v>
      </c>
      <c r="AU199" s="229" t="s">
        <v>93</v>
      </c>
      <c r="AY199" s="20" t="s">
        <v>254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20" t="s">
        <v>23</v>
      </c>
      <c r="BK199" s="230">
        <f>ROUND(I199*H199,2)</f>
        <v>0</v>
      </c>
      <c r="BL199" s="20" t="s">
        <v>364</v>
      </c>
      <c r="BM199" s="229" t="s">
        <v>2041</v>
      </c>
    </row>
    <row r="200" s="2" customFormat="1">
      <c r="A200" s="42"/>
      <c r="B200" s="43"/>
      <c r="C200" s="44"/>
      <c r="D200" s="231" t="s">
        <v>263</v>
      </c>
      <c r="E200" s="44"/>
      <c r="F200" s="232" t="s">
        <v>2042</v>
      </c>
      <c r="G200" s="44"/>
      <c r="H200" s="44"/>
      <c r="I200" s="233"/>
      <c r="J200" s="44"/>
      <c r="K200" s="44"/>
      <c r="L200" s="48"/>
      <c r="M200" s="234"/>
      <c r="N200" s="23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263</v>
      </c>
      <c r="AU200" s="20" t="s">
        <v>93</v>
      </c>
    </row>
    <row r="201" s="15" customFormat="1">
      <c r="A201" s="15"/>
      <c r="B201" s="259"/>
      <c r="C201" s="260"/>
      <c r="D201" s="238" t="s">
        <v>265</v>
      </c>
      <c r="E201" s="261" t="s">
        <v>48</v>
      </c>
      <c r="F201" s="262" t="s">
        <v>2043</v>
      </c>
      <c r="G201" s="260"/>
      <c r="H201" s="261" t="s">
        <v>48</v>
      </c>
      <c r="I201" s="263"/>
      <c r="J201" s="260"/>
      <c r="K201" s="260"/>
      <c r="L201" s="264"/>
      <c r="M201" s="265"/>
      <c r="N201" s="266"/>
      <c r="O201" s="266"/>
      <c r="P201" s="266"/>
      <c r="Q201" s="266"/>
      <c r="R201" s="266"/>
      <c r="S201" s="266"/>
      <c r="T201" s="26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8" t="s">
        <v>265</v>
      </c>
      <c r="AU201" s="268" t="s">
        <v>93</v>
      </c>
      <c r="AV201" s="15" t="s">
        <v>23</v>
      </c>
      <c r="AW201" s="15" t="s">
        <v>46</v>
      </c>
      <c r="AX201" s="15" t="s">
        <v>85</v>
      </c>
      <c r="AY201" s="268" t="s">
        <v>254</v>
      </c>
    </row>
    <row r="202" s="13" customFormat="1">
      <c r="A202" s="13"/>
      <c r="B202" s="236"/>
      <c r="C202" s="237"/>
      <c r="D202" s="238" t="s">
        <v>265</v>
      </c>
      <c r="E202" s="239" t="s">
        <v>48</v>
      </c>
      <c r="F202" s="240" t="s">
        <v>2589</v>
      </c>
      <c r="G202" s="237"/>
      <c r="H202" s="241">
        <v>326.29000000000002</v>
      </c>
      <c r="I202" s="242"/>
      <c r="J202" s="237"/>
      <c r="K202" s="237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265</v>
      </c>
      <c r="AU202" s="247" t="s">
        <v>93</v>
      </c>
      <c r="AV202" s="13" t="s">
        <v>93</v>
      </c>
      <c r="AW202" s="13" t="s">
        <v>46</v>
      </c>
      <c r="AX202" s="13" t="s">
        <v>85</v>
      </c>
      <c r="AY202" s="247" t="s">
        <v>254</v>
      </c>
    </row>
    <row r="203" s="14" customFormat="1">
      <c r="A203" s="14"/>
      <c r="B203" s="248"/>
      <c r="C203" s="249"/>
      <c r="D203" s="238" t="s">
        <v>265</v>
      </c>
      <c r="E203" s="250" t="s">
        <v>48</v>
      </c>
      <c r="F203" s="251" t="s">
        <v>268</v>
      </c>
      <c r="G203" s="249"/>
      <c r="H203" s="252">
        <v>326.29000000000002</v>
      </c>
      <c r="I203" s="253"/>
      <c r="J203" s="249"/>
      <c r="K203" s="249"/>
      <c r="L203" s="254"/>
      <c r="M203" s="308"/>
      <c r="N203" s="309"/>
      <c r="O203" s="309"/>
      <c r="P203" s="309"/>
      <c r="Q203" s="309"/>
      <c r="R203" s="309"/>
      <c r="S203" s="309"/>
      <c r="T203" s="31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8" t="s">
        <v>265</v>
      </c>
      <c r="AU203" s="258" t="s">
        <v>93</v>
      </c>
      <c r="AV203" s="14" t="s">
        <v>261</v>
      </c>
      <c r="AW203" s="14" t="s">
        <v>46</v>
      </c>
      <c r="AX203" s="14" t="s">
        <v>23</v>
      </c>
      <c r="AY203" s="258" t="s">
        <v>254</v>
      </c>
    </row>
    <row r="204" s="2" customFormat="1" ht="6.96" customHeight="1">
      <c r="A204" s="42"/>
      <c r="B204" s="63"/>
      <c r="C204" s="64"/>
      <c r="D204" s="64"/>
      <c r="E204" s="64"/>
      <c r="F204" s="64"/>
      <c r="G204" s="64"/>
      <c r="H204" s="64"/>
      <c r="I204" s="64"/>
      <c r="J204" s="64"/>
      <c r="K204" s="64"/>
      <c r="L204" s="48"/>
      <c r="M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</row>
  </sheetData>
  <sheetProtection sheet="1" autoFilter="0" formatColumns="0" formatRows="0" objects="1" scenarios="1" spinCount="100000" saltValue="cvk9Zyw0XCIOweBCYs9NaTKu2LOiR6B9XKxC5j4j8DMbqTamhARW4hQgnICYdCbKB7blXQ+Jx4k7m9iYhBlROg==" hashValue="oo5NtpL502CA79i3Jls5FgBw6JZdUuo3iMGDOthJp/6qTVKcFbYqu435eu/Cp7OUd+fwZx11bFWwgFFmYUGOLA==" algorithmName="SHA-512" password="CC35"/>
  <autoFilter ref="C91:K2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153111114"/>
    <hyperlink ref="F107" r:id="rId2" display="https://podminky.urs.cz/item/CS_URS_2024_01/153112111"/>
    <hyperlink ref="F116" r:id="rId3" display="https://podminky.urs.cz/item/CS_URS_2024_01/153112123"/>
    <hyperlink ref="F134" r:id="rId4" display="https://podminky.urs.cz/item/CS_URS_2024_01/153113113"/>
    <hyperlink ref="F142" r:id="rId5" display="https://podminky.urs.cz/item/CS_URS_2024_01/154077341"/>
    <hyperlink ref="F162" r:id="rId6" display="https://podminky.urs.cz/item/CS_URS_2024_01/154077342"/>
    <hyperlink ref="F176" r:id="rId7" display="https://podminky.urs.cz/item/CS_URS_2024_01/226112412"/>
    <hyperlink ref="F186" r:id="rId8" display="https://podminky.urs.cz/item/CS_URS_2024_01/871254202"/>
    <hyperlink ref="F191" r:id="rId9" display="https://podminky.urs.cz/item/CS_URS_2024_01/877245201"/>
    <hyperlink ref="F196" r:id="rId10" display="https://podminky.urs.cz/item/CS_URS_2024_01/998003111"/>
    <hyperlink ref="F200" r:id="rId11" display="https://podminky.urs.cz/item/CS_URS_2024_01/7679919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153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23"/>
      <c r="AT3" s="20" t="s">
        <v>93</v>
      </c>
    </row>
    <row r="4" s="1" customFormat="1" ht="24.96" customHeight="1">
      <c r="B4" s="23"/>
      <c r="D4" s="146" t="s">
        <v>173</v>
      </c>
      <c r="L4" s="23"/>
      <c r="M4" s="14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8" t="s">
        <v>16</v>
      </c>
      <c r="L6" s="23"/>
    </row>
    <row r="7" s="1" customFormat="1" ht="16.5" customHeight="1">
      <c r="B7" s="23"/>
      <c r="E7" s="149" t="str">
        <f>'Rekapitulace stavby'!K6</f>
        <v>DPS - Rekonstrukce oddělovače OK 1B Praha 7</v>
      </c>
      <c r="F7" s="148"/>
      <c r="G7" s="148"/>
      <c r="H7" s="148"/>
      <c r="L7" s="23"/>
    </row>
    <row r="8">
      <c r="B8" s="23"/>
      <c r="D8" s="148" t="s">
        <v>182</v>
      </c>
      <c r="L8" s="23"/>
    </row>
    <row r="9" s="1" customFormat="1" ht="16.5" customHeight="1">
      <c r="B9" s="23"/>
      <c r="E9" s="149" t="s">
        <v>2051</v>
      </c>
      <c r="F9" s="1"/>
      <c r="G9" s="1"/>
      <c r="H9" s="1"/>
      <c r="L9" s="23"/>
    </row>
    <row r="10" s="1" customFormat="1" ht="12" customHeight="1">
      <c r="B10" s="23"/>
      <c r="D10" s="148" t="s">
        <v>187</v>
      </c>
      <c r="L10" s="23"/>
    </row>
    <row r="11" s="2" customFormat="1" ht="16.5" customHeight="1">
      <c r="A11" s="42"/>
      <c r="B11" s="48"/>
      <c r="C11" s="42"/>
      <c r="D11" s="42"/>
      <c r="E11" s="161" t="s">
        <v>2590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8" t="s">
        <v>624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8"/>
      <c r="C13" s="42"/>
      <c r="D13" s="42"/>
      <c r="E13" s="151" t="s">
        <v>2591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8"/>
      <c r="C15" s="42"/>
      <c r="D15" s="148" t="s">
        <v>19</v>
      </c>
      <c r="E15" s="42"/>
      <c r="F15" s="137" t="s">
        <v>48</v>
      </c>
      <c r="G15" s="42"/>
      <c r="H15" s="42"/>
      <c r="I15" s="148" t="s">
        <v>21</v>
      </c>
      <c r="J15" s="137" t="s">
        <v>48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8" t="s">
        <v>24</v>
      </c>
      <c r="E16" s="42"/>
      <c r="F16" s="137" t="s">
        <v>25</v>
      </c>
      <c r="G16" s="42"/>
      <c r="H16" s="42"/>
      <c r="I16" s="148" t="s">
        <v>26</v>
      </c>
      <c r="J16" s="152" t="str">
        <f>'Rekapitulace stavby'!AN8</f>
        <v>16. 8. 2024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8"/>
      <c r="C18" s="42"/>
      <c r="D18" s="148" t="s">
        <v>34</v>
      </c>
      <c r="E18" s="42"/>
      <c r="F18" s="42"/>
      <c r="G18" s="42"/>
      <c r="H18" s="42"/>
      <c r="I18" s="148" t="s">
        <v>35</v>
      </c>
      <c r="J18" s="137" t="s">
        <v>36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8"/>
      <c r="C19" s="42"/>
      <c r="D19" s="42"/>
      <c r="E19" s="137" t="s">
        <v>37</v>
      </c>
      <c r="F19" s="42"/>
      <c r="G19" s="42"/>
      <c r="H19" s="42"/>
      <c r="I19" s="148" t="s">
        <v>38</v>
      </c>
      <c r="J19" s="137" t="s">
        <v>39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48" t="s">
        <v>40</v>
      </c>
      <c r="E21" s="42"/>
      <c r="F21" s="42"/>
      <c r="G21" s="42"/>
      <c r="H21" s="42"/>
      <c r="I21" s="148" t="s">
        <v>35</v>
      </c>
      <c r="J21" s="36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36" t="str">
        <f>'Rekapitulace stavby'!E14</f>
        <v>Vyplň údaj</v>
      </c>
      <c r="F22" s="137"/>
      <c r="G22" s="137"/>
      <c r="H22" s="137"/>
      <c r="I22" s="148" t="s">
        <v>38</v>
      </c>
      <c r="J22" s="36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48" t="s">
        <v>42</v>
      </c>
      <c r="E24" s="42"/>
      <c r="F24" s="42"/>
      <c r="G24" s="42"/>
      <c r="H24" s="42"/>
      <c r="I24" s="148" t="s">
        <v>35</v>
      </c>
      <c r="J24" s="137" t="s">
        <v>43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8"/>
      <c r="C25" s="42"/>
      <c r="D25" s="42"/>
      <c r="E25" s="137" t="s">
        <v>44</v>
      </c>
      <c r="F25" s="42"/>
      <c r="G25" s="42"/>
      <c r="H25" s="42"/>
      <c r="I25" s="148" t="s">
        <v>38</v>
      </c>
      <c r="J25" s="137" t="s">
        <v>45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8"/>
      <c r="C27" s="42"/>
      <c r="D27" s="148" t="s">
        <v>47</v>
      </c>
      <c r="E27" s="42"/>
      <c r="F27" s="42"/>
      <c r="G27" s="42"/>
      <c r="H27" s="42"/>
      <c r="I27" s="148" t="s">
        <v>35</v>
      </c>
      <c r="J27" s="137" t="s">
        <v>48</v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8"/>
      <c r="C28" s="42"/>
      <c r="D28" s="42"/>
      <c r="E28" s="137" t="s">
        <v>44</v>
      </c>
      <c r="F28" s="42"/>
      <c r="G28" s="42"/>
      <c r="H28" s="42"/>
      <c r="I28" s="148" t="s">
        <v>38</v>
      </c>
      <c r="J28" s="137" t="s">
        <v>48</v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8"/>
      <c r="C30" s="42"/>
      <c r="D30" s="148" t="s">
        <v>49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225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51</v>
      </c>
      <c r="E34" s="42"/>
      <c r="F34" s="42"/>
      <c r="G34" s="42"/>
      <c r="H34" s="42"/>
      <c r="I34" s="42"/>
      <c r="J34" s="159">
        <f>ROUND(J95,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53</v>
      </c>
      <c r="G36" s="42"/>
      <c r="H36" s="42"/>
      <c r="I36" s="160" t="s">
        <v>52</v>
      </c>
      <c r="J36" s="160" t="s">
        <v>54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61" t="s">
        <v>55</v>
      </c>
      <c r="E37" s="148" t="s">
        <v>56</v>
      </c>
      <c r="F37" s="162">
        <f>ROUND((SUM(BE95:BE109)),  2)</f>
        <v>0</v>
      </c>
      <c r="G37" s="42"/>
      <c r="H37" s="42"/>
      <c r="I37" s="163">
        <v>0.20999999999999999</v>
      </c>
      <c r="J37" s="162">
        <f>ROUND(((SUM(BE95:BE109))*I37),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8" t="s">
        <v>57</v>
      </c>
      <c r="F38" s="162">
        <f>ROUND((SUM(BF95:BF109)),  2)</f>
        <v>0</v>
      </c>
      <c r="G38" s="42"/>
      <c r="H38" s="42"/>
      <c r="I38" s="163">
        <v>0.12</v>
      </c>
      <c r="J38" s="162">
        <f>ROUND(((SUM(BF95:BF109))*I38),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8" t="s">
        <v>58</v>
      </c>
      <c r="F39" s="162">
        <f>ROUND((SUM(BG95:BG109)),  2)</f>
        <v>0</v>
      </c>
      <c r="G39" s="42"/>
      <c r="H39" s="42"/>
      <c r="I39" s="163">
        <v>0.20999999999999999</v>
      </c>
      <c r="J39" s="162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8" t="s">
        <v>59</v>
      </c>
      <c r="F40" s="162">
        <f>ROUND((SUM(BH95:BH109)),  2)</f>
        <v>0</v>
      </c>
      <c r="G40" s="42"/>
      <c r="H40" s="42"/>
      <c r="I40" s="163">
        <v>0.12</v>
      </c>
      <c r="J40" s="162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8" t="s">
        <v>60</v>
      </c>
      <c r="F41" s="162">
        <f>ROUND((SUM(BI95:BI109)),  2)</f>
        <v>0</v>
      </c>
      <c r="G41" s="42"/>
      <c r="H41" s="42"/>
      <c r="I41" s="163">
        <v>0</v>
      </c>
      <c r="J41" s="162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4"/>
      <c r="D43" s="165" t="s">
        <v>61</v>
      </c>
      <c r="E43" s="166"/>
      <c r="F43" s="166"/>
      <c r="G43" s="167" t="s">
        <v>62</v>
      </c>
      <c r="H43" s="168" t="s">
        <v>63</v>
      </c>
      <c r="I43" s="166"/>
      <c r="J43" s="169">
        <f>SUM(J34:J41)</f>
        <v>0</v>
      </c>
      <c r="K43" s="170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6" t="s">
        <v>226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5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5" t="str">
        <f>E7</f>
        <v>DPS - Rekonstrukce oddělovače OK 1B Praha 7</v>
      </c>
      <c r="F52" s="35"/>
      <c r="G52" s="35"/>
      <c r="H52" s="35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4"/>
      <c r="C53" s="35" t="s">
        <v>182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2051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187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2"/>
      <c r="B56" s="43"/>
      <c r="C56" s="44"/>
      <c r="D56" s="44"/>
      <c r="E56" s="300" t="s">
        <v>2590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5" t="s">
        <v>624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>SO 08.6 - Provizorní potrubí dešťové stoky DN 500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5" t="s">
        <v>24</v>
      </c>
      <c r="D60" s="44"/>
      <c r="E60" s="44"/>
      <c r="F60" s="30" t="str">
        <f>F16</f>
        <v>Praha 7 - Holešovice</v>
      </c>
      <c r="G60" s="44"/>
      <c r="H60" s="44"/>
      <c r="I60" s="35" t="s">
        <v>26</v>
      </c>
      <c r="J60" s="76" t="str">
        <f>IF(J16="","",J16)</f>
        <v>16. 8. 2024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5.15" customHeight="1">
      <c r="A62" s="42"/>
      <c r="B62" s="43"/>
      <c r="C62" s="35" t="s">
        <v>34</v>
      </c>
      <c r="D62" s="44"/>
      <c r="E62" s="44"/>
      <c r="F62" s="30" t="str">
        <f>E19</f>
        <v>Pražská vodohospodářská společnost a.s.</v>
      </c>
      <c r="G62" s="44"/>
      <c r="H62" s="44"/>
      <c r="I62" s="35" t="s">
        <v>42</v>
      </c>
      <c r="J62" s="40" t="str">
        <f>E25</f>
        <v>Sweco a.s.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5" t="s">
        <v>40</v>
      </c>
      <c r="D63" s="44"/>
      <c r="E63" s="44"/>
      <c r="F63" s="30" t="str">
        <f>IF(E22="","",E22)</f>
        <v>Vyplň údaj</v>
      </c>
      <c r="G63" s="44"/>
      <c r="H63" s="44"/>
      <c r="I63" s="35" t="s">
        <v>47</v>
      </c>
      <c r="J63" s="40" t="str">
        <f>E28</f>
        <v>Sweco a.s.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227</v>
      </c>
      <c r="D65" s="177"/>
      <c r="E65" s="177"/>
      <c r="F65" s="177"/>
      <c r="G65" s="177"/>
      <c r="H65" s="177"/>
      <c r="I65" s="177"/>
      <c r="J65" s="178" t="s">
        <v>228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83</v>
      </c>
      <c r="D67" s="44"/>
      <c r="E67" s="44"/>
      <c r="F67" s="44"/>
      <c r="G67" s="44"/>
      <c r="H67" s="44"/>
      <c r="I67" s="44"/>
      <c r="J67" s="106">
        <f>J95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0" t="s">
        <v>229</v>
      </c>
    </row>
    <row r="68" s="9" customFormat="1" ht="24.96" customHeight="1">
      <c r="A68" s="9"/>
      <c r="B68" s="180"/>
      <c r="C68" s="181"/>
      <c r="D68" s="182" t="s">
        <v>230</v>
      </c>
      <c r="E68" s="183"/>
      <c r="F68" s="183"/>
      <c r="G68" s="183"/>
      <c r="H68" s="183"/>
      <c r="I68" s="183"/>
      <c r="J68" s="184">
        <f>J96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9"/>
      <c r="D69" s="187" t="s">
        <v>696</v>
      </c>
      <c r="E69" s="188"/>
      <c r="F69" s="188"/>
      <c r="G69" s="188"/>
      <c r="H69" s="188"/>
      <c r="I69" s="188"/>
      <c r="J69" s="189">
        <f>J97</f>
        <v>0</v>
      </c>
      <c r="K69" s="129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9"/>
      <c r="D70" s="187" t="s">
        <v>235</v>
      </c>
      <c r="E70" s="188"/>
      <c r="F70" s="188"/>
      <c r="G70" s="188"/>
      <c r="H70" s="188"/>
      <c r="I70" s="188"/>
      <c r="J70" s="189">
        <f>J106</f>
        <v>0</v>
      </c>
      <c r="K70" s="129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6"/>
      <c r="C71" s="129"/>
      <c r="D71" s="187" t="s">
        <v>1568</v>
      </c>
      <c r="E71" s="188"/>
      <c r="F71" s="188"/>
      <c r="G71" s="188"/>
      <c r="H71" s="188"/>
      <c r="I71" s="188"/>
      <c r="J71" s="189">
        <f>J107</f>
        <v>0</v>
      </c>
      <c r="K71" s="129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50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50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50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239</v>
      </c>
      <c r="D78" s="44"/>
      <c r="E78" s="44"/>
      <c r="F78" s="44"/>
      <c r="G78" s="44"/>
      <c r="H78" s="44"/>
      <c r="I78" s="44"/>
      <c r="J78" s="44"/>
      <c r="K78" s="44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5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50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75" t="str">
        <f>E7</f>
        <v>DPS - Rekonstrukce oddělovače OK 1B Praha 7</v>
      </c>
      <c r="F81" s="35"/>
      <c r="G81" s="35"/>
      <c r="H81" s="35"/>
      <c r="I81" s="44"/>
      <c r="J81" s="44"/>
      <c r="K81" s="44"/>
      <c r="L81" s="150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1" customFormat="1" ht="12" customHeight="1">
      <c r="B82" s="24"/>
      <c r="C82" s="35" t="s">
        <v>182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5" t="s">
        <v>2051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187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2"/>
      <c r="B85" s="43"/>
      <c r="C85" s="44"/>
      <c r="D85" s="44"/>
      <c r="E85" s="300" t="s">
        <v>2590</v>
      </c>
      <c r="F85" s="44"/>
      <c r="G85" s="44"/>
      <c r="H85" s="44"/>
      <c r="I85" s="44"/>
      <c r="J85" s="44"/>
      <c r="K85" s="4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624</v>
      </c>
      <c r="D86" s="44"/>
      <c r="E86" s="44"/>
      <c r="F86" s="44"/>
      <c r="G86" s="44"/>
      <c r="H86" s="44"/>
      <c r="I86" s="44"/>
      <c r="J86" s="44"/>
      <c r="K86" s="44"/>
      <c r="L86" s="150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6.5" customHeight="1">
      <c r="A87" s="42"/>
      <c r="B87" s="43"/>
      <c r="C87" s="44"/>
      <c r="D87" s="44"/>
      <c r="E87" s="73" t="str">
        <f>E13</f>
        <v>SO 08.6 - Provizorní potrubí dešťové stoky DN 500</v>
      </c>
      <c r="F87" s="44"/>
      <c r="G87" s="44"/>
      <c r="H87" s="44"/>
      <c r="I87" s="44"/>
      <c r="J87" s="44"/>
      <c r="K87" s="44"/>
      <c r="L87" s="150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50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5" t="s">
        <v>24</v>
      </c>
      <c r="D89" s="44"/>
      <c r="E89" s="44"/>
      <c r="F89" s="30" t="str">
        <f>F16</f>
        <v>Praha 7 - Holešovice</v>
      </c>
      <c r="G89" s="44"/>
      <c r="H89" s="44"/>
      <c r="I89" s="35" t="s">
        <v>26</v>
      </c>
      <c r="J89" s="76" t="str">
        <f>IF(J16="","",J16)</f>
        <v>16. 8. 2024</v>
      </c>
      <c r="K89" s="44"/>
      <c r="L89" s="150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5.15" customHeight="1">
      <c r="A91" s="42"/>
      <c r="B91" s="43"/>
      <c r="C91" s="35" t="s">
        <v>34</v>
      </c>
      <c r="D91" s="44"/>
      <c r="E91" s="44"/>
      <c r="F91" s="30" t="str">
        <f>E19</f>
        <v>Pražská vodohospodářská společnost a.s.</v>
      </c>
      <c r="G91" s="44"/>
      <c r="H91" s="44"/>
      <c r="I91" s="35" t="s">
        <v>42</v>
      </c>
      <c r="J91" s="40" t="str">
        <f>E25</f>
        <v>Sweco a.s.</v>
      </c>
      <c r="K91" s="44"/>
      <c r="L91" s="150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5.15" customHeight="1">
      <c r="A92" s="42"/>
      <c r="B92" s="43"/>
      <c r="C92" s="35" t="s">
        <v>40</v>
      </c>
      <c r="D92" s="44"/>
      <c r="E92" s="44"/>
      <c r="F92" s="30" t="str">
        <f>IF(E22="","",E22)</f>
        <v>Vyplň údaj</v>
      </c>
      <c r="G92" s="44"/>
      <c r="H92" s="44"/>
      <c r="I92" s="35" t="s">
        <v>47</v>
      </c>
      <c r="J92" s="40" t="str">
        <f>E28</f>
        <v>Sweco a.s.</v>
      </c>
      <c r="K92" s="44"/>
      <c r="L92" s="150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0.32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50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11" customFormat="1" ht="29.28" customHeight="1">
      <c r="A94" s="191"/>
      <c r="B94" s="192"/>
      <c r="C94" s="193" t="s">
        <v>240</v>
      </c>
      <c r="D94" s="194" t="s">
        <v>70</v>
      </c>
      <c r="E94" s="194" t="s">
        <v>66</v>
      </c>
      <c r="F94" s="194" t="s">
        <v>67</v>
      </c>
      <c r="G94" s="194" t="s">
        <v>241</v>
      </c>
      <c r="H94" s="194" t="s">
        <v>242</v>
      </c>
      <c r="I94" s="194" t="s">
        <v>243</v>
      </c>
      <c r="J94" s="194" t="s">
        <v>228</v>
      </c>
      <c r="K94" s="195" t="s">
        <v>244</v>
      </c>
      <c r="L94" s="196"/>
      <c r="M94" s="96" t="s">
        <v>48</v>
      </c>
      <c r="N94" s="97" t="s">
        <v>55</v>
      </c>
      <c r="O94" s="97" t="s">
        <v>245</v>
      </c>
      <c r="P94" s="97" t="s">
        <v>246</v>
      </c>
      <c r="Q94" s="97" t="s">
        <v>247</v>
      </c>
      <c r="R94" s="97" t="s">
        <v>248</v>
      </c>
      <c r="S94" s="97" t="s">
        <v>249</v>
      </c>
      <c r="T94" s="98" t="s">
        <v>250</v>
      </c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</row>
    <row r="95" s="2" customFormat="1" ht="22.8" customHeight="1">
      <c r="A95" s="42"/>
      <c r="B95" s="43"/>
      <c r="C95" s="103" t="s">
        <v>251</v>
      </c>
      <c r="D95" s="44"/>
      <c r="E95" s="44"/>
      <c r="F95" s="44"/>
      <c r="G95" s="44"/>
      <c r="H95" s="44"/>
      <c r="I95" s="44"/>
      <c r="J95" s="197">
        <f>BK95</f>
        <v>0</v>
      </c>
      <c r="K95" s="44"/>
      <c r="L95" s="48"/>
      <c r="M95" s="99"/>
      <c r="N95" s="198"/>
      <c r="O95" s="100"/>
      <c r="P95" s="199">
        <f>P96</f>
        <v>0</v>
      </c>
      <c r="Q95" s="100"/>
      <c r="R95" s="199">
        <f>R96</f>
        <v>4.8760702</v>
      </c>
      <c r="S95" s="100"/>
      <c r="T95" s="200">
        <f>T96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84</v>
      </c>
      <c r="AU95" s="20" t="s">
        <v>229</v>
      </c>
      <c r="BK95" s="201">
        <f>BK96</f>
        <v>0</v>
      </c>
    </row>
    <row r="96" s="12" customFormat="1" ht="25.92" customHeight="1">
      <c r="A96" s="12"/>
      <c r="B96" s="202"/>
      <c r="C96" s="203"/>
      <c r="D96" s="204" t="s">
        <v>84</v>
      </c>
      <c r="E96" s="205" t="s">
        <v>252</v>
      </c>
      <c r="F96" s="205" t="s">
        <v>253</v>
      </c>
      <c r="G96" s="203"/>
      <c r="H96" s="203"/>
      <c r="I96" s="206"/>
      <c r="J96" s="207">
        <f>BK96</f>
        <v>0</v>
      </c>
      <c r="K96" s="203"/>
      <c r="L96" s="208"/>
      <c r="M96" s="209"/>
      <c r="N96" s="210"/>
      <c r="O96" s="210"/>
      <c r="P96" s="211">
        <f>P97+P106</f>
        <v>0</v>
      </c>
      <c r="Q96" s="210"/>
      <c r="R96" s="211">
        <f>R97+R106</f>
        <v>4.8760702</v>
      </c>
      <c r="S96" s="210"/>
      <c r="T96" s="212">
        <f>T97+T106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23</v>
      </c>
      <c r="AT96" s="214" t="s">
        <v>84</v>
      </c>
      <c r="AU96" s="214" t="s">
        <v>85</v>
      </c>
      <c r="AY96" s="213" t="s">
        <v>254</v>
      </c>
      <c r="BK96" s="215">
        <f>BK97+BK106</f>
        <v>0</v>
      </c>
    </row>
    <row r="97" s="12" customFormat="1" ht="22.8" customHeight="1">
      <c r="A97" s="12"/>
      <c r="B97" s="202"/>
      <c r="C97" s="203"/>
      <c r="D97" s="204" t="s">
        <v>84</v>
      </c>
      <c r="E97" s="216" t="s">
        <v>303</v>
      </c>
      <c r="F97" s="216" t="s">
        <v>1070</v>
      </c>
      <c r="G97" s="203"/>
      <c r="H97" s="203"/>
      <c r="I97" s="206"/>
      <c r="J97" s="217">
        <f>BK97</f>
        <v>0</v>
      </c>
      <c r="K97" s="203"/>
      <c r="L97" s="208"/>
      <c r="M97" s="209"/>
      <c r="N97" s="210"/>
      <c r="O97" s="210"/>
      <c r="P97" s="211">
        <f>SUM(P98:P105)</f>
        <v>0</v>
      </c>
      <c r="Q97" s="210"/>
      <c r="R97" s="211">
        <f>SUM(R98:R105)</f>
        <v>4.8760702</v>
      </c>
      <c r="S97" s="210"/>
      <c r="T97" s="212">
        <f>SUM(T98:T105)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23</v>
      </c>
      <c r="AT97" s="214" t="s">
        <v>84</v>
      </c>
      <c r="AU97" s="214" t="s">
        <v>23</v>
      </c>
      <c r="AY97" s="213" t="s">
        <v>254</v>
      </c>
      <c r="BK97" s="215">
        <f>SUM(BK98:BK105)</f>
        <v>0</v>
      </c>
    </row>
    <row r="98" s="2" customFormat="1" ht="16.5" customHeight="1">
      <c r="A98" s="42"/>
      <c r="B98" s="43"/>
      <c r="C98" s="218" t="s">
        <v>23</v>
      </c>
      <c r="D98" s="218" t="s">
        <v>256</v>
      </c>
      <c r="E98" s="219" t="s">
        <v>2592</v>
      </c>
      <c r="F98" s="220" t="s">
        <v>2593</v>
      </c>
      <c r="G98" s="221" t="s">
        <v>1455</v>
      </c>
      <c r="H98" s="222">
        <v>1</v>
      </c>
      <c r="I98" s="223"/>
      <c r="J98" s="224">
        <f>ROUND(I98*H98,2)</f>
        <v>0</v>
      </c>
      <c r="K98" s="220" t="s">
        <v>984</v>
      </c>
      <c r="L98" s="48"/>
      <c r="M98" s="225" t="s">
        <v>48</v>
      </c>
      <c r="N98" s="226" t="s">
        <v>56</v>
      </c>
      <c r="O98" s="88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29" t="s">
        <v>261</v>
      </c>
      <c r="AT98" s="229" t="s">
        <v>256</v>
      </c>
      <c r="AU98" s="229" t="s">
        <v>93</v>
      </c>
      <c r="AY98" s="20" t="s">
        <v>254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23</v>
      </c>
      <c r="BK98" s="230">
        <f>ROUND(I98*H98,2)</f>
        <v>0</v>
      </c>
      <c r="BL98" s="20" t="s">
        <v>261</v>
      </c>
      <c r="BM98" s="229" t="s">
        <v>2594</v>
      </c>
    </row>
    <row r="99" s="2" customFormat="1" ht="16.5" customHeight="1">
      <c r="A99" s="42"/>
      <c r="B99" s="43"/>
      <c r="C99" s="218" t="s">
        <v>93</v>
      </c>
      <c r="D99" s="218" t="s">
        <v>256</v>
      </c>
      <c r="E99" s="219" t="s">
        <v>2595</v>
      </c>
      <c r="F99" s="220" t="s">
        <v>2596</v>
      </c>
      <c r="G99" s="221" t="s">
        <v>192</v>
      </c>
      <c r="H99" s="222">
        <v>163.5</v>
      </c>
      <c r="I99" s="223"/>
      <c r="J99" s="224">
        <f>ROUND(I99*H99,2)</f>
        <v>0</v>
      </c>
      <c r="K99" s="220" t="s">
        <v>260</v>
      </c>
      <c r="L99" s="48"/>
      <c r="M99" s="225" t="s">
        <v>48</v>
      </c>
      <c r="N99" s="226" t="s">
        <v>56</v>
      </c>
      <c r="O99" s="88"/>
      <c r="P99" s="227">
        <f>O99*H99</f>
        <v>0</v>
      </c>
      <c r="Q99" s="227">
        <v>3.0000000000000001E-05</v>
      </c>
      <c r="R99" s="227">
        <f>Q99*H99</f>
        <v>0.0049050000000000005</v>
      </c>
      <c r="S99" s="227">
        <v>0</v>
      </c>
      <c r="T99" s="22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9" t="s">
        <v>261</v>
      </c>
      <c r="AT99" s="229" t="s">
        <v>256</v>
      </c>
      <c r="AU99" s="229" t="s">
        <v>93</v>
      </c>
      <c r="AY99" s="20" t="s">
        <v>254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0" t="s">
        <v>23</v>
      </c>
      <c r="BK99" s="230">
        <f>ROUND(I99*H99,2)</f>
        <v>0</v>
      </c>
      <c r="BL99" s="20" t="s">
        <v>261</v>
      </c>
      <c r="BM99" s="229" t="s">
        <v>2597</v>
      </c>
    </row>
    <row r="100" s="2" customFormat="1">
      <c r="A100" s="42"/>
      <c r="B100" s="43"/>
      <c r="C100" s="44"/>
      <c r="D100" s="231" t="s">
        <v>263</v>
      </c>
      <c r="E100" s="44"/>
      <c r="F100" s="232" t="s">
        <v>2598</v>
      </c>
      <c r="G100" s="44"/>
      <c r="H100" s="44"/>
      <c r="I100" s="233"/>
      <c r="J100" s="44"/>
      <c r="K100" s="44"/>
      <c r="L100" s="48"/>
      <c r="M100" s="234"/>
      <c r="N100" s="23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263</v>
      </c>
      <c r="AU100" s="20" t="s">
        <v>93</v>
      </c>
    </row>
    <row r="101" s="2" customFormat="1" ht="16.5" customHeight="1">
      <c r="A101" s="42"/>
      <c r="B101" s="43"/>
      <c r="C101" s="285" t="s">
        <v>104</v>
      </c>
      <c r="D101" s="285" t="s">
        <v>376</v>
      </c>
      <c r="E101" s="286" t="s">
        <v>2599</v>
      </c>
      <c r="F101" s="287" t="s">
        <v>2600</v>
      </c>
      <c r="G101" s="288" t="s">
        <v>192</v>
      </c>
      <c r="H101" s="289">
        <v>165.953</v>
      </c>
      <c r="I101" s="290"/>
      <c r="J101" s="291">
        <f>ROUND(I101*H101,2)</f>
        <v>0</v>
      </c>
      <c r="K101" s="287" t="s">
        <v>260</v>
      </c>
      <c r="L101" s="292"/>
      <c r="M101" s="293" t="s">
        <v>48</v>
      </c>
      <c r="N101" s="294" t="s">
        <v>56</v>
      </c>
      <c r="O101" s="88"/>
      <c r="P101" s="227">
        <f>O101*H101</f>
        <v>0</v>
      </c>
      <c r="Q101" s="227">
        <v>0.028400000000000002</v>
      </c>
      <c r="R101" s="227">
        <f>Q101*H101</f>
        <v>4.7130652</v>
      </c>
      <c r="S101" s="227">
        <v>0</v>
      </c>
      <c r="T101" s="22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9" t="s">
        <v>303</v>
      </c>
      <c r="AT101" s="229" t="s">
        <v>376</v>
      </c>
      <c r="AU101" s="229" t="s">
        <v>93</v>
      </c>
      <c r="AY101" s="20" t="s">
        <v>254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0" t="s">
        <v>23</v>
      </c>
      <c r="BK101" s="230">
        <f>ROUND(I101*H101,2)</f>
        <v>0</v>
      </c>
      <c r="BL101" s="20" t="s">
        <v>261</v>
      </c>
      <c r="BM101" s="229" t="s">
        <v>2601</v>
      </c>
    </row>
    <row r="102" s="13" customFormat="1">
      <c r="A102" s="13"/>
      <c r="B102" s="236"/>
      <c r="C102" s="237"/>
      <c r="D102" s="238" t="s">
        <v>265</v>
      </c>
      <c r="E102" s="237"/>
      <c r="F102" s="240" t="s">
        <v>2602</v>
      </c>
      <c r="G102" s="237"/>
      <c r="H102" s="241">
        <v>165.953</v>
      </c>
      <c r="I102" s="242"/>
      <c r="J102" s="237"/>
      <c r="K102" s="237"/>
      <c r="L102" s="243"/>
      <c r="M102" s="244"/>
      <c r="N102" s="245"/>
      <c r="O102" s="245"/>
      <c r="P102" s="245"/>
      <c r="Q102" s="245"/>
      <c r="R102" s="245"/>
      <c r="S102" s="245"/>
      <c r="T102" s="24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7" t="s">
        <v>265</v>
      </c>
      <c r="AU102" s="247" t="s">
        <v>93</v>
      </c>
      <c r="AV102" s="13" t="s">
        <v>93</v>
      </c>
      <c r="AW102" s="13" t="s">
        <v>4</v>
      </c>
      <c r="AX102" s="13" t="s">
        <v>23</v>
      </c>
      <c r="AY102" s="247" t="s">
        <v>254</v>
      </c>
    </row>
    <row r="103" s="2" customFormat="1" ht="24.15" customHeight="1">
      <c r="A103" s="42"/>
      <c r="B103" s="43"/>
      <c r="C103" s="218" t="s">
        <v>261</v>
      </c>
      <c r="D103" s="218" t="s">
        <v>256</v>
      </c>
      <c r="E103" s="219" t="s">
        <v>2603</v>
      </c>
      <c r="F103" s="220" t="s">
        <v>2604</v>
      </c>
      <c r="G103" s="221" t="s">
        <v>413</v>
      </c>
      <c r="H103" s="222">
        <v>10</v>
      </c>
      <c r="I103" s="223"/>
      <c r="J103" s="224">
        <f>ROUND(I103*H103,2)</f>
        <v>0</v>
      </c>
      <c r="K103" s="220" t="s">
        <v>260</v>
      </c>
      <c r="L103" s="48"/>
      <c r="M103" s="225" t="s">
        <v>48</v>
      </c>
      <c r="N103" s="226" t="s">
        <v>56</v>
      </c>
      <c r="O103" s="88"/>
      <c r="P103" s="227">
        <f>O103*H103</f>
        <v>0</v>
      </c>
      <c r="Q103" s="227">
        <v>1.0000000000000001E-05</v>
      </c>
      <c r="R103" s="227">
        <f>Q103*H103</f>
        <v>0.00010000000000000001</v>
      </c>
      <c r="S103" s="227">
        <v>0</v>
      </c>
      <c r="T103" s="22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9" t="s">
        <v>261</v>
      </c>
      <c r="AT103" s="229" t="s">
        <v>256</v>
      </c>
      <c r="AU103" s="229" t="s">
        <v>93</v>
      </c>
      <c r="AY103" s="20" t="s">
        <v>254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0" t="s">
        <v>23</v>
      </c>
      <c r="BK103" s="230">
        <f>ROUND(I103*H103,2)</f>
        <v>0</v>
      </c>
      <c r="BL103" s="20" t="s">
        <v>261</v>
      </c>
      <c r="BM103" s="229" t="s">
        <v>2605</v>
      </c>
    </row>
    <row r="104" s="2" customFormat="1">
      <c r="A104" s="42"/>
      <c r="B104" s="43"/>
      <c r="C104" s="44"/>
      <c r="D104" s="231" t="s">
        <v>263</v>
      </c>
      <c r="E104" s="44"/>
      <c r="F104" s="232" t="s">
        <v>2606</v>
      </c>
      <c r="G104" s="44"/>
      <c r="H104" s="44"/>
      <c r="I104" s="233"/>
      <c r="J104" s="44"/>
      <c r="K104" s="44"/>
      <c r="L104" s="48"/>
      <c r="M104" s="234"/>
      <c r="N104" s="23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263</v>
      </c>
      <c r="AU104" s="20" t="s">
        <v>93</v>
      </c>
    </row>
    <row r="105" s="2" customFormat="1" ht="16.5" customHeight="1">
      <c r="A105" s="42"/>
      <c r="B105" s="43"/>
      <c r="C105" s="285" t="s">
        <v>287</v>
      </c>
      <c r="D105" s="285" t="s">
        <v>376</v>
      </c>
      <c r="E105" s="286" t="s">
        <v>2607</v>
      </c>
      <c r="F105" s="287" t="s">
        <v>2608</v>
      </c>
      <c r="G105" s="288" t="s">
        <v>413</v>
      </c>
      <c r="H105" s="289">
        <v>10</v>
      </c>
      <c r="I105" s="290"/>
      <c r="J105" s="291">
        <f>ROUND(I105*H105,2)</f>
        <v>0</v>
      </c>
      <c r="K105" s="287" t="s">
        <v>260</v>
      </c>
      <c r="L105" s="292"/>
      <c r="M105" s="293" t="s">
        <v>48</v>
      </c>
      <c r="N105" s="294" t="s">
        <v>56</v>
      </c>
      <c r="O105" s="88"/>
      <c r="P105" s="227">
        <f>O105*H105</f>
        <v>0</v>
      </c>
      <c r="Q105" s="227">
        <v>0.015800000000000002</v>
      </c>
      <c r="R105" s="227">
        <f>Q105*H105</f>
        <v>0.15800000000000003</v>
      </c>
      <c r="S105" s="227">
        <v>0</v>
      </c>
      <c r="T105" s="22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9" t="s">
        <v>303</v>
      </c>
      <c r="AT105" s="229" t="s">
        <v>376</v>
      </c>
      <c r="AU105" s="229" t="s">
        <v>93</v>
      </c>
      <c r="AY105" s="20" t="s">
        <v>254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23</v>
      </c>
      <c r="BK105" s="230">
        <f>ROUND(I105*H105,2)</f>
        <v>0</v>
      </c>
      <c r="BL105" s="20" t="s">
        <v>261</v>
      </c>
      <c r="BM105" s="229" t="s">
        <v>2609</v>
      </c>
    </row>
    <row r="106" s="12" customFormat="1" ht="22.8" customHeight="1">
      <c r="A106" s="12"/>
      <c r="B106" s="202"/>
      <c r="C106" s="203"/>
      <c r="D106" s="204" t="s">
        <v>84</v>
      </c>
      <c r="E106" s="216" t="s">
        <v>311</v>
      </c>
      <c r="F106" s="216" t="s">
        <v>484</v>
      </c>
      <c r="G106" s="203"/>
      <c r="H106" s="203"/>
      <c r="I106" s="206"/>
      <c r="J106" s="217">
        <f>BK106</f>
        <v>0</v>
      </c>
      <c r="K106" s="203"/>
      <c r="L106" s="208"/>
      <c r="M106" s="209"/>
      <c r="N106" s="210"/>
      <c r="O106" s="210"/>
      <c r="P106" s="211">
        <f>P107</f>
        <v>0</v>
      </c>
      <c r="Q106" s="210"/>
      <c r="R106" s="211">
        <f>R107</f>
        <v>0</v>
      </c>
      <c r="S106" s="210"/>
      <c r="T106" s="212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3" t="s">
        <v>23</v>
      </c>
      <c r="AT106" s="214" t="s">
        <v>84</v>
      </c>
      <c r="AU106" s="214" t="s">
        <v>23</v>
      </c>
      <c r="AY106" s="213" t="s">
        <v>254</v>
      </c>
      <c r="BK106" s="215">
        <f>BK107</f>
        <v>0</v>
      </c>
    </row>
    <row r="107" s="12" customFormat="1" ht="20.88" customHeight="1">
      <c r="A107" s="12"/>
      <c r="B107" s="202"/>
      <c r="C107" s="203"/>
      <c r="D107" s="204" t="s">
        <v>84</v>
      </c>
      <c r="E107" s="216" t="s">
        <v>572</v>
      </c>
      <c r="F107" s="216" t="s">
        <v>573</v>
      </c>
      <c r="G107" s="203"/>
      <c r="H107" s="203"/>
      <c r="I107" s="206"/>
      <c r="J107" s="217">
        <f>BK107</f>
        <v>0</v>
      </c>
      <c r="K107" s="203"/>
      <c r="L107" s="208"/>
      <c r="M107" s="209"/>
      <c r="N107" s="210"/>
      <c r="O107" s="210"/>
      <c r="P107" s="211">
        <f>SUM(P108:P109)</f>
        <v>0</v>
      </c>
      <c r="Q107" s="210"/>
      <c r="R107" s="211">
        <f>SUM(R108:R109)</f>
        <v>0</v>
      </c>
      <c r="S107" s="210"/>
      <c r="T107" s="212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3" t="s">
        <v>23</v>
      </c>
      <c r="AT107" s="214" t="s">
        <v>84</v>
      </c>
      <c r="AU107" s="214" t="s">
        <v>93</v>
      </c>
      <c r="AY107" s="213" t="s">
        <v>254</v>
      </c>
      <c r="BK107" s="215">
        <f>SUM(BK108:BK109)</f>
        <v>0</v>
      </c>
    </row>
    <row r="108" s="2" customFormat="1" ht="24.15" customHeight="1">
      <c r="A108" s="42"/>
      <c r="B108" s="43"/>
      <c r="C108" s="218" t="s">
        <v>292</v>
      </c>
      <c r="D108" s="218" t="s">
        <v>256</v>
      </c>
      <c r="E108" s="219" t="s">
        <v>2610</v>
      </c>
      <c r="F108" s="220" t="s">
        <v>2611</v>
      </c>
      <c r="G108" s="221" t="s">
        <v>528</v>
      </c>
      <c r="H108" s="222">
        <v>4.8760000000000003</v>
      </c>
      <c r="I108" s="223"/>
      <c r="J108" s="224">
        <f>ROUND(I108*H108,2)</f>
        <v>0</v>
      </c>
      <c r="K108" s="220" t="s">
        <v>260</v>
      </c>
      <c r="L108" s="48"/>
      <c r="M108" s="225" t="s">
        <v>48</v>
      </c>
      <c r="N108" s="226" t="s">
        <v>56</v>
      </c>
      <c r="O108" s="88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9" t="s">
        <v>261</v>
      </c>
      <c r="AT108" s="229" t="s">
        <v>256</v>
      </c>
      <c r="AU108" s="229" t="s">
        <v>104</v>
      </c>
      <c r="AY108" s="20" t="s">
        <v>254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23</v>
      </c>
      <c r="BK108" s="230">
        <f>ROUND(I108*H108,2)</f>
        <v>0</v>
      </c>
      <c r="BL108" s="20" t="s">
        <v>261</v>
      </c>
      <c r="BM108" s="229" t="s">
        <v>2612</v>
      </c>
    </row>
    <row r="109" s="2" customFormat="1">
      <c r="A109" s="42"/>
      <c r="B109" s="43"/>
      <c r="C109" s="44"/>
      <c r="D109" s="231" t="s">
        <v>263</v>
      </c>
      <c r="E109" s="44"/>
      <c r="F109" s="232" t="s">
        <v>2613</v>
      </c>
      <c r="G109" s="44"/>
      <c r="H109" s="44"/>
      <c r="I109" s="233"/>
      <c r="J109" s="44"/>
      <c r="K109" s="44"/>
      <c r="L109" s="48"/>
      <c r="M109" s="295"/>
      <c r="N109" s="296"/>
      <c r="O109" s="297"/>
      <c r="P109" s="297"/>
      <c r="Q109" s="297"/>
      <c r="R109" s="297"/>
      <c r="S109" s="297"/>
      <c r="T109" s="298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263</v>
      </c>
      <c r="AU109" s="20" t="s">
        <v>104</v>
      </c>
    </row>
    <row r="110" s="2" customFormat="1" ht="6.96" customHeight="1">
      <c r="A110" s="42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48"/>
      <c r="M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</sheetData>
  <sheetProtection sheet="1" autoFilter="0" formatColumns="0" formatRows="0" objects="1" scenarios="1" spinCount="100000" saltValue="rtX/zHY0e9xlnxUusTDXYgu1v3do3mxIalgVYVQxgYQDJctdD2aAKfOViBdng/n2+5kCtaffuh1pRb4ywn3Wfw==" hashValue="mZl/aF3bh3A+iDjSUu8HCudbH35LIT6IftdCM4ZyxagaEFv0rzxRELJmIhulxZQ7AkuZWJVOu4arCIrHbXMBAQ==" algorithmName="SHA-512" password="CC35"/>
  <autoFilter ref="C94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100" r:id="rId1" display="https://podminky.urs.cz/item/CS_URS_2024_01/871420310"/>
    <hyperlink ref="F104" r:id="rId2" display="https://podminky.urs.cz/item/CS_URS_2024_01/877420310"/>
    <hyperlink ref="F109" r:id="rId3" display="https://podminky.urs.cz/item/CS_URS_2024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159</v>
      </c>
      <c r="AZ2" s="143" t="s">
        <v>2614</v>
      </c>
      <c r="BA2" s="143" t="s">
        <v>48</v>
      </c>
      <c r="BB2" s="143" t="s">
        <v>48</v>
      </c>
      <c r="BC2" s="143" t="s">
        <v>2615</v>
      </c>
      <c r="BD2" s="143" t="s">
        <v>93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23"/>
      <c r="AT3" s="20" t="s">
        <v>93</v>
      </c>
      <c r="AZ3" s="143" t="s">
        <v>2616</v>
      </c>
      <c r="BA3" s="143" t="s">
        <v>48</v>
      </c>
      <c r="BB3" s="143" t="s">
        <v>48</v>
      </c>
      <c r="BC3" s="143" t="s">
        <v>2617</v>
      </c>
      <c r="BD3" s="143" t="s">
        <v>93</v>
      </c>
    </row>
    <row r="4" s="1" customFormat="1" ht="24.96" customHeight="1">
      <c r="B4" s="23"/>
      <c r="D4" s="146" t="s">
        <v>173</v>
      </c>
      <c r="L4" s="23"/>
      <c r="M4" s="14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8" t="s">
        <v>16</v>
      </c>
      <c r="L6" s="23"/>
    </row>
    <row r="7" s="1" customFormat="1" ht="16.5" customHeight="1">
      <c r="B7" s="23"/>
      <c r="E7" s="149" t="str">
        <f>'Rekapitulace stavby'!K6</f>
        <v>DPS - Rekonstrukce oddělovače OK 1B Praha 7</v>
      </c>
      <c r="F7" s="148"/>
      <c r="G7" s="148"/>
      <c r="H7" s="148"/>
      <c r="L7" s="23"/>
    </row>
    <row r="8">
      <c r="B8" s="23"/>
      <c r="D8" s="148" t="s">
        <v>182</v>
      </c>
      <c r="L8" s="23"/>
    </row>
    <row r="9" s="1" customFormat="1" ht="16.5" customHeight="1">
      <c r="B9" s="23"/>
      <c r="E9" s="149" t="s">
        <v>2051</v>
      </c>
      <c r="F9" s="1"/>
      <c r="G9" s="1"/>
      <c r="H9" s="1"/>
      <c r="L9" s="23"/>
    </row>
    <row r="10" s="1" customFormat="1" ht="12" customHeight="1">
      <c r="B10" s="23"/>
      <c r="D10" s="148" t="s">
        <v>187</v>
      </c>
      <c r="L10" s="23"/>
    </row>
    <row r="11" s="2" customFormat="1" ht="16.5" customHeight="1">
      <c r="A11" s="42"/>
      <c r="B11" s="48"/>
      <c r="C11" s="42"/>
      <c r="D11" s="42"/>
      <c r="E11" s="161" t="s">
        <v>2618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8" t="s">
        <v>624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8"/>
      <c r="C13" s="42"/>
      <c r="D13" s="42"/>
      <c r="E13" s="151" t="s">
        <v>2619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8"/>
      <c r="C15" s="42"/>
      <c r="D15" s="148" t="s">
        <v>19</v>
      </c>
      <c r="E15" s="42"/>
      <c r="F15" s="137" t="s">
        <v>48</v>
      </c>
      <c r="G15" s="42"/>
      <c r="H15" s="42"/>
      <c r="I15" s="148" t="s">
        <v>21</v>
      </c>
      <c r="J15" s="137" t="s">
        <v>48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8" t="s">
        <v>24</v>
      </c>
      <c r="E16" s="42"/>
      <c r="F16" s="137" t="s">
        <v>25</v>
      </c>
      <c r="G16" s="42"/>
      <c r="H16" s="42"/>
      <c r="I16" s="148" t="s">
        <v>26</v>
      </c>
      <c r="J16" s="152" t="str">
        <f>'Rekapitulace stavby'!AN8</f>
        <v>16. 8. 2024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8"/>
      <c r="C18" s="42"/>
      <c r="D18" s="148" t="s">
        <v>34</v>
      </c>
      <c r="E18" s="42"/>
      <c r="F18" s="42"/>
      <c r="G18" s="42"/>
      <c r="H18" s="42"/>
      <c r="I18" s="148" t="s">
        <v>35</v>
      </c>
      <c r="J18" s="137" t="s">
        <v>36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8"/>
      <c r="C19" s="42"/>
      <c r="D19" s="42"/>
      <c r="E19" s="137" t="s">
        <v>37</v>
      </c>
      <c r="F19" s="42"/>
      <c r="G19" s="42"/>
      <c r="H19" s="42"/>
      <c r="I19" s="148" t="s">
        <v>38</v>
      </c>
      <c r="J19" s="137" t="s">
        <v>39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48" t="s">
        <v>40</v>
      </c>
      <c r="E21" s="42"/>
      <c r="F21" s="42"/>
      <c r="G21" s="42"/>
      <c r="H21" s="42"/>
      <c r="I21" s="148" t="s">
        <v>35</v>
      </c>
      <c r="J21" s="36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36" t="str">
        <f>'Rekapitulace stavby'!E14</f>
        <v>Vyplň údaj</v>
      </c>
      <c r="F22" s="137"/>
      <c r="G22" s="137"/>
      <c r="H22" s="137"/>
      <c r="I22" s="148" t="s">
        <v>38</v>
      </c>
      <c r="J22" s="36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48" t="s">
        <v>42</v>
      </c>
      <c r="E24" s="42"/>
      <c r="F24" s="42"/>
      <c r="G24" s="42"/>
      <c r="H24" s="42"/>
      <c r="I24" s="148" t="s">
        <v>35</v>
      </c>
      <c r="J24" s="137" t="s">
        <v>43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8"/>
      <c r="C25" s="42"/>
      <c r="D25" s="42"/>
      <c r="E25" s="137" t="s">
        <v>44</v>
      </c>
      <c r="F25" s="42"/>
      <c r="G25" s="42"/>
      <c r="H25" s="42"/>
      <c r="I25" s="148" t="s">
        <v>38</v>
      </c>
      <c r="J25" s="137" t="s">
        <v>45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8"/>
      <c r="C27" s="42"/>
      <c r="D27" s="148" t="s">
        <v>47</v>
      </c>
      <c r="E27" s="42"/>
      <c r="F27" s="42"/>
      <c r="G27" s="42"/>
      <c r="H27" s="42"/>
      <c r="I27" s="148" t="s">
        <v>35</v>
      </c>
      <c r="J27" s="137" t="s">
        <v>48</v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8"/>
      <c r="C28" s="42"/>
      <c r="D28" s="42"/>
      <c r="E28" s="137" t="s">
        <v>44</v>
      </c>
      <c r="F28" s="42"/>
      <c r="G28" s="42"/>
      <c r="H28" s="42"/>
      <c r="I28" s="148" t="s">
        <v>38</v>
      </c>
      <c r="J28" s="137" t="s">
        <v>48</v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8"/>
      <c r="C30" s="42"/>
      <c r="D30" s="148" t="s">
        <v>49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225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51</v>
      </c>
      <c r="E34" s="42"/>
      <c r="F34" s="42"/>
      <c r="G34" s="42"/>
      <c r="H34" s="42"/>
      <c r="I34" s="42"/>
      <c r="J34" s="159">
        <f>ROUND(J97,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53</v>
      </c>
      <c r="G36" s="42"/>
      <c r="H36" s="42"/>
      <c r="I36" s="160" t="s">
        <v>52</v>
      </c>
      <c r="J36" s="160" t="s">
        <v>54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61" t="s">
        <v>55</v>
      </c>
      <c r="E37" s="148" t="s">
        <v>56</v>
      </c>
      <c r="F37" s="162">
        <f>ROUND((SUM(BE97:BE213)),  2)</f>
        <v>0</v>
      </c>
      <c r="G37" s="42"/>
      <c r="H37" s="42"/>
      <c r="I37" s="163">
        <v>0.20999999999999999</v>
      </c>
      <c r="J37" s="162">
        <f>ROUND(((SUM(BE97:BE213))*I37),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8" t="s">
        <v>57</v>
      </c>
      <c r="F38" s="162">
        <f>ROUND((SUM(BF97:BF213)),  2)</f>
        <v>0</v>
      </c>
      <c r="G38" s="42"/>
      <c r="H38" s="42"/>
      <c r="I38" s="163">
        <v>0.12</v>
      </c>
      <c r="J38" s="162">
        <f>ROUND(((SUM(BF97:BF213))*I38),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8" t="s">
        <v>58</v>
      </c>
      <c r="F39" s="162">
        <f>ROUND((SUM(BG97:BG213)),  2)</f>
        <v>0</v>
      </c>
      <c r="G39" s="42"/>
      <c r="H39" s="42"/>
      <c r="I39" s="163">
        <v>0.20999999999999999</v>
      </c>
      <c r="J39" s="162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8" t="s">
        <v>59</v>
      </c>
      <c r="F40" s="162">
        <f>ROUND((SUM(BH97:BH213)),  2)</f>
        <v>0</v>
      </c>
      <c r="G40" s="42"/>
      <c r="H40" s="42"/>
      <c r="I40" s="163">
        <v>0.12</v>
      </c>
      <c r="J40" s="162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8" t="s">
        <v>60</v>
      </c>
      <c r="F41" s="162">
        <f>ROUND((SUM(BI97:BI213)),  2)</f>
        <v>0</v>
      </c>
      <c r="G41" s="42"/>
      <c r="H41" s="42"/>
      <c r="I41" s="163">
        <v>0</v>
      </c>
      <c r="J41" s="162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4"/>
      <c r="D43" s="165" t="s">
        <v>61</v>
      </c>
      <c r="E43" s="166"/>
      <c r="F43" s="166"/>
      <c r="G43" s="167" t="s">
        <v>62</v>
      </c>
      <c r="H43" s="168" t="s">
        <v>63</v>
      </c>
      <c r="I43" s="166"/>
      <c r="J43" s="169">
        <f>SUM(J34:J41)</f>
        <v>0</v>
      </c>
      <c r="K43" s="170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6" t="s">
        <v>226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5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5" t="str">
        <f>E7</f>
        <v>DPS - Rekonstrukce oddělovače OK 1B Praha 7</v>
      </c>
      <c r="F52" s="35"/>
      <c r="G52" s="35"/>
      <c r="H52" s="35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4"/>
      <c r="C53" s="35" t="s">
        <v>182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2051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187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2"/>
      <c r="B56" s="43"/>
      <c r="C56" s="44"/>
      <c r="D56" s="44"/>
      <c r="E56" s="300" t="s">
        <v>2618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5" t="s">
        <v>624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>SO 09.1 - Rušení stávajících stok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5" t="s">
        <v>24</v>
      </c>
      <c r="D60" s="44"/>
      <c r="E60" s="44"/>
      <c r="F60" s="30" t="str">
        <f>F16</f>
        <v>Praha 7 - Holešovice</v>
      </c>
      <c r="G60" s="44"/>
      <c r="H60" s="44"/>
      <c r="I60" s="35" t="s">
        <v>26</v>
      </c>
      <c r="J60" s="76" t="str">
        <f>IF(J16="","",J16)</f>
        <v>16. 8. 2024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5.15" customHeight="1">
      <c r="A62" s="42"/>
      <c r="B62" s="43"/>
      <c r="C62" s="35" t="s">
        <v>34</v>
      </c>
      <c r="D62" s="44"/>
      <c r="E62" s="44"/>
      <c r="F62" s="30" t="str">
        <f>E19</f>
        <v>Pražská vodohospodářská společnost a.s.</v>
      </c>
      <c r="G62" s="44"/>
      <c r="H62" s="44"/>
      <c r="I62" s="35" t="s">
        <v>42</v>
      </c>
      <c r="J62" s="40" t="str">
        <f>E25</f>
        <v>Sweco a.s.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5" t="s">
        <v>40</v>
      </c>
      <c r="D63" s="44"/>
      <c r="E63" s="44"/>
      <c r="F63" s="30" t="str">
        <f>IF(E22="","",E22)</f>
        <v>Vyplň údaj</v>
      </c>
      <c r="G63" s="44"/>
      <c r="H63" s="44"/>
      <c r="I63" s="35" t="s">
        <v>47</v>
      </c>
      <c r="J63" s="40" t="str">
        <f>E28</f>
        <v>Sweco a.s.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227</v>
      </c>
      <c r="D65" s="177"/>
      <c r="E65" s="177"/>
      <c r="F65" s="177"/>
      <c r="G65" s="177"/>
      <c r="H65" s="177"/>
      <c r="I65" s="177"/>
      <c r="J65" s="178" t="s">
        <v>228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83</v>
      </c>
      <c r="D67" s="44"/>
      <c r="E67" s="44"/>
      <c r="F67" s="44"/>
      <c r="G67" s="44"/>
      <c r="H67" s="44"/>
      <c r="I67" s="44"/>
      <c r="J67" s="106">
        <f>J97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0" t="s">
        <v>229</v>
      </c>
    </row>
    <row r="68" s="9" customFormat="1" ht="24.96" customHeight="1">
      <c r="A68" s="9"/>
      <c r="B68" s="180"/>
      <c r="C68" s="181"/>
      <c r="D68" s="182" t="s">
        <v>230</v>
      </c>
      <c r="E68" s="183"/>
      <c r="F68" s="183"/>
      <c r="G68" s="183"/>
      <c r="H68" s="183"/>
      <c r="I68" s="183"/>
      <c r="J68" s="184">
        <f>J98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9"/>
      <c r="D69" s="187" t="s">
        <v>231</v>
      </c>
      <c r="E69" s="188"/>
      <c r="F69" s="188"/>
      <c r="G69" s="188"/>
      <c r="H69" s="188"/>
      <c r="I69" s="188"/>
      <c r="J69" s="189">
        <f>J99</f>
        <v>0</v>
      </c>
      <c r="K69" s="129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9"/>
      <c r="D70" s="187" t="s">
        <v>696</v>
      </c>
      <c r="E70" s="188"/>
      <c r="F70" s="188"/>
      <c r="G70" s="188"/>
      <c r="H70" s="188"/>
      <c r="I70" s="188"/>
      <c r="J70" s="189">
        <f>J147</f>
        <v>0</v>
      </c>
      <c r="K70" s="129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9"/>
      <c r="D71" s="187" t="s">
        <v>235</v>
      </c>
      <c r="E71" s="188"/>
      <c r="F71" s="188"/>
      <c r="G71" s="188"/>
      <c r="H71" s="188"/>
      <c r="I71" s="188"/>
      <c r="J71" s="189">
        <f>J169</f>
        <v>0</v>
      </c>
      <c r="K71" s="129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9"/>
      <c r="D72" s="187" t="s">
        <v>236</v>
      </c>
      <c r="E72" s="188"/>
      <c r="F72" s="188"/>
      <c r="G72" s="188"/>
      <c r="H72" s="188"/>
      <c r="I72" s="188"/>
      <c r="J72" s="189">
        <f>J186</f>
        <v>0</v>
      </c>
      <c r="K72" s="129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80"/>
      <c r="C73" s="181"/>
      <c r="D73" s="182" t="s">
        <v>697</v>
      </c>
      <c r="E73" s="183"/>
      <c r="F73" s="183"/>
      <c r="G73" s="183"/>
      <c r="H73" s="183"/>
      <c r="I73" s="183"/>
      <c r="J73" s="184">
        <f>J200</f>
        <v>0</v>
      </c>
      <c r="K73" s="181"/>
      <c r="L73" s="18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50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50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9" s="2" customFormat="1" ht="6.96" customHeight="1">
      <c r="A79" s="42"/>
      <c r="B79" s="65"/>
      <c r="C79" s="66"/>
      <c r="D79" s="66"/>
      <c r="E79" s="66"/>
      <c r="F79" s="66"/>
      <c r="G79" s="66"/>
      <c r="H79" s="66"/>
      <c r="I79" s="66"/>
      <c r="J79" s="66"/>
      <c r="K79" s="66"/>
      <c r="L79" s="15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4.96" customHeight="1">
      <c r="A80" s="42"/>
      <c r="B80" s="43"/>
      <c r="C80" s="26" t="s">
        <v>239</v>
      </c>
      <c r="D80" s="44"/>
      <c r="E80" s="44"/>
      <c r="F80" s="44"/>
      <c r="G80" s="44"/>
      <c r="H80" s="44"/>
      <c r="I80" s="44"/>
      <c r="J80" s="44"/>
      <c r="K80" s="44"/>
      <c r="L80" s="150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50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16</v>
      </c>
      <c r="D82" s="44"/>
      <c r="E82" s="44"/>
      <c r="F82" s="44"/>
      <c r="G82" s="44"/>
      <c r="H82" s="44"/>
      <c r="I82" s="44"/>
      <c r="J82" s="44"/>
      <c r="K82" s="44"/>
      <c r="L82" s="150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175" t="str">
        <f>E7</f>
        <v>DPS - Rekonstrukce oddělovače OK 1B Praha 7</v>
      </c>
      <c r="F83" s="35"/>
      <c r="G83" s="35"/>
      <c r="H83" s="35"/>
      <c r="I83" s="44"/>
      <c r="J83" s="44"/>
      <c r="K83" s="44"/>
      <c r="L83" s="150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1" customFormat="1" ht="12" customHeight="1">
      <c r="B84" s="24"/>
      <c r="C84" s="35" t="s">
        <v>182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1" customFormat="1" ht="16.5" customHeight="1">
      <c r="B85" s="24"/>
      <c r="C85" s="25"/>
      <c r="D85" s="25"/>
      <c r="E85" s="175" t="s">
        <v>2051</v>
      </c>
      <c r="F85" s="25"/>
      <c r="G85" s="25"/>
      <c r="H85" s="25"/>
      <c r="I85" s="25"/>
      <c r="J85" s="25"/>
      <c r="K85" s="25"/>
      <c r="L85" s="23"/>
    </row>
    <row r="86" s="1" customFormat="1" ht="12" customHeight="1">
      <c r="B86" s="24"/>
      <c r="C86" s="35" t="s">
        <v>187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2"/>
      <c r="B87" s="43"/>
      <c r="C87" s="44"/>
      <c r="D87" s="44"/>
      <c r="E87" s="300" t="s">
        <v>2618</v>
      </c>
      <c r="F87" s="44"/>
      <c r="G87" s="44"/>
      <c r="H87" s="44"/>
      <c r="I87" s="44"/>
      <c r="J87" s="44"/>
      <c r="K87" s="44"/>
      <c r="L87" s="150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2" customHeight="1">
      <c r="A88" s="42"/>
      <c r="B88" s="43"/>
      <c r="C88" s="35" t="s">
        <v>624</v>
      </c>
      <c r="D88" s="44"/>
      <c r="E88" s="44"/>
      <c r="F88" s="44"/>
      <c r="G88" s="44"/>
      <c r="H88" s="44"/>
      <c r="I88" s="44"/>
      <c r="J88" s="44"/>
      <c r="K88" s="44"/>
      <c r="L88" s="150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6.5" customHeight="1">
      <c r="A89" s="42"/>
      <c r="B89" s="43"/>
      <c r="C89" s="44"/>
      <c r="D89" s="44"/>
      <c r="E89" s="73" t="str">
        <f>E13</f>
        <v>SO 09.1 - Rušení stávajících stok</v>
      </c>
      <c r="F89" s="44"/>
      <c r="G89" s="44"/>
      <c r="H89" s="44"/>
      <c r="I89" s="44"/>
      <c r="J89" s="44"/>
      <c r="K89" s="44"/>
      <c r="L89" s="150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2" customHeight="1">
      <c r="A91" s="42"/>
      <c r="B91" s="43"/>
      <c r="C91" s="35" t="s">
        <v>24</v>
      </c>
      <c r="D91" s="44"/>
      <c r="E91" s="44"/>
      <c r="F91" s="30" t="str">
        <f>F16</f>
        <v>Praha 7 - Holešovice</v>
      </c>
      <c r="G91" s="44"/>
      <c r="H91" s="44"/>
      <c r="I91" s="35" t="s">
        <v>26</v>
      </c>
      <c r="J91" s="76" t="str">
        <f>IF(J16="","",J16)</f>
        <v>16. 8. 2024</v>
      </c>
      <c r="K91" s="44"/>
      <c r="L91" s="150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50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5.15" customHeight="1">
      <c r="A93" s="42"/>
      <c r="B93" s="43"/>
      <c r="C93" s="35" t="s">
        <v>34</v>
      </c>
      <c r="D93" s="44"/>
      <c r="E93" s="44"/>
      <c r="F93" s="30" t="str">
        <f>E19</f>
        <v>Pražská vodohospodářská společnost a.s.</v>
      </c>
      <c r="G93" s="44"/>
      <c r="H93" s="44"/>
      <c r="I93" s="35" t="s">
        <v>42</v>
      </c>
      <c r="J93" s="40" t="str">
        <f>E25</f>
        <v>Sweco a.s.</v>
      </c>
      <c r="K93" s="44"/>
      <c r="L93" s="150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5.15" customHeight="1">
      <c r="A94" s="42"/>
      <c r="B94" s="43"/>
      <c r="C94" s="35" t="s">
        <v>40</v>
      </c>
      <c r="D94" s="44"/>
      <c r="E94" s="44"/>
      <c r="F94" s="30" t="str">
        <f>IF(E22="","",E22)</f>
        <v>Vyplň údaj</v>
      </c>
      <c r="G94" s="44"/>
      <c r="H94" s="44"/>
      <c r="I94" s="35" t="s">
        <v>47</v>
      </c>
      <c r="J94" s="40" t="str">
        <f>E28</f>
        <v>Sweco a.s.</v>
      </c>
      <c r="K94" s="44"/>
      <c r="L94" s="150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0.32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50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11" customFormat="1" ht="29.28" customHeight="1">
      <c r="A96" s="191"/>
      <c r="B96" s="192"/>
      <c r="C96" s="193" t="s">
        <v>240</v>
      </c>
      <c r="D96" s="194" t="s">
        <v>70</v>
      </c>
      <c r="E96" s="194" t="s">
        <v>66</v>
      </c>
      <c r="F96" s="194" t="s">
        <v>67</v>
      </c>
      <c r="G96" s="194" t="s">
        <v>241</v>
      </c>
      <c r="H96" s="194" t="s">
        <v>242</v>
      </c>
      <c r="I96" s="194" t="s">
        <v>243</v>
      </c>
      <c r="J96" s="194" t="s">
        <v>228</v>
      </c>
      <c r="K96" s="195" t="s">
        <v>244</v>
      </c>
      <c r="L96" s="196"/>
      <c r="M96" s="96" t="s">
        <v>48</v>
      </c>
      <c r="N96" s="97" t="s">
        <v>55</v>
      </c>
      <c r="O96" s="97" t="s">
        <v>245</v>
      </c>
      <c r="P96" s="97" t="s">
        <v>246</v>
      </c>
      <c r="Q96" s="97" t="s">
        <v>247</v>
      </c>
      <c r="R96" s="97" t="s">
        <v>248</v>
      </c>
      <c r="S96" s="97" t="s">
        <v>249</v>
      </c>
      <c r="T96" s="98" t="s">
        <v>250</v>
      </c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</row>
    <row r="97" s="2" customFormat="1" ht="22.8" customHeight="1">
      <c r="A97" s="42"/>
      <c r="B97" s="43"/>
      <c r="C97" s="103" t="s">
        <v>251</v>
      </c>
      <c r="D97" s="44"/>
      <c r="E97" s="44"/>
      <c r="F97" s="44"/>
      <c r="G97" s="44"/>
      <c r="H97" s="44"/>
      <c r="I97" s="44"/>
      <c r="J97" s="197">
        <f>BK97</f>
        <v>0</v>
      </c>
      <c r="K97" s="44"/>
      <c r="L97" s="48"/>
      <c r="M97" s="99"/>
      <c r="N97" s="198"/>
      <c r="O97" s="100"/>
      <c r="P97" s="199">
        <f>P98+P200</f>
        <v>0</v>
      </c>
      <c r="Q97" s="100"/>
      <c r="R97" s="199">
        <f>R98+R200</f>
        <v>0</v>
      </c>
      <c r="S97" s="100"/>
      <c r="T97" s="200">
        <f>T98+T200</f>
        <v>227.34640000000002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84</v>
      </c>
      <c r="AU97" s="20" t="s">
        <v>229</v>
      </c>
      <c r="BK97" s="201">
        <f>BK98+BK200</f>
        <v>0</v>
      </c>
    </row>
    <row r="98" s="12" customFormat="1" ht="25.92" customHeight="1">
      <c r="A98" s="12"/>
      <c r="B98" s="202"/>
      <c r="C98" s="203"/>
      <c r="D98" s="204" t="s">
        <v>84</v>
      </c>
      <c r="E98" s="205" t="s">
        <v>252</v>
      </c>
      <c r="F98" s="205" t="s">
        <v>253</v>
      </c>
      <c r="G98" s="203"/>
      <c r="H98" s="203"/>
      <c r="I98" s="206"/>
      <c r="J98" s="207">
        <f>BK98</f>
        <v>0</v>
      </c>
      <c r="K98" s="203"/>
      <c r="L98" s="208"/>
      <c r="M98" s="209"/>
      <c r="N98" s="210"/>
      <c r="O98" s="210"/>
      <c r="P98" s="211">
        <f>P99+P147+P169+P186</f>
        <v>0</v>
      </c>
      <c r="Q98" s="210"/>
      <c r="R98" s="211">
        <f>R99+R147+R169+R186</f>
        <v>0</v>
      </c>
      <c r="S98" s="210"/>
      <c r="T98" s="212">
        <f>T99+T147+T169+T186</f>
        <v>227.34640000000002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23</v>
      </c>
      <c r="AT98" s="214" t="s">
        <v>84</v>
      </c>
      <c r="AU98" s="214" t="s">
        <v>85</v>
      </c>
      <c r="AY98" s="213" t="s">
        <v>254</v>
      </c>
      <c r="BK98" s="215">
        <f>BK99+BK147+BK169+BK186</f>
        <v>0</v>
      </c>
    </row>
    <row r="99" s="12" customFormat="1" ht="22.8" customHeight="1">
      <c r="A99" s="12"/>
      <c r="B99" s="202"/>
      <c r="C99" s="203"/>
      <c r="D99" s="204" t="s">
        <v>84</v>
      </c>
      <c r="E99" s="216" t="s">
        <v>23</v>
      </c>
      <c r="F99" s="216" t="s">
        <v>255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SUM(P100:P146)</f>
        <v>0</v>
      </c>
      <c r="Q99" s="210"/>
      <c r="R99" s="211">
        <f>SUM(R100:R146)</f>
        <v>0</v>
      </c>
      <c r="S99" s="210"/>
      <c r="T99" s="212">
        <f>SUM(T100:T146)</f>
        <v>1.8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23</v>
      </c>
      <c r="AT99" s="214" t="s">
        <v>84</v>
      </c>
      <c r="AU99" s="214" t="s">
        <v>23</v>
      </c>
      <c r="AY99" s="213" t="s">
        <v>254</v>
      </c>
      <c r="BK99" s="215">
        <f>SUM(BK100:BK146)</f>
        <v>0</v>
      </c>
    </row>
    <row r="100" s="2" customFormat="1" ht="24.15" customHeight="1">
      <c r="A100" s="42"/>
      <c r="B100" s="43"/>
      <c r="C100" s="218" t="s">
        <v>23</v>
      </c>
      <c r="D100" s="218" t="s">
        <v>256</v>
      </c>
      <c r="E100" s="219" t="s">
        <v>2620</v>
      </c>
      <c r="F100" s="220" t="s">
        <v>2621</v>
      </c>
      <c r="G100" s="221" t="s">
        <v>314</v>
      </c>
      <c r="H100" s="222">
        <v>1</v>
      </c>
      <c r="I100" s="223"/>
      <c r="J100" s="224">
        <f>ROUND(I100*H100,2)</f>
        <v>0</v>
      </c>
      <c r="K100" s="220" t="s">
        <v>260</v>
      </c>
      <c r="L100" s="48"/>
      <c r="M100" s="225" t="s">
        <v>48</v>
      </c>
      <c r="N100" s="226" t="s">
        <v>56</v>
      </c>
      <c r="O100" s="88"/>
      <c r="P100" s="227">
        <f>O100*H100</f>
        <v>0</v>
      </c>
      <c r="Q100" s="227">
        <v>0</v>
      </c>
      <c r="R100" s="227">
        <f>Q100*H100</f>
        <v>0</v>
      </c>
      <c r="S100" s="227">
        <v>1.8</v>
      </c>
      <c r="T100" s="228">
        <f>S100*H100</f>
        <v>1.8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9" t="s">
        <v>261</v>
      </c>
      <c r="AT100" s="229" t="s">
        <v>256</v>
      </c>
      <c r="AU100" s="229" t="s">
        <v>93</v>
      </c>
      <c r="AY100" s="20" t="s">
        <v>254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0" t="s">
        <v>23</v>
      </c>
      <c r="BK100" s="230">
        <f>ROUND(I100*H100,2)</f>
        <v>0</v>
      </c>
      <c r="BL100" s="20" t="s">
        <v>261</v>
      </c>
      <c r="BM100" s="229" t="s">
        <v>2622</v>
      </c>
    </row>
    <row r="101" s="2" customFormat="1">
      <c r="A101" s="42"/>
      <c r="B101" s="43"/>
      <c r="C101" s="44"/>
      <c r="D101" s="231" t="s">
        <v>263</v>
      </c>
      <c r="E101" s="44"/>
      <c r="F101" s="232" t="s">
        <v>2623</v>
      </c>
      <c r="G101" s="44"/>
      <c r="H101" s="44"/>
      <c r="I101" s="233"/>
      <c r="J101" s="44"/>
      <c r="K101" s="44"/>
      <c r="L101" s="48"/>
      <c r="M101" s="234"/>
      <c r="N101" s="23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263</v>
      </c>
      <c r="AU101" s="20" t="s">
        <v>93</v>
      </c>
    </row>
    <row r="102" s="15" customFormat="1">
      <c r="A102" s="15"/>
      <c r="B102" s="259"/>
      <c r="C102" s="260"/>
      <c r="D102" s="238" t="s">
        <v>265</v>
      </c>
      <c r="E102" s="261" t="s">
        <v>48</v>
      </c>
      <c r="F102" s="262" t="s">
        <v>2624</v>
      </c>
      <c r="G102" s="260"/>
      <c r="H102" s="261" t="s">
        <v>48</v>
      </c>
      <c r="I102" s="263"/>
      <c r="J102" s="260"/>
      <c r="K102" s="260"/>
      <c r="L102" s="264"/>
      <c r="M102" s="265"/>
      <c r="N102" s="266"/>
      <c r="O102" s="266"/>
      <c r="P102" s="266"/>
      <c r="Q102" s="266"/>
      <c r="R102" s="266"/>
      <c r="S102" s="266"/>
      <c r="T102" s="26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8" t="s">
        <v>265</v>
      </c>
      <c r="AU102" s="268" t="s">
        <v>93</v>
      </c>
      <c r="AV102" s="15" t="s">
        <v>23</v>
      </c>
      <c r="AW102" s="15" t="s">
        <v>46</v>
      </c>
      <c r="AX102" s="15" t="s">
        <v>85</v>
      </c>
      <c r="AY102" s="268" t="s">
        <v>254</v>
      </c>
    </row>
    <row r="103" s="13" customFormat="1">
      <c r="A103" s="13"/>
      <c r="B103" s="236"/>
      <c r="C103" s="237"/>
      <c r="D103" s="238" t="s">
        <v>265</v>
      </c>
      <c r="E103" s="239" t="s">
        <v>48</v>
      </c>
      <c r="F103" s="240" t="s">
        <v>2625</v>
      </c>
      <c r="G103" s="237"/>
      <c r="H103" s="241">
        <v>1</v>
      </c>
      <c r="I103" s="242"/>
      <c r="J103" s="237"/>
      <c r="K103" s="237"/>
      <c r="L103" s="243"/>
      <c r="M103" s="244"/>
      <c r="N103" s="245"/>
      <c r="O103" s="245"/>
      <c r="P103" s="245"/>
      <c r="Q103" s="245"/>
      <c r="R103" s="245"/>
      <c r="S103" s="245"/>
      <c r="T103" s="24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7" t="s">
        <v>265</v>
      </c>
      <c r="AU103" s="247" t="s">
        <v>93</v>
      </c>
      <c r="AV103" s="13" t="s">
        <v>93</v>
      </c>
      <c r="AW103" s="13" t="s">
        <v>46</v>
      </c>
      <c r="AX103" s="13" t="s">
        <v>85</v>
      </c>
      <c r="AY103" s="247" t="s">
        <v>254</v>
      </c>
    </row>
    <row r="104" s="14" customFormat="1">
      <c r="A104" s="14"/>
      <c r="B104" s="248"/>
      <c r="C104" s="249"/>
      <c r="D104" s="238" t="s">
        <v>265</v>
      </c>
      <c r="E104" s="250" t="s">
        <v>48</v>
      </c>
      <c r="F104" s="251" t="s">
        <v>268</v>
      </c>
      <c r="G104" s="249"/>
      <c r="H104" s="252">
        <v>1</v>
      </c>
      <c r="I104" s="253"/>
      <c r="J104" s="249"/>
      <c r="K104" s="249"/>
      <c r="L104" s="254"/>
      <c r="M104" s="255"/>
      <c r="N104" s="256"/>
      <c r="O104" s="256"/>
      <c r="P104" s="256"/>
      <c r="Q104" s="256"/>
      <c r="R104" s="256"/>
      <c r="S104" s="256"/>
      <c r="T104" s="25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8" t="s">
        <v>265</v>
      </c>
      <c r="AU104" s="258" t="s">
        <v>93</v>
      </c>
      <c r="AV104" s="14" t="s">
        <v>261</v>
      </c>
      <c r="AW104" s="14" t="s">
        <v>46</v>
      </c>
      <c r="AX104" s="14" t="s">
        <v>23</v>
      </c>
      <c r="AY104" s="258" t="s">
        <v>254</v>
      </c>
    </row>
    <row r="105" s="2" customFormat="1" ht="24.15" customHeight="1">
      <c r="A105" s="42"/>
      <c r="B105" s="43"/>
      <c r="C105" s="218" t="s">
        <v>93</v>
      </c>
      <c r="D105" s="218" t="s">
        <v>256</v>
      </c>
      <c r="E105" s="219" t="s">
        <v>2626</v>
      </c>
      <c r="F105" s="220" t="s">
        <v>2627</v>
      </c>
      <c r="G105" s="221" t="s">
        <v>314</v>
      </c>
      <c r="H105" s="222">
        <v>1</v>
      </c>
      <c r="I105" s="223"/>
      <c r="J105" s="224">
        <f>ROUND(I105*H105,2)</f>
        <v>0</v>
      </c>
      <c r="K105" s="220" t="s">
        <v>260</v>
      </c>
      <c r="L105" s="48"/>
      <c r="M105" s="225" t="s">
        <v>48</v>
      </c>
      <c r="N105" s="226" t="s">
        <v>56</v>
      </c>
      <c r="O105" s="88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9" t="s">
        <v>261</v>
      </c>
      <c r="AT105" s="229" t="s">
        <v>256</v>
      </c>
      <c r="AU105" s="229" t="s">
        <v>93</v>
      </c>
      <c r="AY105" s="20" t="s">
        <v>254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23</v>
      </c>
      <c r="BK105" s="230">
        <f>ROUND(I105*H105,2)</f>
        <v>0</v>
      </c>
      <c r="BL105" s="20" t="s">
        <v>261</v>
      </c>
      <c r="BM105" s="229" t="s">
        <v>2628</v>
      </c>
    </row>
    <row r="106" s="2" customFormat="1">
      <c r="A106" s="42"/>
      <c r="B106" s="43"/>
      <c r="C106" s="44"/>
      <c r="D106" s="231" t="s">
        <v>263</v>
      </c>
      <c r="E106" s="44"/>
      <c r="F106" s="232" t="s">
        <v>2629</v>
      </c>
      <c r="G106" s="44"/>
      <c r="H106" s="44"/>
      <c r="I106" s="233"/>
      <c r="J106" s="44"/>
      <c r="K106" s="44"/>
      <c r="L106" s="48"/>
      <c r="M106" s="234"/>
      <c r="N106" s="23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263</v>
      </c>
      <c r="AU106" s="20" t="s">
        <v>93</v>
      </c>
    </row>
    <row r="107" s="13" customFormat="1">
      <c r="A107" s="13"/>
      <c r="B107" s="236"/>
      <c r="C107" s="237"/>
      <c r="D107" s="238" t="s">
        <v>265</v>
      </c>
      <c r="E107" s="239" t="s">
        <v>48</v>
      </c>
      <c r="F107" s="240" t="s">
        <v>23</v>
      </c>
      <c r="G107" s="237"/>
      <c r="H107" s="241">
        <v>1</v>
      </c>
      <c r="I107" s="242"/>
      <c r="J107" s="237"/>
      <c r="K107" s="237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265</v>
      </c>
      <c r="AU107" s="247" t="s">
        <v>93</v>
      </c>
      <c r="AV107" s="13" t="s">
        <v>93</v>
      </c>
      <c r="AW107" s="13" t="s">
        <v>46</v>
      </c>
      <c r="AX107" s="13" t="s">
        <v>23</v>
      </c>
      <c r="AY107" s="247" t="s">
        <v>254</v>
      </c>
    </row>
    <row r="108" s="2" customFormat="1" ht="37.8" customHeight="1">
      <c r="A108" s="42"/>
      <c r="B108" s="43"/>
      <c r="C108" s="218" t="s">
        <v>104</v>
      </c>
      <c r="D108" s="218" t="s">
        <v>256</v>
      </c>
      <c r="E108" s="219" t="s">
        <v>826</v>
      </c>
      <c r="F108" s="220" t="s">
        <v>827</v>
      </c>
      <c r="G108" s="221" t="s">
        <v>314</v>
      </c>
      <c r="H108" s="222">
        <v>111.25100000000001</v>
      </c>
      <c r="I108" s="223"/>
      <c r="J108" s="224">
        <f>ROUND(I108*H108,2)</f>
        <v>0</v>
      </c>
      <c r="K108" s="220" t="s">
        <v>260</v>
      </c>
      <c r="L108" s="48"/>
      <c r="M108" s="225" t="s">
        <v>48</v>
      </c>
      <c r="N108" s="226" t="s">
        <v>56</v>
      </c>
      <c r="O108" s="88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9" t="s">
        <v>261</v>
      </c>
      <c r="AT108" s="229" t="s">
        <v>256</v>
      </c>
      <c r="AU108" s="229" t="s">
        <v>93</v>
      </c>
      <c r="AY108" s="20" t="s">
        <v>254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23</v>
      </c>
      <c r="BK108" s="230">
        <f>ROUND(I108*H108,2)</f>
        <v>0</v>
      </c>
      <c r="BL108" s="20" t="s">
        <v>261</v>
      </c>
      <c r="BM108" s="229" t="s">
        <v>2630</v>
      </c>
    </row>
    <row r="109" s="2" customFormat="1">
      <c r="A109" s="42"/>
      <c r="B109" s="43"/>
      <c r="C109" s="44"/>
      <c r="D109" s="231" t="s">
        <v>263</v>
      </c>
      <c r="E109" s="44"/>
      <c r="F109" s="232" t="s">
        <v>829</v>
      </c>
      <c r="G109" s="44"/>
      <c r="H109" s="44"/>
      <c r="I109" s="233"/>
      <c r="J109" s="44"/>
      <c r="K109" s="44"/>
      <c r="L109" s="48"/>
      <c r="M109" s="234"/>
      <c r="N109" s="23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263</v>
      </c>
      <c r="AU109" s="20" t="s">
        <v>93</v>
      </c>
    </row>
    <row r="110" s="13" customFormat="1">
      <c r="A110" s="13"/>
      <c r="B110" s="236"/>
      <c r="C110" s="237"/>
      <c r="D110" s="238" t="s">
        <v>265</v>
      </c>
      <c r="E110" s="239" t="s">
        <v>48</v>
      </c>
      <c r="F110" s="240" t="s">
        <v>2631</v>
      </c>
      <c r="G110" s="237"/>
      <c r="H110" s="241">
        <v>6.7809999999999997</v>
      </c>
      <c r="I110" s="242"/>
      <c r="J110" s="237"/>
      <c r="K110" s="237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265</v>
      </c>
      <c r="AU110" s="247" t="s">
        <v>93</v>
      </c>
      <c r="AV110" s="13" t="s">
        <v>93</v>
      </c>
      <c r="AW110" s="13" t="s">
        <v>46</v>
      </c>
      <c r="AX110" s="13" t="s">
        <v>85</v>
      </c>
      <c r="AY110" s="247" t="s">
        <v>254</v>
      </c>
    </row>
    <row r="111" s="13" customFormat="1">
      <c r="A111" s="13"/>
      <c r="B111" s="236"/>
      <c r="C111" s="237"/>
      <c r="D111" s="238" t="s">
        <v>265</v>
      </c>
      <c r="E111" s="239" t="s">
        <v>48</v>
      </c>
      <c r="F111" s="240" t="s">
        <v>2632</v>
      </c>
      <c r="G111" s="237"/>
      <c r="H111" s="241">
        <v>10.028000000000001</v>
      </c>
      <c r="I111" s="242"/>
      <c r="J111" s="237"/>
      <c r="K111" s="237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265</v>
      </c>
      <c r="AU111" s="247" t="s">
        <v>93</v>
      </c>
      <c r="AV111" s="13" t="s">
        <v>93</v>
      </c>
      <c r="AW111" s="13" t="s">
        <v>46</v>
      </c>
      <c r="AX111" s="13" t="s">
        <v>85</v>
      </c>
      <c r="AY111" s="247" t="s">
        <v>254</v>
      </c>
    </row>
    <row r="112" s="13" customFormat="1">
      <c r="A112" s="13"/>
      <c r="B112" s="236"/>
      <c r="C112" s="237"/>
      <c r="D112" s="238" t="s">
        <v>265</v>
      </c>
      <c r="E112" s="239" t="s">
        <v>48</v>
      </c>
      <c r="F112" s="240" t="s">
        <v>2633</v>
      </c>
      <c r="G112" s="237"/>
      <c r="H112" s="241">
        <v>94.441999999999993</v>
      </c>
      <c r="I112" s="242"/>
      <c r="J112" s="237"/>
      <c r="K112" s="237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265</v>
      </c>
      <c r="AU112" s="247" t="s">
        <v>93</v>
      </c>
      <c r="AV112" s="13" t="s">
        <v>93</v>
      </c>
      <c r="AW112" s="13" t="s">
        <v>46</v>
      </c>
      <c r="AX112" s="13" t="s">
        <v>85</v>
      </c>
      <c r="AY112" s="247" t="s">
        <v>254</v>
      </c>
    </row>
    <row r="113" s="16" customFormat="1">
      <c r="A113" s="16"/>
      <c r="B113" s="272"/>
      <c r="C113" s="273"/>
      <c r="D113" s="238" t="s">
        <v>265</v>
      </c>
      <c r="E113" s="274" t="s">
        <v>2616</v>
      </c>
      <c r="F113" s="275" t="s">
        <v>310</v>
      </c>
      <c r="G113" s="273"/>
      <c r="H113" s="276">
        <v>111.25100000000001</v>
      </c>
      <c r="I113" s="277"/>
      <c r="J113" s="273"/>
      <c r="K113" s="273"/>
      <c r="L113" s="278"/>
      <c r="M113" s="279"/>
      <c r="N113" s="280"/>
      <c r="O113" s="280"/>
      <c r="P113" s="280"/>
      <c r="Q113" s="280"/>
      <c r="R113" s="280"/>
      <c r="S113" s="280"/>
      <c r="T113" s="281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82" t="s">
        <v>265</v>
      </c>
      <c r="AU113" s="282" t="s">
        <v>93</v>
      </c>
      <c r="AV113" s="16" t="s">
        <v>104</v>
      </c>
      <c r="AW113" s="16" t="s">
        <v>46</v>
      </c>
      <c r="AX113" s="16" t="s">
        <v>23</v>
      </c>
      <c r="AY113" s="282" t="s">
        <v>254</v>
      </c>
    </row>
    <row r="114" s="2" customFormat="1" ht="37.8" customHeight="1">
      <c r="A114" s="42"/>
      <c r="B114" s="43"/>
      <c r="C114" s="218" t="s">
        <v>261</v>
      </c>
      <c r="D114" s="218" t="s">
        <v>256</v>
      </c>
      <c r="E114" s="219" t="s">
        <v>2634</v>
      </c>
      <c r="F114" s="220" t="s">
        <v>2635</v>
      </c>
      <c r="G114" s="221" t="s">
        <v>314</v>
      </c>
      <c r="H114" s="222">
        <v>111.25100000000001</v>
      </c>
      <c r="I114" s="223"/>
      <c r="J114" s="224">
        <f>ROUND(I114*H114,2)</f>
        <v>0</v>
      </c>
      <c r="K114" s="220" t="s">
        <v>260</v>
      </c>
      <c r="L114" s="48"/>
      <c r="M114" s="225" t="s">
        <v>48</v>
      </c>
      <c r="N114" s="226" t="s">
        <v>56</v>
      </c>
      <c r="O114" s="88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9" t="s">
        <v>261</v>
      </c>
      <c r="AT114" s="229" t="s">
        <v>256</v>
      </c>
      <c r="AU114" s="229" t="s">
        <v>93</v>
      </c>
      <c r="AY114" s="20" t="s">
        <v>254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23</v>
      </c>
      <c r="BK114" s="230">
        <f>ROUND(I114*H114,2)</f>
        <v>0</v>
      </c>
      <c r="BL114" s="20" t="s">
        <v>261</v>
      </c>
      <c r="BM114" s="229" t="s">
        <v>2636</v>
      </c>
    </row>
    <row r="115" s="2" customFormat="1">
      <c r="A115" s="42"/>
      <c r="B115" s="43"/>
      <c r="C115" s="44"/>
      <c r="D115" s="231" t="s">
        <v>263</v>
      </c>
      <c r="E115" s="44"/>
      <c r="F115" s="232" t="s">
        <v>2637</v>
      </c>
      <c r="G115" s="44"/>
      <c r="H115" s="44"/>
      <c r="I115" s="233"/>
      <c r="J115" s="44"/>
      <c r="K115" s="44"/>
      <c r="L115" s="48"/>
      <c r="M115" s="234"/>
      <c r="N115" s="23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263</v>
      </c>
      <c r="AU115" s="20" t="s">
        <v>93</v>
      </c>
    </row>
    <row r="116" s="13" customFormat="1">
      <c r="A116" s="13"/>
      <c r="B116" s="236"/>
      <c r="C116" s="237"/>
      <c r="D116" s="238" t="s">
        <v>265</v>
      </c>
      <c r="E116" s="239" t="s">
        <v>48</v>
      </c>
      <c r="F116" s="240" t="s">
        <v>2616</v>
      </c>
      <c r="G116" s="237"/>
      <c r="H116" s="241">
        <v>111.25100000000001</v>
      </c>
      <c r="I116" s="242"/>
      <c r="J116" s="237"/>
      <c r="K116" s="237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265</v>
      </c>
      <c r="AU116" s="247" t="s">
        <v>93</v>
      </c>
      <c r="AV116" s="13" t="s">
        <v>93</v>
      </c>
      <c r="AW116" s="13" t="s">
        <v>46</v>
      </c>
      <c r="AX116" s="13" t="s">
        <v>23</v>
      </c>
      <c r="AY116" s="247" t="s">
        <v>254</v>
      </c>
    </row>
    <row r="117" s="2" customFormat="1">
      <c r="A117" s="42"/>
      <c r="B117" s="43"/>
      <c r="C117" s="44"/>
      <c r="D117" s="238" t="s">
        <v>278</v>
      </c>
      <c r="E117" s="44"/>
      <c r="F117" s="269" t="s">
        <v>2638</v>
      </c>
      <c r="G117" s="44"/>
      <c r="H117" s="44"/>
      <c r="I117" s="44"/>
      <c r="J117" s="44"/>
      <c r="K117" s="44"/>
      <c r="L117" s="48"/>
      <c r="M117" s="234"/>
      <c r="N117" s="23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U117" s="20" t="s">
        <v>93</v>
      </c>
    </row>
    <row r="118" s="2" customFormat="1">
      <c r="A118" s="42"/>
      <c r="B118" s="43"/>
      <c r="C118" s="44"/>
      <c r="D118" s="238" t="s">
        <v>278</v>
      </c>
      <c r="E118" s="44"/>
      <c r="F118" s="270" t="s">
        <v>2631</v>
      </c>
      <c r="G118" s="44"/>
      <c r="H118" s="271">
        <v>6.7809999999999997</v>
      </c>
      <c r="I118" s="44"/>
      <c r="J118" s="44"/>
      <c r="K118" s="44"/>
      <c r="L118" s="48"/>
      <c r="M118" s="234"/>
      <c r="N118" s="23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U118" s="20" t="s">
        <v>93</v>
      </c>
    </row>
    <row r="119" s="2" customFormat="1">
      <c r="A119" s="42"/>
      <c r="B119" s="43"/>
      <c r="C119" s="44"/>
      <c r="D119" s="238" t="s">
        <v>278</v>
      </c>
      <c r="E119" s="44"/>
      <c r="F119" s="270" t="s">
        <v>2632</v>
      </c>
      <c r="G119" s="44"/>
      <c r="H119" s="271">
        <v>10.028000000000001</v>
      </c>
      <c r="I119" s="44"/>
      <c r="J119" s="44"/>
      <c r="K119" s="44"/>
      <c r="L119" s="48"/>
      <c r="M119" s="234"/>
      <c r="N119" s="23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U119" s="20" t="s">
        <v>93</v>
      </c>
    </row>
    <row r="120" s="2" customFormat="1">
      <c r="A120" s="42"/>
      <c r="B120" s="43"/>
      <c r="C120" s="44"/>
      <c r="D120" s="238" t="s">
        <v>278</v>
      </c>
      <c r="E120" s="44"/>
      <c r="F120" s="270" t="s">
        <v>2633</v>
      </c>
      <c r="G120" s="44"/>
      <c r="H120" s="271">
        <v>94.441999999999993</v>
      </c>
      <c r="I120" s="44"/>
      <c r="J120" s="44"/>
      <c r="K120" s="44"/>
      <c r="L120" s="48"/>
      <c r="M120" s="234"/>
      <c r="N120" s="23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U120" s="20" t="s">
        <v>93</v>
      </c>
    </row>
    <row r="121" s="2" customFormat="1">
      <c r="A121" s="42"/>
      <c r="B121" s="43"/>
      <c r="C121" s="44"/>
      <c r="D121" s="238" t="s">
        <v>278</v>
      </c>
      <c r="E121" s="44"/>
      <c r="F121" s="270" t="s">
        <v>310</v>
      </c>
      <c r="G121" s="44"/>
      <c r="H121" s="271">
        <v>111.25100000000001</v>
      </c>
      <c r="I121" s="44"/>
      <c r="J121" s="44"/>
      <c r="K121" s="44"/>
      <c r="L121" s="48"/>
      <c r="M121" s="234"/>
      <c r="N121" s="23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U121" s="20" t="s">
        <v>93</v>
      </c>
    </row>
    <row r="122" s="2" customFormat="1" ht="37.8" customHeight="1">
      <c r="A122" s="42"/>
      <c r="B122" s="43"/>
      <c r="C122" s="218" t="s">
        <v>287</v>
      </c>
      <c r="D122" s="218" t="s">
        <v>256</v>
      </c>
      <c r="E122" s="219" t="s">
        <v>890</v>
      </c>
      <c r="F122" s="220" t="s">
        <v>891</v>
      </c>
      <c r="G122" s="221" t="s">
        <v>314</v>
      </c>
      <c r="H122" s="222">
        <v>111.25100000000001</v>
      </c>
      <c r="I122" s="223"/>
      <c r="J122" s="224">
        <f>ROUND(I122*H122,2)</f>
        <v>0</v>
      </c>
      <c r="K122" s="220" t="s">
        <v>260</v>
      </c>
      <c r="L122" s="48"/>
      <c r="M122" s="225" t="s">
        <v>48</v>
      </c>
      <c r="N122" s="226" t="s">
        <v>56</v>
      </c>
      <c r="O122" s="88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9" t="s">
        <v>261</v>
      </c>
      <c r="AT122" s="229" t="s">
        <v>256</v>
      </c>
      <c r="AU122" s="229" t="s">
        <v>93</v>
      </c>
      <c r="AY122" s="20" t="s">
        <v>254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23</v>
      </c>
      <c r="BK122" s="230">
        <f>ROUND(I122*H122,2)</f>
        <v>0</v>
      </c>
      <c r="BL122" s="20" t="s">
        <v>261</v>
      </c>
      <c r="BM122" s="229" t="s">
        <v>2639</v>
      </c>
    </row>
    <row r="123" s="2" customFormat="1">
      <c r="A123" s="42"/>
      <c r="B123" s="43"/>
      <c r="C123" s="44"/>
      <c r="D123" s="231" t="s">
        <v>263</v>
      </c>
      <c r="E123" s="44"/>
      <c r="F123" s="232" t="s">
        <v>893</v>
      </c>
      <c r="G123" s="44"/>
      <c r="H123" s="44"/>
      <c r="I123" s="233"/>
      <c r="J123" s="44"/>
      <c r="K123" s="44"/>
      <c r="L123" s="48"/>
      <c r="M123" s="234"/>
      <c r="N123" s="23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263</v>
      </c>
      <c r="AU123" s="20" t="s">
        <v>93</v>
      </c>
    </row>
    <row r="124" s="13" customFormat="1">
      <c r="A124" s="13"/>
      <c r="B124" s="236"/>
      <c r="C124" s="237"/>
      <c r="D124" s="238" t="s">
        <v>265</v>
      </c>
      <c r="E124" s="239" t="s">
        <v>48</v>
      </c>
      <c r="F124" s="240" t="s">
        <v>2616</v>
      </c>
      <c r="G124" s="237"/>
      <c r="H124" s="241">
        <v>111.25100000000001</v>
      </c>
      <c r="I124" s="242"/>
      <c r="J124" s="237"/>
      <c r="K124" s="237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265</v>
      </c>
      <c r="AU124" s="247" t="s">
        <v>93</v>
      </c>
      <c r="AV124" s="13" t="s">
        <v>93</v>
      </c>
      <c r="AW124" s="13" t="s">
        <v>46</v>
      </c>
      <c r="AX124" s="13" t="s">
        <v>23</v>
      </c>
      <c r="AY124" s="247" t="s">
        <v>254</v>
      </c>
    </row>
    <row r="125" s="2" customFormat="1">
      <c r="A125" s="42"/>
      <c r="B125" s="43"/>
      <c r="C125" s="44"/>
      <c r="D125" s="238" t="s">
        <v>278</v>
      </c>
      <c r="E125" s="44"/>
      <c r="F125" s="269" t="s">
        <v>2638</v>
      </c>
      <c r="G125" s="44"/>
      <c r="H125" s="44"/>
      <c r="I125" s="44"/>
      <c r="J125" s="44"/>
      <c r="K125" s="44"/>
      <c r="L125" s="48"/>
      <c r="M125" s="234"/>
      <c r="N125" s="23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U125" s="20" t="s">
        <v>93</v>
      </c>
    </row>
    <row r="126" s="2" customFormat="1">
      <c r="A126" s="42"/>
      <c r="B126" s="43"/>
      <c r="C126" s="44"/>
      <c r="D126" s="238" t="s">
        <v>278</v>
      </c>
      <c r="E126" s="44"/>
      <c r="F126" s="270" t="s">
        <v>2631</v>
      </c>
      <c r="G126" s="44"/>
      <c r="H126" s="271">
        <v>6.7809999999999997</v>
      </c>
      <c r="I126" s="44"/>
      <c r="J126" s="44"/>
      <c r="K126" s="44"/>
      <c r="L126" s="48"/>
      <c r="M126" s="234"/>
      <c r="N126" s="23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U126" s="20" t="s">
        <v>93</v>
      </c>
    </row>
    <row r="127" s="2" customFormat="1">
      <c r="A127" s="42"/>
      <c r="B127" s="43"/>
      <c r="C127" s="44"/>
      <c r="D127" s="238" t="s">
        <v>278</v>
      </c>
      <c r="E127" s="44"/>
      <c r="F127" s="270" t="s">
        <v>2632</v>
      </c>
      <c r="G127" s="44"/>
      <c r="H127" s="271">
        <v>10.028000000000001</v>
      </c>
      <c r="I127" s="44"/>
      <c r="J127" s="44"/>
      <c r="K127" s="44"/>
      <c r="L127" s="48"/>
      <c r="M127" s="234"/>
      <c r="N127" s="23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U127" s="20" t="s">
        <v>93</v>
      </c>
    </row>
    <row r="128" s="2" customFormat="1">
      <c r="A128" s="42"/>
      <c r="B128" s="43"/>
      <c r="C128" s="44"/>
      <c r="D128" s="238" t="s">
        <v>278</v>
      </c>
      <c r="E128" s="44"/>
      <c r="F128" s="270" t="s">
        <v>2633</v>
      </c>
      <c r="G128" s="44"/>
      <c r="H128" s="271">
        <v>94.441999999999993</v>
      </c>
      <c r="I128" s="44"/>
      <c r="J128" s="44"/>
      <c r="K128" s="44"/>
      <c r="L128" s="48"/>
      <c r="M128" s="234"/>
      <c r="N128" s="23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U128" s="20" t="s">
        <v>93</v>
      </c>
    </row>
    <row r="129" s="2" customFormat="1">
      <c r="A129" s="42"/>
      <c r="B129" s="43"/>
      <c r="C129" s="44"/>
      <c r="D129" s="238" t="s">
        <v>278</v>
      </c>
      <c r="E129" s="44"/>
      <c r="F129" s="270" t="s">
        <v>310</v>
      </c>
      <c r="G129" s="44"/>
      <c r="H129" s="271">
        <v>111.25100000000001</v>
      </c>
      <c r="I129" s="44"/>
      <c r="J129" s="44"/>
      <c r="K129" s="44"/>
      <c r="L129" s="48"/>
      <c r="M129" s="234"/>
      <c r="N129" s="23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U129" s="20" t="s">
        <v>93</v>
      </c>
    </row>
    <row r="130" s="2" customFormat="1" ht="24.15" customHeight="1">
      <c r="A130" s="42"/>
      <c r="B130" s="43"/>
      <c r="C130" s="218" t="s">
        <v>292</v>
      </c>
      <c r="D130" s="218" t="s">
        <v>256</v>
      </c>
      <c r="E130" s="219" t="s">
        <v>2640</v>
      </c>
      <c r="F130" s="220" t="s">
        <v>2641</v>
      </c>
      <c r="G130" s="221" t="s">
        <v>314</v>
      </c>
      <c r="H130" s="222">
        <v>111.25100000000001</v>
      </c>
      <c r="I130" s="223"/>
      <c r="J130" s="224">
        <f>ROUND(I130*H130,2)</f>
        <v>0</v>
      </c>
      <c r="K130" s="220" t="s">
        <v>260</v>
      </c>
      <c r="L130" s="48"/>
      <c r="M130" s="225" t="s">
        <v>48</v>
      </c>
      <c r="N130" s="226" t="s">
        <v>56</v>
      </c>
      <c r="O130" s="88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9" t="s">
        <v>261</v>
      </c>
      <c r="AT130" s="229" t="s">
        <v>256</v>
      </c>
      <c r="AU130" s="229" t="s">
        <v>93</v>
      </c>
      <c r="AY130" s="20" t="s">
        <v>254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23</v>
      </c>
      <c r="BK130" s="230">
        <f>ROUND(I130*H130,2)</f>
        <v>0</v>
      </c>
      <c r="BL130" s="20" t="s">
        <v>261</v>
      </c>
      <c r="BM130" s="229" t="s">
        <v>2642</v>
      </c>
    </row>
    <row r="131" s="2" customFormat="1">
      <c r="A131" s="42"/>
      <c r="B131" s="43"/>
      <c r="C131" s="44"/>
      <c r="D131" s="231" t="s">
        <v>263</v>
      </c>
      <c r="E131" s="44"/>
      <c r="F131" s="232" t="s">
        <v>2643</v>
      </c>
      <c r="G131" s="44"/>
      <c r="H131" s="44"/>
      <c r="I131" s="233"/>
      <c r="J131" s="44"/>
      <c r="K131" s="44"/>
      <c r="L131" s="48"/>
      <c r="M131" s="234"/>
      <c r="N131" s="23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263</v>
      </c>
      <c r="AU131" s="20" t="s">
        <v>93</v>
      </c>
    </row>
    <row r="132" s="13" customFormat="1">
      <c r="A132" s="13"/>
      <c r="B132" s="236"/>
      <c r="C132" s="237"/>
      <c r="D132" s="238" t="s">
        <v>265</v>
      </c>
      <c r="E132" s="239" t="s">
        <v>48</v>
      </c>
      <c r="F132" s="240" t="s">
        <v>2616</v>
      </c>
      <c r="G132" s="237"/>
      <c r="H132" s="241">
        <v>111.25100000000001</v>
      </c>
      <c r="I132" s="242"/>
      <c r="J132" s="237"/>
      <c r="K132" s="237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265</v>
      </c>
      <c r="AU132" s="247" t="s">
        <v>93</v>
      </c>
      <c r="AV132" s="13" t="s">
        <v>93</v>
      </c>
      <c r="AW132" s="13" t="s">
        <v>46</v>
      </c>
      <c r="AX132" s="13" t="s">
        <v>23</v>
      </c>
      <c r="AY132" s="247" t="s">
        <v>254</v>
      </c>
    </row>
    <row r="133" s="2" customFormat="1">
      <c r="A133" s="42"/>
      <c r="B133" s="43"/>
      <c r="C133" s="44"/>
      <c r="D133" s="238" t="s">
        <v>278</v>
      </c>
      <c r="E133" s="44"/>
      <c r="F133" s="269" t="s">
        <v>2638</v>
      </c>
      <c r="G133" s="44"/>
      <c r="H133" s="44"/>
      <c r="I133" s="44"/>
      <c r="J133" s="44"/>
      <c r="K133" s="44"/>
      <c r="L133" s="48"/>
      <c r="M133" s="234"/>
      <c r="N133" s="23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U133" s="20" t="s">
        <v>93</v>
      </c>
    </row>
    <row r="134" s="2" customFormat="1">
      <c r="A134" s="42"/>
      <c r="B134" s="43"/>
      <c r="C134" s="44"/>
      <c r="D134" s="238" t="s">
        <v>278</v>
      </c>
      <c r="E134" s="44"/>
      <c r="F134" s="270" t="s">
        <v>2631</v>
      </c>
      <c r="G134" s="44"/>
      <c r="H134" s="271">
        <v>6.7809999999999997</v>
      </c>
      <c r="I134" s="44"/>
      <c r="J134" s="44"/>
      <c r="K134" s="44"/>
      <c r="L134" s="48"/>
      <c r="M134" s="234"/>
      <c r="N134" s="23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U134" s="20" t="s">
        <v>93</v>
      </c>
    </row>
    <row r="135" s="2" customFormat="1">
      <c r="A135" s="42"/>
      <c r="B135" s="43"/>
      <c r="C135" s="44"/>
      <c r="D135" s="238" t="s">
        <v>278</v>
      </c>
      <c r="E135" s="44"/>
      <c r="F135" s="270" t="s">
        <v>2632</v>
      </c>
      <c r="G135" s="44"/>
      <c r="H135" s="271">
        <v>10.028000000000001</v>
      </c>
      <c r="I135" s="44"/>
      <c r="J135" s="44"/>
      <c r="K135" s="44"/>
      <c r="L135" s="48"/>
      <c r="M135" s="234"/>
      <c r="N135" s="23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U135" s="20" t="s">
        <v>93</v>
      </c>
    </row>
    <row r="136" s="2" customFormat="1">
      <c r="A136" s="42"/>
      <c r="B136" s="43"/>
      <c r="C136" s="44"/>
      <c r="D136" s="238" t="s">
        <v>278</v>
      </c>
      <c r="E136" s="44"/>
      <c r="F136" s="270" t="s">
        <v>2633</v>
      </c>
      <c r="G136" s="44"/>
      <c r="H136" s="271">
        <v>94.441999999999993</v>
      </c>
      <c r="I136" s="44"/>
      <c r="J136" s="44"/>
      <c r="K136" s="44"/>
      <c r="L136" s="48"/>
      <c r="M136" s="234"/>
      <c r="N136" s="23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U136" s="20" t="s">
        <v>93</v>
      </c>
    </row>
    <row r="137" s="2" customFormat="1">
      <c r="A137" s="42"/>
      <c r="B137" s="43"/>
      <c r="C137" s="44"/>
      <c r="D137" s="238" t="s">
        <v>278</v>
      </c>
      <c r="E137" s="44"/>
      <c r="F137" s="270" t="s">
        <v>310</v>
      </c>
      <c r="G137" s="44"/>
      <c r="H137" s="271">
        <v>111.25100000000001</v>
      </c>
      <c r="I137" s="44"/>
      <c r="J137" s="44"/>
      <c r="K137" s="44"/>
      <c r="L137" s="48"/>
      <c r="M137" s="234"/>
      <c r="N137" s="23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U137" s="20" t="s">
        <v>93</v>
      </c>
    </row>
    <row r="138" s="2" customFormat="1" ht="21.75" customHeight="1">
      <c r="A138" s="42"/>
      <c r="B138" s="43"/>
      <c r="C138" s="218" t="s">
        <v>298</v>
      </c>
      <c r="D138" s="218" t="s">
        <v>256</v>
      </c>
      <c r="E138" s="219" t="s">
        <v>2644</v>
      </c>
      <c r="F138" s="220" t="s">
        <v>2645</v>
      </c>
      <c r="G138" s="221" t="s">
        <v>314</v>
      </c>
      <c r="H138" s="222">
        <v>34.997</v>
      </c>
      <c r="I138" s="223"/>
      <c r="J138" s="224">
        <f>ROUND(I138*H138,2)</f>
        <v>0</v>
      </c>
      <c r="K138" s="220" t="s">
        <v>260</v>
      </c>
      <c r="L138" s="48"/>
      <c r="M138" s="225" t="s">
        <v>48</v>
      </c>
      <c r="N138" s="226" t="s">
        <v>56</v>
      </c>
      <c r="O138" s="88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9" t="s">
        <v>261</v>
      </c>
      <c r="AT138" s="229" t="s">
        <v>256</v>
      </c>
      <c r="AU138" s="229" t="s">
        <v>93</v>
      </c>
      <c r="AY138" s="20" t="s">
        <v>254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23</v>
      </c>
      <c r="BK138" s="230">
        <f>ROUND(I138*H138,2)</f>
        <v>0</v>
      </c>
      <c r="BL138" s="20" t="s">
        <v>261</v>
      </c>
      <c r="BM138" s="229" t="s">
        <v>2646</v>
      </c>
    </row>
    <row r="139" s="2" customFormat="1">
      <c r="A139" s="42"/>
      <c r="B139" s="43"/>
      <c r="C139" s="44"/>
      <c r="D139" s="231" t="s">
        <v>263</v>
      </c>
      <c r="E139" s="44"/>
      <c r="F139" s="232" t="s">
        <v>2647</v>
      </c>
      <c r="G139" s="44"/>
      <c r="H139" s="44"/>
      <c r="I139" s="233"/>
      <c r="J139" s="44"/>
      <c r="K139" s="44"/>
      <c r="L139" s="48"/>
      <c r="M139" s="234"/>
      <c r="N139" s="23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263</v>
      </c>
      <c r="AU139" s="20" t="s">
        <v>93</v>
      </c>
    </row>
    <row r="140" s="15" customFormat="1">
      <c r="A140" s="15"/>
      <c r="B140" s="259"/>
      <c r="C140" s="260"/>
      <c r="D140" s="238" t="s">
        <v>265</v>
      </c>
      <c r="E140" s="261" t="s">
        <v>48</v>
      </c>
      <c r="F140" s="262" t="s">
        <v>2648</v>
      </c>
      <c r="G140" s="260"/>
      <c r="H140" s="261" t="s">
        <v>48</v>
      </c>
      <c r="I140" s="263"/>
      <c r="J140" s="260"/>
      <c r="K140" s="260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265</v>
      </c>
      <c r="AU140" s="268" t="s">
        <v>93</v>
      </c>
      <c r="AV140" s="15" t="s">
        <v>23</v>
      </c>
      <c r="AW140" s="15" t="s">
        <v>46</v>
      </c>
      <c r="AX140" s="15" t="s">
        <v>85</v>
      </c>
      <c r="AY140" s="268" t="s">
        <v>254</v>
      </c>
    </row>
    <row r="141" s="13" customFormat="1">
      <c r="A141" s="13"/>
      <c r="B141" s="236"/>
      <c r="C141" s="237"/>
      <c r="D141" s="238" t="s">
        <v>265</v>
      </c>
      <c r="E141" s="239" t="s">
        <v>48</v>
      </c>
      <c r="F141" s="240" t="s">
        <v>2649</v>
      </c>
      <c r="G141" s="237"/>
      <c r="H141" s="241">
        <v>30.788</v>
      </c>
      <c r="I141" s="242"/>
      <c r="J141" s="237"/>
      <c r="K141" s="237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265</v>
      </c>
      <c r="AU141" s="247" t="s">
        <v>93</v>
      </c>
      <c r="AV141" s="13" t="s">
        <v>93</v>
      </c>
      <c r="AW141" s="13" t="s">
        <v>46</v>
      </c>
      <c r="AX141" s="13" t="s">
        <v>85</v>
      </c>
      <c r="AY141" s="247" t="s">
        <v>254</v>
      </c>
    </row>
    <row r="142" s="13" customFormat="1">
      <c r="A142" s="13"/>
      <c r="B142" s="236"/>
      <c r="C142" s="237"/>
      <c r="D142" s="238" t="s">
        <v>265</v>
      </c>
      <c r="E142" s="239" t="s">
        <v>48</v>
      </c>
      <c r="F142" s="240" t="s">
        <v>2650</v>
      </c>
      <c r="G142" s="237"/>
      <c r="H142" s="241">
        <v>0.128</v>
      </c>
      <c r="I142" s="242"/>
      <c r="J142" s="237"/>
      <c r="K142" s="237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265</v>
      </c>
      <c r="AU142" s="247" t="s">
        <v>93</v>
      </c>
      <c r="AV142" s="13" t="s">
        <v>93</v>
      </c>
      <c r="AW142" s="13" t="s">
        <v>46</v>
      </c>
      <c r="AX142" s="13" t="s">
        <v>85</v>
      </c>
      <c r="AY142" s="247" t="s">
        <v>254</v>
      </c>
    </row>
    <row r="143" s="13" customFormat="1">
      <c r="A143" s="13"/>
      <c r="B143" s="236"/>
      <c r="C143" s="237"/>
      <c r="D143" s="238" t="s">
        <v>265</v>
      </c>
      <c r="E143" s="239" t="s">
        <v>48</v>
      </c>
      <c r="F143" s="240" t="s">
        <v>2651</v>
      </c>
      <c r="G143" s="237"/>
      <c r="H143" s="241">
        <v>0.68799999999999994</v>
      </c>
      <c r="I143" s="242"/>
      <c r="J143" s="237"/>
      <c r="K143" s="237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265</v>
      </c>
      <c r="AU143" s="247" t="s">
        <v>93</v>
      </c>
      <c r="AV143" s="13" t="s">
        <v>93</v>
      </c>
      <c r="AW143" s="13" t="s">
        <v>46</v>
      </c>
      <c r="AX143" s="13" t="s">
        <v>85</v>
      </c>
      <c r="AY143" s="247" t="s">
        <v>254</v>
      </c>
    </row>
    <row r="144" s="15" customFormat="1">
      <c r="A144" s="15"/>
      <c r="B144" s="259"/>
      <c r="C144" s="260"/>
      <c r="D144" s="238" t="s">
        <v>265</v>
      </c>
      <c r="E144" s="261" t="s">
        <v>48</v>
      </c>
      <c r="F144" s="262" t="s">
        <v>2624</v>
      </c>
      <c r="G144" s="260"/>
      <c r="H144" s="261" t="s">
        <v>48</v>
      </c>
      <c r="I144" s="263"/>
      <c r="J144" s="260"/>
      <c r="K144" s="260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265</v>
      </c>
      <c r="AU144" s="268" t="s">
        <v>93</v>
      </c>
      <c r="AV144" s="15" t="s">
        <v>23</v>
      </c>
      <c r="AW144" s="15" t="s">
        <v>46</v>
      </c>
      <c r="AX144" s="15" t="s">
        <v>85</v>
      </c>
      <c r="AY144" s="268" t="s">
        <v>254</v>
      </c>
    </row>
    <row r="145" s="13" customFormat="1">
      <c r="A145" s="13"/>
      <c r="B145" s="236"/>
      <c r="C145" s="237"/>
      <c r="D145" s="238" t="s">
        <v>265</v>
      </c>
      <c r="E145" s="239" t="s">
        <v>48</v>
      </c>
      <c r="F145" s="240" t="s">
        <v>2652</v>
      </c>
      <c r="G145" s="237"/>
      <c r="H145" s="241">
        <v>3.3929999999999998</v>
      </c>
      <c r="I145" s="242"/>
      <c r="J145" s="237"/>
      <c r="K145" s="237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265</v>
      </c>
      <c r="AU145" s="247" t="s">
        <v>93</v>
      </c>
      <c r="AV145" s="13" t="s">
        <v>93</v>
      </c>
      <c r="AW145" s="13" t="s">
        <v>46</v>
      </c>
      <c r="AX145" s="13" t="s">
        <v>85</v>
      </c>
      <c r="AY145" s="247" t="s">
        <v>254</v>
      </c>
    </row>
    <row r="146" s="14" customFormat="1">
      <c r="A146" s="14"/>
      <c r="B146" s="248"/>
      <c r="C146" s="249"/>
      <c r="D146" s="238" t="s">
        <v>265</v>
      </c>
      <c r="E146" s="250" t="s">
        <v>48</v>
      </c>
      <c r="F146" s="251" t="s">
        <v>268</v>
      </c>
      <c r="G146" s="249"/>
      <c r="H146" s="252">
        <v>34.997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265</v>
      </c>
      <c r="AU146" s="258" t="s">
        <v>93</v>
      </c>
      <c r="AV146" s="14" t="s">
        <v>261</v>
      </c>
      <c r="AW146" s="14" t="s">
        <v>46</v>
      </c>
      <c r="AX146" s="14" t="s">
        <v>23</v>
      </c>
      <c r="AY146" s="258" t="s">
        <v>254</v>
      </c>
    </row>
    <row r="147" s="12" customFormat="1" ht="22.8" customHeight="1">
      <c r="A147" s="12"/>
      <c r="B147" s="202"/>
      <c r="C147" s="203"/>
      <c r="D147" s="204" t="s">
        <v>84</v>
      </c>
      <c r="E147" s="216" t="s">
        <v>303</v>
      </c>
      <c r="F147" s="216" t="s">
        <v>1070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SUM(P148:P168)</f>
        <v>0</v>
      </c>
      <c r="Q147" s="210"/>
      <c r="R147" s="211">
        <f>SUM(R148:R168)</f>
        <v>0</v>
      </c>
      <c r="S147" s="210"/>
      <c r="T147" s="212">
        <f>SUM(T148:T168)</f>
        <v>17.774000000000001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23</v>
      </c>
      <c r="AT147" s="214" t="s">
        <v>84</v>
      </c>
      <c r="AU147" s="214" t="s">
        <v>23</v>
      </c>
      <c r="AY147" s="213" t="s">
        <v>254</v>
      </c>
      <c r="BK147" s="215">
        <f>SUM(BK148:BK168)</f>
        <v>0</v>
      </c>
    </row>
    <row r="148" s="2" customFormat="1" ht="16.5" customHeight="1">
      <c r="A148" s="42"/>
      <c r="B148" s="43"/>
      <c r="C148" s="218" t="s">
        <v>303</v>
      </c>
      <c r="D148" s="218" t="s">
        <v>256</v>
      </c>
      <c r="E148" s="219" t="s">
        <v>2653</v>
      </c>
      <c r="F148" s="220" t="s">
        <v>2654</v>
      </c>
      <c r="G148" s="221" t="s">
        <v>192</v>
      </c>
      <c r="H148" s="222">
        <v>154.80000000000001</v>
      </c>
      <c r="I148" s="223"/>
      <c r="J148" s="224">
        <f>ROUND(I148*H148,2)</f>
        <v>0</v>
      </c>
      <c r="K148" s="220" t="s">
        <v>260</v>
      </c>
      <c r="L148" s="48"/>
      <c r="M148" s="225" t="s">
        <v>48</v>
      </c>
      <c r="N148" s="226" t="s">
        <v>56</v>
      </c>
      <c r="O148" s="88"/>
      <c r="P148" s="227">
        <f>O148*H148</f>
        <v>0</v>
      </c>
      <c r="Q148" s="227">
        <v>0</v>
      </c>
      <c r="R148" s="227">
        <f>Q148*H148</f>
        <v>0</v>
      </c>
      <c r="S148" s="227">
        <v>0.065000000000000002</v>
      </c>
      <c r="T148" s="228">
        <f>S148*H148</f>
        <v>10.062000000000001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9" t="s">
        <v>261</v>
      </c>
      <c r="AT148" s="229" t="s">
        <v>256</v>
      </c>
      <c r="AU148" s="229" t="s">
        <v>93</v>
      </c>
      <c r="AY148" s="20" t="s">
        <v>254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23</v>
      </c>
      <c r="BK148" s="230">
        <f>ROUND(I148*H148,2)</f>
        <v>0</v>
      </c>
      <c r="BL148" s="20" t="s">
        <v>261</v>
      </c>
      <c r="BM148" s="229" t="s">
        <v>2655</v>
      </c>
    </row>
    <row r="149" s="2" customFormat="1">
      <c r="A149" s="42"/>
      <c r="B149" s="43"/>
      <c r="C149" s="44"/>
      <c r="D149" s="231" t="s">
        <v>263</v>
      </c>
      <c r="E149" s="44"/>
      <c r="F149" s="232" t="s">
        <v>2656</v>
      </c>
      <c r="G149" s="44"/>
      <c r="H149" s="44"/>
      <c r="I149" s="233"/>
      <c r="J149" s="44"/>
      <c r="K149" s="44"/>
      <c r="L149" s="48"/>
      <c r="M149" s="234"/>
      <c r="N149" s="23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263</v>
      </c>
      <c r="AU149" s="20" t="s">
        <v>93</v>
      </c>
    </row>
    <row r="150" s="15" customFormat="1">
      <c r="A150" s="15"/>
      <c r="B150" s="259"/>
      <c r="C150" s="260"/>
      <c r="D150" s="238" t="s">
        <v>265</v>
      </c>
      <c r="E150" s="261" t="s">
        <v>48</v>
      </c>
      <c r="F150" s="262" t="s">
        <v>2657</v>
      </c>
      <c r="G150" s="260"/>
      <c r="H150" s="261" t="s">
        <v>48</v>
      </c>
      <c r="I150" s="263"/>
      <c r="J150" s="260"/>
      <c r="K150" s="260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265</v>
      </c>
      <c r="AU150" s="268" t="s">
        <v>93</v>
      </c>
      <c r="AV150" s="15" t="s">
        <v>23</v>
      </c>
      <c r="AW150" s="15" t="s">
        <v>46</v>
      </c>
      <c r="AX150" s="15" t="s">
        <v>85</v>
      </c>
      <c r="AY150" s="268" t="s">
        <v>254</v>
      </c>
    </row>
    <row r="151" s="15" customFormat="1">
      <c r="A151" s="15"/>
      <c r="B151" s="259"/>
      <c r="C151" s="260"/>
      <c r="D151" s="238" t="s">
        <v>265</v>
      </c>
      <c r="E151" s="261" t="s">
        <v>48</v>
      </c>
      <c r="F151" s="262" t="s">
        <v>2658</v>
      </c>
      <c r="G151" s="260"/>
      <c r="H151" s="261" t="s">
        <v>48</v>
      </c>
      <c r="I151" s="263"/>
      <c r="J151" s="260"/>
      <c r="K151" s="260"/>
      <c r="L151" s="264"/>
      <c r="M151" s="265"/>
      <c r="N151" s="266"/>
      <c r="O151" s="266"/>
      <c r="P151" s="266"/>
      <c r="Q151" s="266"/>
      <c r="R151" s="266"/>
      <c r="S151" s="266"/>
      <c r="T151" s="26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8" t="s">
        <v>265</v>
      </c>
      <c r="AU151" s="268" t="s">
        <v>93</v>
      </c>
      <c r="AV151" s="15" t="s">
        <v>23</v>
      </c>
      <c r="AW151" s="15" t="s">
        <v>46</v>
      </c>
      <c r="AX151" s="15" t="s">
        <v>85</v>
      </c>
      <c r="AY151" s="268" t="s">
        <v>254</v>
      </c>
    </row>
    <row r="152" s="13" customFormat="1">
      <c r="A152" s="13"/>
      <c r="B152" s="236"/>
      <c r="C152" s="237"/>
      <c r="D152" s="238" t="s">
        <v>265</v>
      </c>
      <c r="E152" s="239" t="s">
        <v>48</v>
      </c>
      <c r="F152" s="240" t="s">
        <v>2659</v>
      </c>
      <c r="G152" s="237"/>
      <c r="H152" s="241">
        <v>137.80000000000001</v>
      </c>
      <c r="I152" s="242"/>
      <c r="J152" s="237"/>
      <c r="K152" s="237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265</v>
      </c>
      <c r="AU152" s="247" t="s">
        <v>93</v>
      </c>
      <c r="AV152" s="13" t="s">
        <v>93</v>
      </c>
      <c r="AW152" s="13" t="s">
        <v>46</v>
      </c>
      <c r="AX152" s="13" t="s">
        <v>85</v>
      </c>
      <c r="AY152" s="247" t="s">
        <v>254</v>
      </c>
    </row>
    <row r="153" s="13" customFormat="1">
      <c r="A153" s="13"/>
      <c r="B153" s="236"/>
      <c r="C153" s="237"/>
      <c r="D153" s="238" t="s">
        <v>265</v>
      </c>
      <c r="E153" s="239" t="s">
        <v>48</v>
      </c>
      <c r="F153" s="240" t="s">
        <v>2660</v>
      </c>
      <c r="G153" s="237"/>
      <c r="H153" s="241">
        <v>17</v>
      </c>
      <c r="I153" s="242"/>
      <c r="J153" s="237"/>
      <c r="K153" s="237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265</v>
      </c>
      <c r="AU153" s="247" t="s">
        <v>93</v>
      </c>
      <c r="AV153" s="13" t="s">
        <v>93</v>
      </c>
      <c r="AW153" s="13" t="s">
        <v>46</v>
      </c>
      <c r="AX153" s="13" t="s">
        <v>85</v>
      </c>
      <c r="AY153" s="247" t="s">
        <v>254</v>
      </c>
    </row>
    <row r="154" s="14" customFormat="1">
      <c r="A154" s="14"/>
      <c r="B154" s="248"/>
      <c r="C154" s="249"/>
      <c r="D154" s="238" t="s">
        <v>265</v>
      </c>
      <c r="E154" s="250" t="s">
        <v>2661</v>
      </c>
      <c r="F154" s="251" t="s">
        <v>268</v>
      </c>
      <c r="G154" s="249"/>
      <c r="H154" s="252">
        <v>154.80000000000001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8" t="s">
        <v>265</v>
      </c>
      <c r="AU154" s="258" t="s">
        <v>93</v>
      </c>
      <c r="AV154" s="14" t="s">
        <v>261</v>
      </c>
      <c r="AW154" s="14" t="s">
        <v>46</v>
      </c>
      <c r="AX154" s="14" t="s">
        <v>23</v>
      </c>
      <c r="AY154" s="258" t="s">
        <v>254</v>
      </c>
    </row>
    <row r="155" s="2" customFormat="1" ht="16.5" customHeight="1">
      <c r="A155" s="42"/>
      <c r="B155" s="43"/>
      <c r="C155" s="218" t="s">
        <v>311</v>
      </c>
      <c r="D155" s="218" t="s">
        <v>256</v>
      </c>
      <c r="E155" s="219" t="s">
        <v>2662</v>
      </c>
      <c r="F155" s="220" t="s">
        <v>2663</v>
      </c>
      <c r="G155" s="221" t="s">
        <v>192</v>
      </c>
      <c r="H155" s="222">
        <v>23.199999999999999</v>
      </c>
      <c r="I155" s="223"/>
      <c r="J155" s="224">
        <f>ROUND(I155*H155,2)</f>
        <v>0</v>
      </c>
      <c r="K155" s="220" t="s">
        <v>260</v>
      </c>
      <c r="L155" s="48"/>
      <c r="M155" s="225" t="s">
        <v>48</v>
      </c>
      <c r="N155" s="226" t="s">
        <v>56</v>
      </c>
      <c r="O155" s="88"/>
      <c r="P155" s="227">
        <f>O155*H155</f>
        <v>0</v>
      </c>
      <c r="Q155" s="227">
        <v>0</v>
      </c>
      <c r="R155" s="227">
        <f>Q155*H155</f>
        <v>0</v>
      </c>
      <c r="S155" s="227">
        <v>0.155</v>
      </c>
      <c r="T155" s="228">
        <f>S155*H155</f>
        <v>3.5960000000000001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9" t="s">
        <v>261</v>
      </c>
      <c r="AT155" s="229" t="s">
        <v>256</v>
      </c>
      <c r="AU155" s="229" t="s">
        <v>93</v>
      </c>
      <c r="AY155" s="20" t="s">
        <v>254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0" t="s">
        <v>23</v>
      </c>
      <c r="BK155" s="230">
        <f>ROUND(I155*H155,2)</f>
        <v>0</v>
      </c>
      <c r="BL155" s="20" t="s">
        <v>261</v>
      </c>
      <c r="BM155" s="229" t="s">
        <v>2664</v>
      </c>
    </row>
    <row r="156" s="2" customFormat="1">
      <c r="A156" s="42"/>
      <c r="B156" s="43"/>
      <c r="C156" s="44"/>
      <c r="D156" s="231" t="s">
        <v>263</v>
      </c>
      <c r="E156" s="44"/>
      <c r="F156" s="232" t="s">
        <v>2665</v>
      </c>
      <c r="G156" s="44"/>
      <c r="H156" s="44"/>
      <c r="I156" s="233"/>
      <c r="J156" s="44"/>
      <c r="K156" s="44"/>
      <c r="L156" s="48"/>
      <c r="M156" s="234"/>
      <c r="N156" s="23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263</v>
      </c>
      <c r="AU156" s="20" t="s">
        <v>93</v>
      </c>
    </row>
    <row r="157" s="15" customFormat="1">
      <c r="A157" s="15"/>
      <c r="B157" s="259"/>
      <c r="C157" s="260"/>
      <c r="D157" s="238" t="s">
        <v>265</v>
      </c>
      <c r="E157" s="261" t="s">
        <v>48</v>
      </c>
      <c r="F157" s="262" t="s">
        <v>2657</v>
      </c>
      <c r="G157" s="260"/>
      <c r="H157" s="261" t="s">
        <v>48</v>
      </c>
      <c r="I157" s="263"/>
      <c r="J157" s="260"/>
      <c r="K157" s="260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265</v>
      </c>
      <c r="AU157" s="268" t="s">
        <v>93</v>
      </c>
      <c r="AV157" s="15" t="s">
        <v>23</v>
      </c>
      <c r="AW157" s="15" t="s">
        <v>46</v>
      </c>
      <c r="AX157" s="15" t="s">
        <v>85</v>
      </c>
      <c r="AY157" s="268" t="s">
        <v>254</v>
      </c>
    </row>
    <row r="158" s="15" customFormat="1">
      <c r="A158" s="15"/>
      <c r="B158" s="259"/>
      <c r="C158" s="260"/>
      <c r="D158" s="238" t="s">
        <v>265</v>
      </c>
      <c r="E158" s="261" t="s">
        <v>48</v>
      </c>
      <c r="F158" s="262" t="s">
        <v>2666</v>
      </c>
      <c r="G158" s="260"/>
      <c r="H158" s="261" t="s">
        <v>48</v>
      </c>
      <c r="I158" s="263"/>
      <c r="J158" s="260"/>
      <c r="K158" s="260"/>
      <c r="L158" s="264"/>
      <c r="M158" s="265"/>
      <c r="N158" s="266"/>
      <c r="O158" s="266"/>
      <c r="P158" s="266"/>
      <c r="Q158" s="266"/>
      <c r="R158" s="266"/>
      <c r="S158" s="266"/>
      <c r="T158" s="26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8" t="s">
        <v>265</v>
      </c>
      <c r="AU158" s="268" t="s">
        <v>93</v>
      </c>
      <c r="AV158" s="15" t="s">
        <v>23</v>
      </c>
      <c r="AW158" s="15" t="s">
        <v>46</v>
      </c>
      <c r="AX158" s="15" t="s">
        <v>85</v>
      </c>
      <c r="AY158" s="268" t="s">
        <v>254</v>
      </c>
    </row>
    <row r="159" s="13" customFormat="1">
      <c r="A159" s="13"/>
      <c r="B159" s="236"/>
      <c r="C159" s="237"/>
      <c r="D159" s="238" t="s">
        <v>265</v>
      </c>
      <c r="E159" s="239" t="s">
        <v>48</v>
      </c>
      <c r="F159" s="240" t="s">
        <v>2667</v>
      </c>
      <c r="G159" s="237"/>
      <c r="H159" s="241">
        <v>23.199999999999999</v>
      </c>
      <c r="I159" s="242"/>
      <c r="J159" s="237"/>
      <c r="K159" s="237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265</v>
      </c>
      <c r="AU159" s="247" t="s">
        <v>93</v>
      </c>
      <c r="AV159" s="13" t="s">
        <v>93</v>
      </c>
      <c r="AW159" s="13" t="s">
        <v>46</v>
      </c>
      <c r="AX159" s="13" t="s">
        <v>85</v>
      </c>
      <c r="AY159" s="247" t="s">
        <v>254</v>
      </c>
    </row>
    <row r="160" s="14" customFormat="1">
      <c r="A160" s="14"/>
      <c r="B160" s="248"/>
      <c r="C160" s="249"/>
      <c r="D160" s="238" t="s">
        <v>265</v>
      </c>
      <c r="E160" s="250" t="s">
        <v>2668</v>
      </c>
      <c r="F160" s="251" t="s">
        <v>268</v>
      </c>
      <c r="G160" s="249"/>
      <c r="H160" s="252">
        <v>23.199999999999999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8" t="s">
        <v>265</v>
      </c>
      <c r="AU160" s="258" t="s">
        <v>93</v>
      </c>
      <c r="AV160" s="14" t="s">
        <v>261</v>
      </c>
      <c r="AW160" s="14" t="s">
        <v>46</v>
      </c>
      <c r="AX160" s="14" t="s">
        <v>23</v>
      </c>
      <c r="AY160" s="258" t="s">
        <v>254</v>
      </c>
    </row>
    <row r="161" s="2" customFormat="1" ht="16.5" customHeight="1">
      <c r="A161" s="42"/>
      <c r="B161" s="43"/>
      <c r="C161" s="218" t="s">
        <v>28</v>
      </c>
      <c r="D161" s="218" t="s">
        <v>256</v>
      </c>
      <c r="E161" s="219" t="s">
        <v>2669</v>
      </c>
      <c r="F161" s="220" t="s">
        <v>2670</v>
      </c>
      <c r="G161" s="221" t="s">
        <v>192</v>
      </c>
      <c r="H161" s="222">
        <v>10.9</v>
      </c>
      <c r="I161" s="223"/>
      <c r="J161" s="224">
        <f>ROUND(I161*H161,2)</f>
        <v>0</v>
      </c>
      <c r="K161" s="220" t="s">
        <v>260</v>
      </c>
      <c r="L161" s="48"/>
      <c r="M161" s="225" t="s">
        <v>48</v>
      </c>
      <c r="N161" s="226" t="s">
        <v>56</v>
      </c>
      <c r="O161" s="88"/>
      <c r="P161" s="227">
        <f>O161*H161</f>
        <v>0</v>
      </c>
      <c r="Q161" s="227">
        <v>0</v>
      </c>
      <c r="R161" s="227">
        <f>Q161*H161</f>
        <v>0</v>
      </c>
      <c r="S161" s="227">
        <v>0.23999999999999999</v>
      </c>
      <c r="T161" s="228">
        <f>S161*H161</f>
        <v>2.6160000000000001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9" t="s">
        <v>261</v>
      </c>
      <c r="AT161" s="229" t="s">
        <v>256</v>
      </c>
      <c r="AU161" s="229" t="s">
        <v>93</v>
      </c>
      <c r="AY161" s="20" t="s">
        <v>254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0" t="s">
        <v>23</v>
      </c>
      <c r="BK161" s="230">
        <f>ROUND(I161*H161,2)</f>
        <v>0</v>
      </c>
      <c r="BL161" s="20" t="s">
        <v>261</v>
      </c>
      <c r="BM161" s="229" t="s">
        <v>2671</v>
      </c>
    </row>
    <row r="162" s="2" customFormat="1">
      <c r="A162" s="42"/>
      <c r="B162" s="43"/>
      <c r="C162" s="44"/>
      <c r="D162" s="231" t="s">
        <v>263</v>
      </c>
      <c r="E162" s="44"/>
      <c r="F162" s="232" t="s">
        <v>2672</v>
      </c>
      <c r="G162" s="44"/>
      <c r="H162" s="44"/>
      <c r="I162" s="233"/>
      <c r="J162" s="44"/>
      <c r="K162" s="44"/>
      <c r="L162" s="48"/>
      <c r="M162" s="234"/>
      <c r="N162" s="23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263</v>
      </c>
      <c r="AU162" s="20" t="s">
        <v>93</v>
      </c>
    </row>
    <row r="163" s="13" customFormat="1">
      <c r="A163" s="13"/>
      <c r="B163" s="236"/>
      <c r="C163" s="237"/>
      <c r="D163" s="238" t="s">
        <v>265</v>
      </c>
      <c r="E163" s="239" t="s">
        <v>2673</v>
      </c>
      <c r="F163" s="240" t="s">
        <v>2674</v>
      </c>
      <c r="G163" s="237"/>
      <c r="H163" s="241">
        <v>10.9</v>
      </c>
      <c r="I163" s="242"/>
      <c r="J163" s="237"/>
      <c r="K163" s="237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265</v>
      </c>
      <c r="AU163" s="247" t="s">
        <v>93</v>
      </c>
      <c r="AV163" s="13" t="s">
        <v>93</v>
      </c>
      <c r="AW163" s="13" t="s">
        <v>46</v>
      </c>
      <c r="AX163" s="13" t="s">
        <v>23</v>
      </c>
      <c r="AY163" s="247" t="s">
        <v>254</v>
      </c>
    </row>
    <row r="164" s="2" customFormat="1" ht="16.5" customHeight="1">
      <c r="A164" s="42"/>
      <c r="B164" s="43"/>
      <c r="C164" s="218" t="s">
        <v>338</v>
      </c>
      <c r="D164" s="218" t="s">
        <v>256</v>
      </c>
      <c r="E164" s="219" t="s">
        <v>2675</v>
      </c>
      <c r="F164" s="220" t="s">
        <v>2676</v>
      </c>
      <c r="G164" s="221" t="s">
        <v>413</v>
      </c>
      <c r="H164" s="222">
        <v>10</v>
      </c>
      <c r="I164" s="223"/>
      <c r="J164" s="224">
        <f>ROUND(I164*H164,2)</f>
        <v>0</v>
      </c>
      <c r="K164" s="220" t="s">
        <v>260</v>
      </c>
      <c r="L164" s="48"/>
      <c r="M164" s="225" t="s">
        <v>48</v>
      </c>
      <c r="N164" s="226" t="s">
        <v>56</v>
      </c>
      <c r="O164" s="88"/>
      <c r="P164" s="227">
        <f>O164*H164</f>
        <v>0</v>
      </c>
      <c r="Q164" s="227">
        <v>0</v>
      </c>
      <c r="R164" s="227">
        <f>Q164*H164</f>
        <v>0</v>
      </c>
      <c r="S164" s="227">
        <v>0.14999999999999999</v>
      </c>
      <c r="T164" s="228">
        <f>S164*H164</f>
        <v>1.5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9" t="s">
        <v>261</v>
      </c>
      <c r="AT164" s="229" t="s">
        <v>256</v>
      </c>
      <c r="AU164" s="229" t="s">
        <v>93</v>
      </c>
      <c r="AY164" s="20" t="s">
        <v>254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0" t="s">
        <v>23</v>
      </c>
      <c r="BK164" s="230">
        <f>ROUND(I164*H164,2)</f>
        <v>0</v>
      </c>
      <c r="BL164" s="20" t="s">
        <v>261</v>
      </c>
      <c r="BM164" s="229" t="s">
        <v>2677</v>
      </c>
    </row>
    <row r="165" s="2" customFormat="1">
      <c r="A165" s="42"/>
      <c r="B165" s="43"/>
      <c r="C165" s="44"/>
      <c r="D165" s="231" t="s">
        <v>263</v>
      </c>
      <c r="E165" s="44"/>
      <c r="F165" s="232" t="s">
        <v>2678</v>
      </c>
      <c r="G165" s="44"/>
      <c r="H165" s="44"/>
      <c r="I165" s="233"/>
      <c r="J165" s="44"/>
      <c r="K165" s="44"/>
      <c r="L165" s="48"/>
      <c r="M165" s="234"/>
      <c r="N165" s="23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263</v>
      </c>
      <c r="AU165" s="20" t="s">
        <v>93</v>
      </c>
    </row>
    <row r="166" s="15" customFormat="1">
      <c r="A166" s="15"/>
      <c r="B166" s="259"/>
      <c r="C166" s="260"/>
      <c r="D166" s="238" t="s">
        <v>265</v>
      </c>
      <c r="E166" s="261" t="s">
        <v>48</v>
      </c>
      <c r="F166" s="262" t="s">
        <v>2679</v>
      </c>
      <c r="G166" s="260"/>
      <c r="H166" s="261" t="s">
        <v>48</v>
      </c>
      <c r="I166" s="263"/>
      <c r="J166" s="260"/>
      <c r="K166" s="260"/>
      <c r="L166" s="264"/>
      <c r="M166" s="265"/>
      <c r="N166" s="266"/>
      <c r="O166" s="266"/>
      <c r="P166" s="266"/>
      <c r="Q166" s="266"/>
      <c r="R166" s="266"/>
      <c r="S166" s="266"/>
      <c r="T166" s="26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8" t="s">
        <v>265</v>
      </c>
      <c r="AU166" s="268" t="s">
        <v>93</v>
      </c>
      <c r="AV166" s="15" t="s">
        <v>23</v>
      </c>
      <c r="AW166" s="15" t="s">
        <v>46</v>
      </c>
      <c r="AX166" s="15" t="s">
        <v>85</v>
      </c>
      <c r="AY166" s="268" t="s">
        <v>254</v>
      </c>
    </row>
    <row r="167" s="13" customFormat="1">
      <c r="A167" s="13"/>
      <c r="B167" s="236"/>
      <c r="C167" s="237"/>
      <c r="D167" s="238" t="s">
        <v>265</v>
      </c>
      <c r="E167" s="239" t="s">
        <v>48</v>
      </c>
      <c r="F167" s="240" t="s">
        <v>28</v>
      </c>
      <c r="G167" s="237"/>
      <c r="H167" s="241">
        <v>10</v>
      </c>
      <c r="I167" s="242"/>
      <c r="J167" s="237"/>
      <c r="K167" s="237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265</v>
      </c>
      <c r="AU167" s="247" t="s">
        <v>93</v>
      </c>
      <c r="AV167" s="13" t="s">
        <v>93</v>
      </c>
      <c r="AW167" s="13" t="s">
        <v>46</v>
      </c>
      <c r="AX167" s="13" t="s">
        <v>85</v>
      </c>
      <c r="AY167" s="247" t="s">
        <v>254</v>
      </c>
    </row>
    <row r="168" s="14" customFormat="1">
      <c r="A168" s="14"/>
      <c r="B168" s="248"/>
      <c r="C168" s="249"/>
      <c r="D168" s="238" t="s">
        <v>265</v>
      </c>
      <c r="E168" s="250" t="s">
        <v>48</v>
      </c>
      <c r="F168" s="251" t="s">
        <v>268</v>
      </c>
      <c r="G168" s="249"/>
      <c r="H168" s="252">
        <v>10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8" t="s">
        <v>265</v>
      </c>
      <c r="AU168" s="258" t="s">
        <v>93</v>
      </c>
      <c r="AV168" s="14" t="s">
        <v>261</v>
      </c>
      <c r="AW168" s="14" t="s">
        <v>46</v>
      </c>
      <c r="AX168" s="14" t="s">
        <v>23</v>
      </c>
      <c r="AY168" s="258" t="s">
        <v>254</v>
      </c>
    </row>
    <row r="169" s="12" customFormat="1" ht="22.8" customHeight="1">
      <c r="A169" s="12"/>
      <c r="B169" s="202"/>
      <c r="C169" s="203"/>
      <c r="D169" s="204" t="s">
        <v>84</v>
      </c>
      <c r="E169" s="216" t="s">
        <v>311</v>
      </c>
      <c r="F169" s="216" t="s">
        <v>484</v>
      </c>
      <c r="G169" s="203"/>
      <c r="H169" s="203"/>
      <c r="I169" s="206"/>
      <c r="J169" s="217">
        <f>BK169</f>
        <v>0</v>
      </c>
      <c r="K169" s="203"/>
      <c r="L169" s="208"/>
      <c r="M169" s="209"/>
      <c r="N169" s="210"/>
      <c r="O169" s="210"/>
      <c r="P169" s="211">
        <f>SUM(P170:P185)</f>
        <v>0</v>
      </c>
      <c r="Q169" s="210"/>
      <c r="R169" s="211">
        <f>SUM(R170:R185)</f>
        <v>0</v>
      </c>
      <c r="S169" s="210"/>
      <c r="T169" s="212">
        <f>SUM(T170:T185)</f>
        <v>207.77240000000001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3" t="s">
        <v>23</v>
      </c>
      <c r="AT169" s="214" t="s">
        <v>84</v>
      </c>
      <c r="AU169" s="214" t="s">
        <v>23</v>
      </c>
      <c r="AY169" s="213" t="s">
        <v>254</v>
      </c>
      <c r="BK169" s="215">
        <f>SUM(BK170:BK185)</f>
        <v>0</v>
      </c>
    </row>
    <row r="170" s="2" customFormat="1" ht="16.5" customHeight="1">
      <c r="A170" s="42"/>
      <c r="B170" s="43"/>
      <c r="C170" s="218" t="s">
        <v>8</v>
      </c>
      <c r="D170" s="218" t="s">
        <v>256</v>
      </c>
      <c r="E170" s="219" t="s">
        <v>2680</v>
      </c>
      <c r="F170" s="220" t="s">
        <v>2681</v>
      </c>
      <c r="G170" s="221" t="s">
        <v>314</v>
      </c>
      <c r="H170" s="222">
        <v>10.028000000000001</v>
      </c>
      <c r="I170" s="223"/>
      <c r="J170" s="224">
        <f>ROUND(I170*H170,2)</f>
        <v>0</v>
      </c>
      <c r="K170" s="220" t="s">
        <v>260</v>
      </c>
      <c r="L170" s="48"/>
      <c r="M170" s="225" t="s">
        <v>48</v>
      </c>
      <c r="N170" s="226" t="s">
        <v>56</v>
      </c>
      <c r="O170" s="88"/>
      <c r="P170" s="227">
        <f>O170*H170</f>
        <v>0</v>
      </c>
      <c r="Q170" s="227">
        <v>0</v>
      </c>
      <c r="R170" s="227">
        <f>Q170*H170</f>
        <v>0</v>
      </c>
      <c r="S170" s="227">
        <v>2.4100000000000001</v>
      </c>
      <c r="T170" s="228">
        <f>S170*H170</f>
        <v>24.167480000000001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9" t="s">
        <v>261</v>
      </c>
      <c r="AT170" s="229" t="s">
        <v>256</v>
      </c>
      <c r="AU170" s="229" t="s">
        <v>93</v>
      </c>
      <c r="AY170" s="20" t="s">
        <v>254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0" t="s">
        <v>23</v>
      </c>
      <c r="BK170" s="230">
        <f>ROUND(I170*H170,2)</f>
        <v>0</v>
      </c>
      <c r="BL170" s="20" t="s">
        <v>261</v>
      </c>
      <c r="BM170" s="229" t="s">
        <v>2682</v>
      </c>
    </row>
    <row r="171" s="2" customFormat="1">
      <c r="A171" s="42"/>
      <c r="B171" s="43"/>
      <c r="C171" s="44"/>
      <c r="D171" s="231" t="s">
        <v>263</v>
      </c>
      <c r="E171" s="44"/>
      <c r="F171" s="232" t="s">
        <v>2683</v>
      </c>
      <c r="G171" s="44"/>
      <c r="H171" s="44"/>
      <c r="I171" s="233"/>
      <c r="J171" s="44"/>
      <c r="K171" s="44"/>
      <c r="L171" s="48"/>
      <c r="M171" s="234"/>
      <c r="N171" s="23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263</v>
      </c>
      <c r="AU171" s="20" t="s">
        <v>93</v>
      </c>
    </row>
    <row r="172" s="15" customFormat="1">
      <c r="A172" s="15"/>
      <c r="B172" s="259"/>
      <c r="C172" s="260"/>
      <c r="D172" s="238" t="s">
        <v>265</v>
      </c>
      <c r="E172" s="261" t="s">
        <v>48</v>
      </c>
      <c r="F172" s="262" t="s">
        <v>2657</v>
      </c>
      <c r="G172" s="260"/>
      <c r="H172" s="261" t="s">
        <v>48</v>
      </c>
      <c r="I172" s="263"/>
      <c r="J172" s="260"/>
      <c r="K172" s="260"/>
      <c r="L172" s="264"/>
      <c r="M172" s="265"/>
      <c r="N172" s="266"/>
      <c r="O172" s="266"/>
      <c r="P172" s="266"/>
      <c r="Q172" s="266"/>
      <c r="R172" s="266"/>
      <c r="S172" s="266"/>
      <c r="T172" s="26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8" t="s">
        <v>265</v>
      </c>
      <c r="AU172" s="268" t="s">
        <v>93</v>
      </c>
      <c r="AV172" s="15" t="s">
        <v>23</v>
      </c>
      <c r="AW172" s="15" t="s">
        <v>46</v>
      </c>
      <c r="AX172" s="15" t="s">
        <v>85</v>
      </c>
      <c r="AY172" s="268" t="s">
        <v>254</v>
      </c>
    </row>
    <row r="173" s="15" customFormat="1">
      <c r="A173" s="15"/>
      <c r="B173" s="259"/>
      <c r="C173" s="260"/>
      <c r="D173" s="238" t="s">
        <v>265</v>
      </c>
      <c r="E173" s="261" t="s">
        <v>48</v>
      </c>
      <c r="F173" s="262" t="s">
        <v>2684</v>
      </c>
      <c r="G173" s="260"/>
      <c r="H173" s="261" t="s">
        <v>48</v>
      </c>
      <c r="I173" s="263"/>
      <c r="J173" s="260"/>
      <c r="K173" s="260"/>
      <c r="L173" s="264"/>
      <c r="M173" s="265"/>
      <c r="N173" s="266"/>
      <c r="O173" s="266"/>
      <c r="P173" s="266"/>
      <c r="Q173" s="266"/>
      <c r="R173" s="266"/>
      <c r="S173" s="266"/>
      <c r="T173" s="26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8" t="s">
        <v>265</v>
      </c>
      <c r="AU173" s="268" t="s">
        <v>93</v>
      </c>
      <c r="AV173" s="15" t="s">
        <v>23</v>
      </c>
      <c r="AW173" s="15" t="s">
        <v>46</v>
      </c>
      <c r="AX173" s="15" t="s">
        <v>85</v>
      </c>
      <c r="AY173" s="268" t="s">
        <v>254</v>
      </c>
    </row>
    <row r="174" s="13" customFormat="1">
      <c r="A174" s="13"/>
      <c r="B174" s="236"/>
      <c r="C174" s="237"/>
      <c r="D174" s="238" t="s">
        <v>265</v>
      </c>
      <c r="E174" s="239" t="s">
        <v>48</v>
      </c>
      <c r="F174" s="240" t="s">
        <v>2685</v>
      </c>
      <c r="G174" s="237"/>
      <c r="H174" s="241">
        <v>1.583</v>
      </c>
      <c r="I174" s="242"/>
      <c r="J174" s="237"/>
      <c r="K174" s="237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265</v>
      </c>
      <c r="AU174" s="247" t="s">
        <v>93</v>
      </c>
      <c r="AV174" s="13" t="s">
        <v>93</v>
      </c>
      <c r="AW174" s="13" t="s">
        <v>46</v>
      </c>
      <c r="AX174" s="13" t="s">
        <v>85</v>
      </c>
      <c r="AY174" s="247" t="s">
        <v>254</v>
      </c>
    </row>
    <row r="175" s="13" customFormat="1">
      <c r="A175" s="13"/>
      <c r="B175" s="236"/>
      <c r="C175" s="237"/>
      <c r="D175" s="238" t="s">
        <v>265</v>
      </c>
      <c r="E175" s="239" t="s">
        <v>48</v>
      </c>
      <c r="F175" s="240" t="s">
        <v>2686</v>
      </c>
      <c r="G175" s="237"/>
      <c r="H175" s="241">
        <v>8.4450000000000003</v>
      </c>
      <c r="I175" s="242"/>
      <c r="J175" s="237"/>
      <c r="K175" s="237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265</v>
      </c>
      <c r="AU175" s="247" t="s">
        <v>93</v>
      </c>
      <c r="AV175" s="13" t="s">
        <v>93</v>
      </c>
      <c r="AW175" s="13" t="s">
        <v>46</v>
      </c>
      <c r="AX175" s="13" t="s">
        <v>85</v>
      </c>
      <c r="AY175" s="247" t="s">
        <v>254</v>
      </c>
    </row>
    <row r="176" s="14" customFormat="1">
      <c r="A176" s="14"/>
      <c r="B176" s="248"/>
      <c r="C176" s="249"/>
      <c r="D176" s="238" t="s">
        <v>265</v>
      </c>
      <c r="E176" s="250" t="s">
        <v>2687</v>
      </c>
      <c r="F176" s="251" t="s">
        <v>268</v>
      </c>
      <c r="G176" s="249"/>
      <c r="H176" s="252">
        <v>10.028000000000001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8" t="s">
        <v>265</v>
      </c>
      <c r="AU176" s="258" t="s">
        <v>93</v>
      </c>
      <c r="AV176" s="14" t="s">
        <v>261</v>
      </c>
      <c r="AW176" s="14" t="s">
        <v>46</v>
      </c>
      <c r="AX176" s="14" t="s">
        <v>23</v>
      </c>
      <c r="AY176" s="258" t="s">
        <v>254</v>
      </c>
    </row>
    <row r="177" s="2" customFormat="1" ht="16.5" customHeight="1">
      <c r="A177" s="42"/>
      <c r="B177" s="43"/>
      <c r="C177" s="218" t="s">
        <v>349</v>
      </c>
      <c r="D177" s="218" t="s">
        <v>256</v>
      </c>
      <c r="E177" s="219" t="s">
        <v>2688</v>
      </c>
      <c r="F177" s="220" t="s">
        <v>2689</v>
      </c>
      <c r="G177" s="221" t="s">
        <v>314</v>
      </c>
      <c r="H177" s="222">
        <v>94.441999999999993</v>
      </c>
      <c r="I177" s="223"/>
      <c r="J177" s="224">
        <f>ROUND(I177*H177,2)</f>
        <v>0</v>
      </c>
      <c r="K177" s="220" t="s">
        <v>260</v>
      </c>
      <c r="L177" s="48"/>
      <c r="M177" s="225" t="s">
        <v>48</v>
      </c>
      <c r="N177" s="226" t="s">
        <v>56</v>
      </c>
      <c r="O177" s="88"/>
      <c r="P177" s="227">
        <f>O177*H177</f>
        <v>0</v>
      </c>
      <c r="Q177" s="227">
        <v>0</v>
      </c>
      <c r="R177" s="227">
        <f>Q177*H177</f>
        <v>0</v>
      </c>
      <c r="S177" s="227">
        <v>2.2000000000000002</v>
      </c>
      <c r="T177" s="228">
        <f>S177*H177</f>
        <v>207.77240000000001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9" t="s">
        <v>261</v>
      </c>
      <c r="AT177" s="229" t="s">
        <v>256</v>
      </c>
      <c r="AU177" s="229" t="s">
        <v>93</v>
      </c>
      <c r="AY177" s="20" t="s">
        <v>254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0" t="s">
        <v>23</v>
      </c>
      <c r="BK177" s="230">
        <f>ROUND(I177*H177,2)</f>
        <v>0</v>
      </c>
      <c r="BL177" s="20" t="s">
        <v>261</v>
      </c>
      <c r="BM177" s="229" t="s">
        <v>2690</v>
      </c>
    </row>
    <row r="178" s="2" customFormat="1">
      <c r="A178" s="42"/>
      <c r="B178" s="43"/>
      <c r="C178" s="44"/>
      <c r="D178" s="231" t="s">
        <v>263</v>
      </c>
      <c r="E178" s="44"/>
      <c r="F178" s="232" t="s">
        <v>2691</v>
      </c>
      <c r="G178" s="44"/>
      <c r="H178" s="44"/>
      <c r="I178" s="233"/>
      <c r="J178" s="44"/>
      <c r="K178" s="44"/>
      <c r="L178" s="48"/>
      <c r="M178" s="234"/>
      <c r="N178" s="23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263</v>
      </c>
      <c r="AU178" s="20" t="s">
        <v>93</v>
      </c>
    </row>
    <row r="179" s="15" customFormat="1">
      <c r="A179" s="15"/>
      <c r="B179" s="259"/>
      <c r="C179" s="260"/>
      <c r="D179" s="238" t="s">
        <v>265</v>
      </c>
      <c r="E179" s="261" t="s">
        <v>48</v>
      </c>
      <c r="F179" s="262" t="s">
        <v>2657</v>
      </c>
      <c r="G179" s="260"/>
      <c r="H179" s="261" t="s">
        <v>48</v>
      </c>
      <c r="I179" s="263"/>
      <c r="J179" s="260"/>
      <c r="K179" s="260"/>
      <c r="L179" s="264"/>
      <c r="M179" s="265"/>
      <c r="N179" s="266"/>
      <c r="O179" s="266"/>
      <c r="P179" s="266"/>
      <c r="Q179" s="266"/>
      <c r="R179" s="266"/>
      <c r="S179" s="266"/>
      <c r="T179" s="26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8" t="s">
        <v>265</v>
      </c>
      <c r="AU179" s="268" t="s">
        <v>93</v>
      </c>
      <c r="AV179" s="15" t="s">
        <v>23</v>
      </c>
      <c r="AW179" s="15" t="s">
        <v>46</v>
      </c>
      <c r="AX179" s="15" t="s">
        <v>85</v>
      </c>
      <c r="AY179" s="268" t="s">
        <v>254</v>
      </c>
    </row>
    <row r="180" s="15" customFormat="1">
      <c r="A180" s="15"/>
      <c r="B180" s="259"/>
      <c r="C180" s="260"/>
      <c r="D180" s="238" t="s">
        <v>265</v>
      </c>
      <c r="E180" s="261" t="s">
        <v>48</v>
      </c>
      <c r="F180" s="262" t="s">
        <v>2692</v>
      </c>
      <c r="G180" s="260"/>
      <c r="H180" s="261" t="s">
        <v>48</v>
      </c>
      <c r="I180" s="263"/>
      <c r="J180" s="260"/>
      <c r="K180" s="260"/>
      <c r="L180" s="264"/>
      <c r="M180" s="265"/>
      <c r="N180" s="266"/>
      <c r="O180" s="266"/>
      <c r="P180" s="266"/>
      <c r="Q180" s="266"/>
      <c r="R180" s="266"/>
      <c r="S180" s="266"/>
      <c r="T180" s="26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8" t="s">
        <v>265</v>
      </c>
      <c r="AU180" s="268" t="s">
        <v>93</v>
      </c>
      <c r="AV180" s="15" t="s">
        <v>23</v>
      </c>
      <c r="AW180" s="15" t="s">
        <v>46</v>
      </c>
      <c r="AX180" s="15" t="s">
        <v>85</v>
      </c>
      <c r="AY180" s="268" t="s">
        <v>254</v>
      </c>
    </row>
    <row r="181" s="13" customFormat="1">
      <c r="A181" s="13"/>
      <c r="B181" s="236"/>
      <c r="C181" s="237"/>
      <c r="D181" s="238" t="s">
        <v>265</v>
      </c>
      <c r="E181" s="239" t="s">
        <v>48</v>
      </c>
      <c r="F181" s="240" t="s">
        <v>2693</v>
      </c>
      <c r="G181" s="237"/>
      <c r="H181" s="241">
        <v>10.140000000000001</v>
      </c>
      <c r="I181" s="242"/>
      <c r="J181" s="237"/>
      <c r="K181" s="237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265</v>
      </c>
      <c r="AU181" s="247" t="s">
        <v>93</v>
      </c>
      <c r="AV181" s="13" t="s">
        <v>93</v>
      </c>
      <c r="AW181" s="13" t="s">
        <v>46</v>
      </c>
      <c r="AX181" s="13" t="s">
        <v>85</v>
      </c>
      <c r="AY181" s="247" t="s">
        <v>254</v>
      </c>
    </row>
    <row r="182" s="15" customFormat="1">
      <c r="A182" s="15"/>
      <c r="B182" s="259"/>
      <c r="C182" s="260"/>
      <c r="D182" s="238" t="s">
        <v>265</v>
      </c>
      <c r="E182" s="261" t="s">
        <v>48</v>
      </c>
      <c r="F182" s="262" t="s">
        <v>2694</v>
      </c>
      <c r="G182" s="260"/>
      <c r="H182" s="261" t="s">
        <v>48</v>
      </c>
      <c r="I182" s="263"/>
      <c r="J182" s="260"/>
      <c r="K182" s="260"/>
      <c r="L182" s="264"/>
      <c r="M182" s="265"/>
      <c r="N182" s="266"/>
      <c r="O182" s="266"/>
      <c r="P182" s="266"/>
      <c r="Q182" s="266"/>
      <c r="R182" s="266"/>
      <c r="S182" s="266"/>
      <c r="T182" s="26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8" t="s">
        <v>265</v>
      </c>
      <c r="AU182" s="268" t="s">
        <v>93</v>
      </c>
      <c r="AV182" s="15" t="s">
        <v>23</v>
      </c>
      <c r="AW182" s="15" t="s">
        <v>46</v>
      </c>
      <c r="AX182" s="15" t="s">
        <v>85</v>
      </c>
      <c r="AY182" s="268" t="s">
        <v>254</v>
      </c>
    </row>
    <row r="183" s="13" customFormat="1">
      <c r="A183" s="13"/>
      <c r="B183" s="236"/>
      <c r="C183" s="237"/>
      <c r="D183" s="238" t="s">
        <v>265</v>
      </c>
      <c r="E183" s="239" t="s">
        <v>48</v>
      </c>
      <c r="F183" s="240" t="s">
        <v>2695</v>
      </c>
      <c r="G183" s="237"/>
      <c r="H183" s="241">
        <v>75.317999999999998</v>
      </c>
      <c r="I183" s="242"/>
      <c r="J183" s="237"/>
      <c r="K183" s="237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265</v>
      </c>
      <c r="AU183" s="247" t="s">
        <v>93</v>
      </c>
      <c r="AV183" s="13" t="s">
        <v>93</v>
      </c>
      <c r="AW183" s="13" t="s">
        <v>46</v>
      </c>
      <c r="AX183" s="13" t="s">
        <v>85</v>
      </c>
      <c r="AY183" s="247" t="s">
        <v>254</v>
      </c>
    </row>
    <row r="184" s="13" customFormat="1">
      <c r="A184" s="13"/>
      <c r="B184" s="236"/>
      <c r="C184" s="237"/>
      <c r="D184" s="238" t="s">
        <v>265</v>
      </c>
      <c r="E184" s="239" t="s">
        <v>48</v>
      </c>
      <c r="F184" s="240" t="s">
        <v>2696</v>
      </c>
      <c r="G184" s="237"/>
      <c r="H184" s="241">
        <v>8.984</v>
      </c>
      <c r="I184" s="242"/>
      <c r="J184" s="237"/>
      <c r="K184" s="237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265</v>
      </c>
      <c r="AU184" s="247" t="s">
        <v>93</v>
      </c>
      <c r="AV184" s="13" t="s">
        <v>93</v>
      </c>
      <c r="AW184" s="13" t="s">
        <v>46</v>
      </c>
      <c r="AX184" s="13" t="s">
        <v>85</v>
      </c>
      <c r="AY184" s="247" t="s">
        <v>254</v>
      </c>
    </row>
    <row r="185" s="14" customFormat="1">
      <c r="A185" s="14"/>
      <c r="B185" s="248"/>
      <c r="C185" s="249"/>
      <c r="D185" s="238" t="s">
        <v>265</v>
      </c>
      <c r="E185" s="250" t="s">
        <v>2697</v>
      </c>
      <c r="F185" s="251" t="s">
        <v>268</v>
      </c>
      <c r="G185" s="249"/>
      <c r="H185" s="252">
        <v>94.441999999999993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8" t="s">
        <v>265</v>
      </c>
      <c r="AU185" s="258" t="s">
        <v>93</v>
      </c>
      <c r="AV185" s="14" t="s">
        <v>261</v>
      </c>
      <c r="AW185" s="14" t="s">
        <v>46</v>
      </c>
      <c r="AX185" s="14" t="s">
        <v>23</v>
      </c>
      <c r="AY185" s="258" t="s">
        <v>254</v>
      </c>
    </row>
    <row r="186" s="12" customFormat="1" ht="22.8" customHeight="1">
      <c r="A186" s="12"/>
      <c r="B186" s="202"/>
      <c r="C186" s="203"/>
      <c r="D186" s="204" t="s">
        <v>84</v>
      </c>
      <c r="E186" s="216" t="s">
        <v>523</v>
      </c>
      <c r="F186" s="216" t="s">
        <v>524</v>
      </c>
      <c r="G186" s="203"/>
      <c r="H186" s="203"/>
      <c r="I186" s="206"/>
      <c r="J186" s="217">
        <f>BK186</f>
        <v>0</v>
      </c>
      <c r="K186" s="203"/>
      <c r="L186" s="208"/>
      <c r="M186" s="209"/>
      <c r="N186" s="210"/>
      <c r="O186" s="210"/>
      <c r="P186" s="211">
        <f>SUM(P187:P199)</f>
        <v>0</v>
      </c>
      <c r="Q186" s="210"/>
      <c r="R186" s="211">
        <f>SUM(R187:R199)</f>
        <v>0</v>
      </c>
      <c r="S186" s="210"/>
      <c r="T186" s="212">
        <f>SUM(T187:T199)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3" t="s">
        <v>23</v>
      </c>
      <c r="AT186" s="214" t="s">
        <v>84</v>
      </c>
      <c r="AU186" s="214" t="s">
        <v>23</v>
      </c>
      <c r="AY186" s="213" t="s">
        <v>254</v>
      </c>
      <c r="BK186" s="215">
        <f>SUM(BK187:BK199)</f>
        <v>0</v>
      </c>
    </row>
    <row r="187" s="2" customFormat="1" ht="21.75" customHeight="1">
      <c r="A187" s="42"/>
      <c r="B187" s="43"/>
      <c r="C187" s="218" t="s">
        <v>354</v>
      </c>
      <c r="D187" s="218" t="s">
        <v>256</v>
      </c>
      <c r="E187" s="219" t="s">
        <v>2698</v>
      </c>
      <c r="F187" s="220" t="s">
        <v>2699</v>
      </c>
      <c r="G187" s="221" t="s">
        <v>528</v>
      </c>
      <c r="H187" s="222">
        <v>1.8</v>
      </c>
      <c r="I187" s="223"/>
      <c r="J187" s="224">
        <f>ROUND(I187*H187,2)</f>
        <v>0</v>
      </c>
      <c r="K187" s="220" t="s">
        <v>260</v>
      </c>
      <c r="L187" s="48"/>
      <c r="M187" s="225" t="s">
        <v>48</v>
      </c>
      <c r="N187" s="226" t="s">
        <v>56</v>
      </c>
      <c r="O187" s="88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9" t="s">
        <v>261</v>
      </c>
      <c r="AT187" s="229" t="s">
        <v>256</v>
      </c>
      <c r="AU187" s="229" t="s">
        <v>93</v>
      </c>
      <c r="AY187" s="20" t="s">
        <v>254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20" t="s">
        <v>23</v>
      </c>
      <c r="BK187" s="230">
        <f>ROUND(I187*H187,2)</f>
        <v>0</v>
      </c>
      <c r="BL187" s="20" t="s">
        <v>261</v>
      </c>
      <c r="BM187" s="229" t="s">
        <v>2700</v>
      </c>
    </row>
    <row r="188" s="2" customFormat="1">
      <c r="A188" s="42"/>
      <c r="B188" s="43"/>
      <c r="C188" s="44"/>
      <c r="D188" s="231" t="s">
        <v>263</v>
      </c>
      <c r="E188" s="44"/>
      <c r="F188" s="232" t="s">
        <v>2701</v>
      </c>
      <c r="G188" s="44"/>
      <c r="H188" s="44"/>
      <c r="I188" s="233"/>
      <c r="J188" s="44"/>
      <c r="K188" s="44"/>
      <c r="L188" s="48"/>
      <c r="M188" s="234"/>
      <c r="N188" s="23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263</v>
      </c>
      <c r="AU188" s="20" t="s">
        <v>93</v>
      </c>
    </row>
    <row r="189" s="13" customFormat="1">
      <c r="A189" s="13"/>
      <c r="B189" s="236"/>
      <c r="C189" s="237"/>
      <c r="D189" s="238" t="s">
        <v>265</v>
      </c>
      <c r="E189" s="239" t="s">
        <v>2614</v>
      </c>
      <c r="F189" s="240" t="s">
        <v>2615</v>
      </c>
      <c r="G189" s="237"/>
      <c r="H189" s="241">
        <v>1.8</v>
      </c>
      <c r="I189" s="242"/>
      <c r="J189" s="237"/>
      <c r="K189" s="237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265</v>
      </c>
      <c r="AU189" s="247" t="s">
        <v>93</v>
      </c>
      <c r="AV189" s="13" t="s">
        <v>93</v>
      </c>
      <c r="AW189" s="13" t="s">
        <v>46</v>
      </c>
      <c r="AX189" s="13" t="s">
        <v>23</v>
      </c>
      <c r="AY189" s="247" t="s">
        <v>254</v>
      </c>
    </row>
    <row r="190" s="2" customFormat="1" ht="24.15" customHeight="1">
      <c r="A190" s="42"/>
      <c r="B190" s="43"/>
      <c r="C190" s="218" t="s">
        <v>359</v>
      </c>
      <c r="D190" s="218" t="s">
        <v>256</v>
      </c>
      <c r="E190" s="219" t="s">
        <v>2702</v>
      </c>
      <c r="F190" s="220" t="s">
        <v>2703</v>
      </c>
      <c r="G190" s="221" t="s">
        <v>528</v>
      </c>
      <c r="H190" s="222">
        <v>16.199999999999999</v>
      </c>
      <c r="I190" s="223"/>
      <c r="J190" s="224">
        <f>ROUND(I190*H190,2)</f>
        <v>0</v>
      </c>
      <c r="K190" s="220" t="s">
        <v>260</v>
      </c>
      <c r="L190" s="48"/>
      <c r="M190" s="225" t="s">
        <v>48</v>
      </c>
      <c r="N190" s="226" t="s">
        <v>56</v>
      </c>
      <c r="O190" s="88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9" t="s">
        <v>261</v>
      </c>
      <c r="AT190" s="229" t="s">
        <v>256</v>
      </c>
      <c r="AU190" s="229" t="s">
        <v>93</v>
      </c>
      <c r="AY190" s="20" t="s">
        <v>254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20" t="s">
        <v>23</v>
      </c>
      <c r="BK190" s="230">
        <f>ROUND(I190*H190,2)</f>
        <v>0</v>
      </c>
      <c r="BL190" s="20" t="s">
        <v>261</v>
      </c>
      <c r="BM190" s="229" t="s">
        <v>2704</v>
      </c>
    </row>
    <row r="191" s="2" customFormat="1">
      <c r="A191" s="42"/>
      <c r="B191" s="43"/>
      <c r="C191" s="44"/>
      <c r="D191" s="231" t="s">
        <v>263</v>
      </c>
      <c r="E191" s="44"/>
      <c r="F191" s="232" t="s">
        <v>2705</v>
      </c>
      <c r="G191" s="44"/>
      <c r="H191" s="44"/>
      <c r="I191" s="233"/>
      <c r="J191" s="44"/>
      <c r="K191" s="44"/>
      <c r="L191" s="48"/>
      <c r="M191" s="234"/>
      <c r="N191" s="23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263</v>
      </c>
      <c r="AU191" s="20" t="s">
        <v>93</v>
      </c>
    </row>
    <row r="192" s="13" customFormat="1">
      <c r="A192" s="13"/>
      <c r="B192" s="236"/>
      <c r="C192" s="237"/>
      <c r="D192" s="238" t="s">
        <v>265</v>
      </c>
      <c r="E192" s="239" t="s">
        <v>48</v>
      </c>
      <c r="F192" s="240" t="s">
        <v>2706</v>
      </c>
      <c r="G192" s="237"/>
      <c r="H192" s="241">
        <v>16.199999999999999</v>
      </c>
      <c r="I192" s="242"/>
      <c r="J192" s="237"/>
      <c r="K192" s="237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265</v>
      </c>
      <c r="AU192" s="247" t="s">
        <v>93</v>
      </c>
      <c r="AV192" s="13" t="s">
        <v>93</v>
      </c>
      <c r="AW192" s="13" t="s">
        <v>46</v>
      </c>
      <c r="AX192" s="13" t="s">
        <v>23</v>
      </c>
      <c r="AY192" s="247" t="s">
        <v>254</v>
      </c>
    </row>
    <row r="193" s="2" customFormat="1">
      <c r="A193" s="42"/>
      <c r="B193" s="43"/>
      <c r="C193" s="44"/>
      <c r="D193" s="238" t="s">
        <v>278</v>
      </c>
      <c r="E193" s="44"/>
      <c r="F193" s="269" t="s">
        <v>2707</v>
      </c>
      <c r="G193" s="44"/>
      <c r="H193" s="44"/>
      <c r="I193" s="44"/>
      <c r="J193" s="44"/>
      <c r="K193" s="44"/>
      <c r="L193" s="48"/>
      <c r="M193" s="234"/>
      <c r="N193" s="23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U193" s="20" t="s">
        <v>93</v>
      </c>
    </row>
    <row r="194" s="2" customFormat="1">
      <c r="A194" s="42"/>
      <c r="B194" s="43"/>
      <c r="C194" s="44"/>
      <c r="D194" s="238" t="s">
        <v>278</v>
      </c>
      <c r="E194" s="44"/>
      <c r="F194" s="270" t="s">
        <v>2615</v>
      </c>
      <c r="G194" s="44"/>
      <c r="H194" s="271">
        <v>1.8</v>
      </c>
      <c r="I194" s="44"/>
      <c r="J194" s="44"/>
      <c r="K194" s="44"/>
      <c r="L194" s="48"/>
      <c r="M194" s="234"/>
      <c r="N194" s="23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U194" s="20" t="s">
        <v>93</v>
      </c>
    </row>
    <row r="195" s="2" customFormat="1" ht="24.15" customHeight="1">
      <c r="A195" s="42"/>
      <c r="B195" s="43"/>
      <c r="C195" s="218" t="s">
        <v>364</v>
      </c>
      <c r="D195" s="218" t="s">
        <v>256</v>
      </c>
      <c r="E195" s="219" t="s">
        <v>2708</v>
      </c>
      <c r="F195" s="220" t="s">
        <v>2709</v>
      </c>
      <c r="G195" s="221" t="s">
        <v>528</v>
      </c>
      <c r="H195" s="222">
        <v>1.8</v>
      </c>
      <c r="I195" s="223"/>
      <c r="J195" s="224">
        <f>ROUND(I195*H195,2)</f>
        <v>0</v>
      </c>
      <c r="K195" s="220" t="s">
        <v>260</v>
      </c>
      <c r="L195" s="48"/>
      <c r="M195" s="225" t="s">
        <v>48</v>
      </c>
      <c r="N195" s="226" t="s">
        <v>56</v>
      </c>
      <c r="O195" s="88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9" t="s">
        <v>261</v>
      </c>
      <c r="AT195" s="229" t="s">
        <v>256</v>
      </c>
      <c r="AU195" s="229" t="s">
        <v>93</v>
      </c>
      <c r="AY195" s="20" t="s">
        <v>254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0" t="s">
        <v>23</v>
      </c>
      <c r="BK195" s="230">
        <f>ROUND(I195*H195,2)</f>
        <v>0</v>
      </c>
      <c r="BL195" s="20" t="s">
        <v>261</v>
      </c>
      <c r="BM195" s="229" t="s">
        <v>2710</v>
      </c>
    </row>
    <row r="196" s="2" customFormat="1">
      <c r="A196" s="42"/>
      <c r="B196" s="43"/>
      <c r="C196" s="44"/>
      <c r="D196" s="231" t="s">
        <v>263</v>
      </c>
      <c r="E196" s="44"/>
      <c r="F196" s="232" t="s">
        <v>2711</v>
      </c>
      <c r="G196" s="44"/>
      <c r="H196" s="44"/>
      <c r="I196" s="233"/>
      <c r="J196" s="44"/>
      <c r="K196" s="44"/>
      <c r="L196" s="48"/>
      <c r="M196" s="234"/>
      <c r="N196" s="23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263</v>
      </c>
      <c r="AU196" s="20" t="s">
        <v>93</v>
      </c>
    </row>
    <row r="197" s="13" customFormat="1">
      <c r="A197" s="13"/>
      <c r="B197" s="236"/>
      <c r="C197" s="237"/>
      <c r="D197" s="238" t="s">
        <v>265</v>
      </c>
      <c r="E197" s="239" t="s">
        <v>48</v>
      </c>
      <c r="F197" s="240" t="s">
        <v>2614</v>
      </c>
      <c r="G197" s="237"/>
      <c r="H197" s="241">
        <v>1.8</v>
      </c>
      <c r="I197" s="242"/>
      <c r="J197" s="237"/>
      <c r="K197" s="237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265</v>
      </c>
      <c r="AU197" s="247" t="s">
        <v>93</v>
      </c>
      <c r="AV197" s="13" t="s">
        <v>93</v>
      </c>
      <c r="AW197" s="13" t="s">
        <v>46</v>
      </c>
      <c r="AX197" s="13" t="s">
        <v>23</v>
      </c>
      <c r="AY197" s="247" t="s">
        <v>254</v>
      </c>
    </row>
    <row r="198" s="2" customFormat="1">
      <c r="A198" s="42"/>
      <c r="B198" s="43"/>
      <c r="C198" s="44"/>
      <c r="D198" s="238" t="s">
        <v>278</v>
      </c>
      <c r="E198" s="44"/>
      <c r="F198" s="269" t="s">
        <v>2707</v>
      </c>
      <c r="G198" s="44"/>
      <c r="H198" s="44"/>
      <c r="I198" s="44"/>
      <c r="J198" s="44"/>
      <c r="K198" s="44"/>
      <c r="L198" s="48"/>
      <c r="M198" s="234"/>
      <c r="N198" s="23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U198" s="20" t="s">
        <v>93</v>
      </c>
    </row>
    <row r="199" s="2" customFormat="1">
      <c r="A199" s="42"/>
      <c r="B199" s="43"/>
      <c r="C199" s="44"/>
      <c r="D199" s="238" t="s">
        <v>278</v>
      </c>
      <c r="E199" s="44"/>
      <c r="F199" s="270" t="s">
        <v>2615</v>
      </c>
      <c r="G199" s="44"/>
      <c r="H199" s="271">
        <v>1.8</v>
      </c>
      <c r="I199" s="44"/>
      <c r="J199" s="44"/>
      <c r="K199" s="44"/>
      <c r="L199" s="48"/>
      <c r="M199" s="234"/>
      <c r="N199" s="23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U199" s="20" t="s">
        <v>93</v>
      </c>
    </row>
    <row r="200" s="12" customFormat="1" ht="25.92" customHeight="1">
      <c r="A200" s="12"/>
      <c r="B200" s="202"/>
      <c r="C200" s="203"/>
      <c r="D200" s="204" t="s">
        <v>84</v>
      </c>
      <c r="E200" s="205" t="s">
        <v>579</v>
      </c>
      <c r="F200" s="205" t="s">
        <v>580</v>
      </c>
      <c r="G200" s="203"/>
      <c r="H200" s="203"/>
      <c r="I200" s="206"/>
      <c r="J200" s="207">
        <f>BK200</f>
        <v>0</v>
      </c>
      <c r="K200" s="203"/>
      <c r="L200" s="208"/>
      <c r="M200" s="209"/>
      <c r="N200" s="210"/>
      <c r="O200" s="210"/>
      <c r="P200" s="211">
        <f>SUM(P201:P213)</f>
        <v>0</v>
      </c>
      <c r="Q200" s="210"/>
      <c r="R200" s="211">
        <f>SUM(R201:R213)</f>
        <v>0</v>
      </c>
      <c r="S200" s="210"/>
      <c r="T200" s="212">
        <f>SUM(T201:T213)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23</v>
      </c>
      <c r="AT200" s="214" t="s">
        <v>84</v>
      </c>
      <c r="AU200" s="214" t="s">
        <v>85</v>
      </c>
      <c r="AY200" s="213" t="s">
        <v>254</v>
      </c>
      <c r="BK200" s="215">
        <f>SUM(BK201:BK213)</f>
        <v>0</v>
      </c>
    </row>
    <row r="201" s="2" customFormat="1" ht="24.15" customHeight="1">
      <c r="A201" s="42"/>
      <c r="B201" s="43"/>
      <c r="C201" s="218" t="s">
        <v>370</v>
      </c>
      <c r="D201" s="218" t="s">
        <v>256</v>
      </c>
      <c r="E201" s="219" t="s">
        <v>582</v>
      </c>
      <c r="F201" s="220" t="s">
        <v>583</v>
      </c>
      <c r="G201" s="221" t="s">
        <v>528</v>
      </c>
      <c r="H201" s="222">
        <v>16.274000000000001</v>
      </c>
      <c r="I201" s="223"/>
      <c r="J201" s="224">
        <f>ROUND(I201*H201,2)</f>
        <v>0</v>
      </c>
      <c r="K201" s="220" t="s">
        <v>48</v>
      </c>
      <c r="L201" s="48"/>
      <c r="M201" s="225" t="s">
        <v>48</v>
      </c>
      <c r="N201" s="226" t="s">
        <v>56</v>
      </c>
      <c r="O201" s="88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9" t="s">
        <v>261</v>
      </c>
      <c r="AT201" s="229" t="s">
        <v>256</v>
      </c>
      <c r="AU201" s="229" t="s">
        <v>23</v>
      </c>
      <c r="AY201" s="20" t="s">
        <v>254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0" t="s">
        <v>23</v>
      </c>
      <c r="BK201" s="230">
        <f>ROUND(I201*H201,2)</f>
        <v>0</v>
      </c>
      <c r="BL201" s="20" t="s">
        <v>261</v>
      </c>
      <c r="BM201" s="229" t="s">
        <v>2712</v>
      </c>
    </row>
    <row r="202" s="13" customFormat="1">
      <c r="A202" s="13"/>
      <c r="B202" s="236"/>
      <c r="C202" s="237"/>
      <c r="D202" s="238" t="s">
        <v>265</v>
      </c>
      <c r="E202" s="239" t="s">
        <v>48</v>
      </c>
      <c r="F202" s="240" t="s">
        <v>2713</v>
      </c>
      <c r="G202" s="237"/>
      <c r="H202" s="241">
        <v>16.274000000000001</v>
      </c>
      <c r="I202" s="242"/>
      <c r="J202" s="237"/>
      <c r="K202" s="237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265</v>
      </c>
      <c r="AU202" s="247" t="s">
        <v>23</v>
      </c>
      <c r="AV202" s="13" t="s">
        <v>93</v>
      </c>
      <c r="AW202" s="13" t="s">
        <v>46</v>
      </c>
      <c r="AX202" s="13" t="s">
        <v>85</v>
      </c>
      <c r="AY202" s="247" t="s">
        <v>254</v>
      </c>
    </row>
    <row r="203" s="14" customFormat="1">
      <c r="A203" s="14"/>
      <c r="B203" s="248"/>
      <c r="C203" s="249"/>
      <c r="D203" s="238" t="s">
        <v>265</v>
      </c>
      <c r="E203" s="250" t="s">
        <v>48</v>
      </c>
      <c r="F203" s="251" t="s">
        <v>268</v>
      </c>
      <c r="G203" s="249"/>
      <c r="H203" s="252">
        <v>16.274000000000001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8" t="s">
        <v>265</v>
      </c>
      <c r="AU203" s="258" t="s">
        <v>23</v>
      </c>
      <c r="AV203" s="14" t="s">
        <v>261</v>
      </c>
      <c r="AW203" s="14" t="s">
        <v>46</v>
      </c>
      <c r="AX203" s="14" t="s">
        <v>23</v>
      </c>
      <c r="AY203" s="258" t="s">
        <v>254</v>
      </c>
    </row>
    <row r="204" s="2" customFormat="1" ht="24.15" customHeight="1">
      <c r="A204" s="42"/>
      <c r="B204" s="43"/>
      <c r="C204" s="218" t="s">
        <v>375</v>
      </c>
      <c r="D204" s="218" t="s">
        <v>256</v>
      </c>
      <c r="E204" s="219" t="s">
        <v>2714</v>
      </c>
      <c r="F204" s="220" t="s">
        <v>589</v>
      </c>
      <c r="G204" s="221" t="s">
        <v>528</v>
      </c>
      <c r="H204" s="222">
        <v>207.77199999999999</v>
      </c>
      <c r="I204" s="223"/>
      <c r="J204" s="224">
        <f>ROUND(I204*H204,2)</f>
        <v>0</v>
      </c>
      <c r="K204" s="220" t="s">
        <v>48</v>
      </c>
      <c r="L204" s="48"/>
      <c r="M204" s="225" t="s">
        <v>48</v>
      </c>
      <c r="N204" s="226" t="s">
        <v>56</v>
      </c>
      <c r="O204" s="88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9" t="s">
        <v>261</v>
      </c>
      <c r="AT204" s="229" t="s">
        <v>256</v>
      </c>
      <c r="AU204" s="229" t="s">
        <v>23</v>
      </c>
      <c r="AY204" s="20" t="s">
        <v>254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0" t="s">
        <v>23</v>
      </c>
      <c r="BK204" s="230">
        <f>ROUND(I204*H204,2)</f>
        <v>0</v>
      </c>
      <c r="BL204" s="20" t="s">
        <v>261</v>
      </c>
      <c r="BM204" s="229" t="s">
        <v>2715</v>
      </c>
    </row>
    <row r="205" s="15" customFormat="1">
      <c r="A205" s="15"/>
      <c r="B205" s="259"/>
      <c r="C205" s="260"/>
      <c r="D205" s="238" t="s">
        <v>265</v>
      </c>
      <c r="E205" s="261" t="s">
        <v>48</v>
      </c>
      <c r="F205" s="262" t="s">
        <v>2716</v>
      </c>
      <c r="G205" s="260"/>
      <c r="H205" s="261" t="s">
        <v>48</v>
      </c>
      <c r="I205" s="263"/>
      <c r="J205" s="260"/>
      <c r="K205" s="260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265</v>
      </c>
      <c r="AU205" s="268" t="s">
        <v>23</v>
      </c>
      <c r="AV205" s="15" t="s">
        <v>23</v>
      </c>
      <c r="AW205" s="15" t="s">
        <v>46</v>
      </c>
      <c r="AX205" s="15" t="s">
        <v>85</v>
      </c>
      <c r="AY205" s="268" t="s">
        <v>254</v>
      </c>
    </row>
    <row r="206" s="13" customFormat="1">
      <c r="A206" s="13"/>
      <c r="B206" s="236"/>
      <c r="C206" s="237"/>
      <c r="D206" s="238" t="s">
        <v>265</v>
      </c>
      <c r="E206" s="239" t="s">
        <v>48</v>
      </c>
      <c r="F206" s="240" t="s">
        <v>2717</v>
      </c>
      <c r="G206" s="237"/>
      <c r="H206" s="241">
        <v>207.77199999999999</v>
      </c>
      <c r="I206" s="242"/>
      <c r="J206" s="237"/>
      <c r="K206" s="237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265</v>
      </c>
      <c r="AU206" s="247" t="s">
        <v>23</v>
      </c>
      <c r="AV206" s="13" t="s">
        <v>93</v>
      </c>
      <c r="AW206" s="13" t="s">
        <v>46</v>
      </c>
      <c r="AX206" s="13" t="s">
        <v>85</v>
      </c>
      <c r="AY206" s="247" t="s">
        <v>254</v>
      </c>
    </row>
    <row r="207" s="14" customFormat="1">
      <c r="A207" s="14"/>
      <c r="B207" s="248"/>
      <c r="C207" s="249"/>
      <c r="D207" s="238" t="s">
        <v>265</v>
      </c>
      <c r="E207" s="250" t="s">
        <v>48</v>
      </c>
      <c r="F207" s="251" t="s">
        <v>268</v>
      </c>
      <c r="G207" s="249"/>
      <c r="H207" s="252">
        <v>207.77199999999999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8" t="s">
        <v>265</v>
      </c>
      <c r="AU207" s="258" t="s">
        <v>23</v>
      </c>
      <c r="AV207" s="14" t="s">
        <v>261</v>
      </c>
      <c r="AW207" s="14" t="s">
        <v>46</v>
      </c>
      <c r="AX207" s="14" t="s">
        <v>23</v>
      </c>
      <c r="AY207" s="258" t="s">
        <v>254</v>
      </c>
    </row>
    <row r="208" s="2" customFormat="1" ht="24.15" customHeight="1">
      <c r="A208" s="42"/>
      <c r="B208" s="43"/>
      <c r="C208" s="218" t="s">
        <v>382</v>
      </c>
      <c r="D208" s="218" t="s">
        <v>256</v>
      </c>
      <c r="E208" s="219" t="s">
        <v>2718</v>
      </c>
      <c r="F208" s="220" t="s">
        <v>1271</v>
      </c>
      <c r="G208" s="221" t="s">
        <v>528</v>
      </c>
      <c r="H208" s="222">
        <v>26.567</v>
      </c>
      <c r="I208" s="223"/>
      <c r="J208" s="224">
        <f>ROUND(I208*H208,2)</f>
        <v>0</v>
      </c>
      <c r="K208" s="220" t="s">
        <v>48</v>
      </c>
      <c r="L208" s="48"/>
      <c r="M208" s="225" t="s">
        <v>48</v>
      </c>
      <c r="N208" s="226" t="s">
        <v>56</v>
      </c>
      <c r="O208" s="88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29" t="s">
        <v>261</v>
      </c>
      <c r="AT208" s="229" t="s">
        <v>256</v>
      </c>
      <c r="AU208" s="229" t="s">
        <v>23</v>
      </c>
      <c r="AY208" s="20" t="s">
        <v>254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20" t="s">
        <v>23</v>
      </c>
      <c r="BK208" s="230">
        <f>ROUND(I208*H208,2)</f>
        <v>0</v>
      </c>
      <c r="BL208" s="20" t="s">
        <v>261</v>
      </c>
      <c r="BM208" s="229" t="s">
        <v>2719</v>
      </c>
    </row>
    <row r="209" s="15" customFormat="1">
      <c r="A209" s="15"/>
      <c r="B209" s="259"/>
      <c r="C209" s="260"/>
      <c r="D209" s="238" t="s">
        <v>265</v>
      </c>
      <c r="E209" s="261" t="s">
        <v>48</v>
      </c>
      <c r="F209" s="262" t="s">
        <v>2720</v>
      </c>
      <c r="G209" s="260"/>
      <c r="H209" s="261" t="s">
        <v>48</v>
      </c>
      <c r="I209" s="263"/>
      <c r="J209" s="260"/>
      <c r="K209" s="260"/>
      <c r="L209" s="264"/>
      <c r="M209" s="265"/>
      <c r="N209" s="266"/>
      <c r="O209" s="266"/>
      <c r="P209" s="266"/>
      <c r="Q209" s="266"/>
      <c r="R209" s="266"/>
      <c r="S209" s="266"/>
      <c r="T209" s="26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8" t="s">
        <v>265</v>
      </c>
      <c r="AU209" s="268" t="s">
        <v>23</v>
      </c>
      <c r="AV209" s="15" t="s">
        <v>23</v>
      </c>
      <c r="AW209" s="15" t="s">
        <v>46</v>
      </c>
      <c r="AX209" s="15" t="s">
        <v>85</v>
      </c>
      <c r="AY209" s="268" t="s">
        <v>254</v>
      </c>
    </row>
    <row r="210" s="13" customFormat="1">
      <c r="A210" s="13"/>
      <c r="B210" s="236"/>
      <c r="C210" s="237"/>
      <c r="D210" s="238" t="s">
        <v>265</v>
      </c>
      <c r="E210" s="239" t="s">
        <v>48</v>
      </c>
      <c r="F210" s="240" t="s">
        <v>2721</v>
      </c>
      <c r="G210" s="237"/>
      <c r="H210" s="241">
        <v>24.167000000000002</v>
      </c>
      <c r="I210" s="242"/>
      <c r="J210" s="237"/>
      <c r="K210" s="237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265</v>
      </c>
      <c r="AU210" s="247" t="s">
        <v>23</v>
      </c>
      <c r="AV210" s="13" t="s">
        <v>93</v>
      </c>
      <c r="AW210" s="13" t="s">
        <v>46</v>
      </c>
      <c r="AX210" s="13" t="s">
        <v>85</v>
      </c>
      <c r="AY210" s="247" t="s">
        <v>254</v>
      </c>
    </row>
    <row r="211" s="15" customFormat="1">
      <c r="A211" s="15"/>
      <c r="B211" s="259"/>
      <c r="C211" s="260"/>
      <c r="D211" s="238" t="s">
        <v>265</v>
      </c>
      <c r="E211" s="261" t="s">
        <v>48</v>
      </c>
      <c r="F211" s="262" t="s">
        <v>2624</v>
      </c>
      <c r="G211" s="260"/>
      <c r="H211" s="261" t="s">
        <v>48</v>
      </c>
      <c r="I211" s="263"/>
      <c r="J211" s="260"/>
      <c r="K211" s="260"/>
      <c r="L211" s="264"/>
      <c r="M211" s="265"/>
      <c r="N211" s="266"/>
      <c r="O211" s="266"/>
      <c r="P211" s="266"/>
      <c r="Q211" s="266"/>
      <c r="R211" s="266"/>
      <c r="S211" s="266"/>
      <c r="T211" s="26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8" t="s">
        <v>265</v>
      </c>
      <c r="AU211" s="268" t="s">
        <v>23</v>
      </c>
      <c r="AV211" s="15" t="s">
        <v>23</v>
      </c>
      <c r="AW211" s="15" t="s">
        <v>46</v>
      </c>
      <c r="AX211" s="15" t="s">
        <v>85</v>
      </c>
      <c r="AY211" s="268" t="s">
        <v>254</v>
      </c>
    </row>
    <row r="212" s="13" customFormat="1">
      <c r="A212" s="13"/>
      <c r="B212" s="236"/>
      <c r="C212" s="237"/>
      <c r="D212" s="238" t="s">
        <v>265</v>
      </c>
      <c r="E212" s="239" t="s">
        <v>48</v>
      </c>
      <c r="F212" s="240" t="s">
        <v>2722</v>
      </c>
      <c r="G212" s="237"/>
      <c r="H212" s="241">
        <v>2.3999999999999999</v>
      </c>
      <c r="I212" s="242"/>
      <c r="J212" s="237"/>
      <c r="K212" s="237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265</v>
      </c>
      <c r="AU212" s="247" t="s">
        <v>23</v>
      </c>
      <c r="AV212" s="13" t="s">
        <v>93</v>
      </c>
      <c r="AW212" s="13" t="s">
        <v>46</v>
      </c>
      <c r="AX212" s="13" t="s">
        <v>85</v>
      </c>
      <c r="AY212" s="247" t="s">
        <v>254</v>
      </c>
    </row>
    <row r="213" s="14" customFormat="1">
      <c r="A213" s="14"/>
      <c r="B213" s="248"/>
      <c r="C213" s="249"/>
      <c r="D213" s="238" t="s">
        <v>265</v>
      </c>
      <c r="E213" s="250" t="s">
        <v>48</v>
      </c>
      <c r="F213" s="251" t="s">
        <v>268</v>
      </c>
      <c r="G213" s="249"/>
      <c r="H213" s="252">
        <v>26.567</v>
      </c>
      <c r="I213" s="253"/>
      <c r="J213" s="249"/>
      <c r="K213" s="249"/>
      <c r="L213" s="254"/>
      <c r="M213" s="308"/>
      <c r="N213" s="309"/>
      <c r="O213" s="309"/>
      <c r="P213" s="309"/>
      <c r="Q213" s="309"/>
      <c r="R213" s="309"/>
      <c r="S213" s="309"/>
      <c r="T213" s="31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8" t="s">
        <v>265</v>
      </c>
      <c r="AU213" s="258" t="s">
        <v>23</v>
      </c>
      <c r="AV213" s="14" t="s">
        <v>261</v>
      </c>
      <c r="AW213" s="14" t="s">
        <v>46</v>
      </c>
      <c r="AX213" s="14" t="s">
        <v>23</v>
      </c>
      <c r="AY213" s="258" t="s">
        <v>254</v>
      </c>
    </row>
    <row r="214" s="2" customFormat="1" ht="6.96" customHeight="1">
      <c r="A214" s="42"/>
      <c r="B214" s="63"/>
      <c r="C214" s="64"/>
      <c r="D214" s="64"/>
      <c r="E214" s="64"/>
      <c r="F214" s="64"/>
      <c r="G214" s="64"/>
      <c r="H214" s="64"/>
      <c r="I214" s="64"/>
      <c r="J214" s="64"/>
      <c r="K214" s="64"/>
      <c r="L214" s="48"/>
      <c r="M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</row>
  </sheetData>
  <sheetProtection sheet="1" autoFilter="0" formatColumns="0" formatRows="0" objects="1" scenarios="1" spinCount="100000" saltValue="nI3q1cvYVEQlFwYT0aDB2EDfBQHIFKX5YQzfXKP4WIO5EDnyHvwMrG9iz80le/1qZjDa7xQhKemoNsN0tW/VAw==" hashValue="aO6U22lZ550E3LZ1ydtLNO4A4w9mUBXpk4189FLYjhPCs/8CjLfMZ+NHv+/C/sIA8995nL8vT97398NpVY5sAA==" algorithmName="SHA-512" password="CC35"/>
  <autoFilter ref="C96:K21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4_01/114203102"/>
    <hyperlink ref="F106" r:id="rId2" display="https://podminky.urs.cz/item/CS_URS_2024_01/114203202"/>
    <hyperlink ref="F109" r:id="rId3" display="https://podminky.urs.cz/item/CS_URS_2024_01/161151123"/>
    <hyperlink ref="F115" r:id="rId4" display="https://podminky.urs.cz/item/CS_URS_2024_01/162351143"/>
    <hyperlink ref="F123" r:id="rId5" display="https://podminky.urs.cz/item/CS_URS_2024_01/162751157"/>
    <hyperlink ref="F131" r:id="rId6" display="https://podminky.urs.cz/item/CS_URS_2024_01/167151103"/>
    <hyperlink ref="F139" r:id="rId7" display="https://podminky.urs.cz/item/CS_URS_2024_01/369317312"/>
    <hyperlink ref="F149" r:id="rId8" display="https://podminky.urs.cz/item/CS_URS_2024_01/830361811"/>
    <hyperlink ref="F156" r:id="rId9" display="https://podminky.urs.cz/item/CS_URS_2024_01/830391811"/>
    <hyperlink ref="F162" r:id="rId10" display="https://podminky.urs.cz/item/CS_URS_2024_01/830421811"/>
    <hyperlink ref="F165" r:id="rId11" display="https://podminky.urs.cz/item/CS_URS_2024_01/899103211"/>
    <hyperlink ref="F171" r:id="rId12" display="https://podminky.urs.cz/item/CS_URS_2024_01/981513114"/>
    <hyperlink ref="F178" r:id="rId13" display="https://podminky.urs.cz/item/CS_URS_2024_01/981513116"/>
    <hyperlink ref="F188" r:id="rId14" display="https://podminky.urs.cz/item/CS_URS_2024_01/997231111"/>
    <hyperlink ref="F191" r:id="rId15" display="https://podminky.urs.cz/item/CS_URS_2024_01/997231119"/>
    <hyperlink ref="F196" r:id="rId16" display="https://podminky.urs.cz/item/CS_URS_2024_01/9972315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162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23"/>
      <c r="AT3" s="20" t="s">
        <v>93</v>
      </c>
    </row>
    <row r="4" s="1" customFormat="1" ht="24.96" customHeight="1">
      <c r="B4" s="23"/>
      <c r="D4" s="146" t="s">
        <v>173</v>
      </c>
      <c r="L4" s="23"/>
      <c r="M4" s="14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8" t="s">
        <v>16</v>
      </c>
      <c r="L6" s="23"/>
    </row>
    <row r="7" s="1" customFormat="1" ht="16.5" customHeight="1">
      <c r="B7" s="23"/>
      <c r="E7" s="149" t="str">
        <f>'Rekapitulace stavby'!K6</f>
        <v>DPS - Rekonstrukce oddělovače OK 1B Praha 7</v>
      </c>
      <c r="F7" s="148"/>
      <c r="G7" s="148"/>
      <c r="H7" s="148"/>
      <c r="L7" s="23"/>
    </row>
    <row r="8">
      <c r="B8" s="23"/>
      <c r="D8" s="148" t="s">
        <v>182</v>
      </c>
      <c r="L8" s="23"/>
    </row>
    <row r="9" s="1" customFormat="1" ht="16.5" customHeight="1">
      <c r="B9" s="23"/>
      <c r="E9" s="149" t="s">
        <v>2051</v>
      </c>
      <c r="F9" s="1"/>
      <c r="G9" s="1"/>
      <c r="H9" s="1"/>
      <c r="L9" s="23"/>
    </row>
    <row r="10" s="1" customFormat="1" ht="12" customHeight="1">
      <c r="B10" s="23"/>
      <c r="D10" s="148" t="s">
        <v>187</v>
      </c>
      <c r="L10" s="23"/>
    </row>
    <row r="11" s="2" customFormat="1" ht="16.5" customHeight="1">
      <c r="A11" s="42"/>
      <c r="B11" s="48"/>
      <c r="C11" s="42"/>
      <c r="D11" s="42"/>
      <c r="E11" s="161" t="s">
        <v>2618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8" t="s">
        <v>624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8"/>
      <c r="C13" s="42"/>
      <c r="D13" s="42"/>
      <c r="E13" s="151" t="s">
        <v>2723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8"/>
      <c r="C15" s="42"/>
      <c r="D15" s="148" t="s">
        <v>19</v>
      </c>
      <c r="E15" s="42"/>
      <c r="F15" s="137" t="s">
        <v>48</v>
      </c>
      <c r="G15" s="42"/>
      <c r="H15" s="42"/>
      <c r="I15" s="148" t="s">
        <v>21</v>
      </c>
      <c r="J15" s="137" t="s">
        <v>48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8" t="s">
        <v>24</v>
      </c>
      <c r="E16" s="42"/>
      <c r="F16" s="137" t="s">
        <v>25</v>
      </c>
      <c r="G16" s="42"/>
      <c r="H16" s="42"/>
      <c r="I16" s="148" t="s">
        <v>26</v>
      </c>
      <c r="J16" s="152" t="str">
        <f>'Rekapitulace stavby'!AN8</f>
        <v>16. 8. 2024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8"/>
      <c r="C18" s="42"/>
      <c r="D18" s="148" t="s">
        <v>34</v>
      </c>
      <c r="E18" s="42"/>
      <c r="F18" s="42"/>
      <c r="G18" s="42"/>
      <c r="H18" s="42"/>
      <c r="I18" s="148" t="s">
        <v>35</v>
      </c>
      <c r="J18" s="137" t="s">
        <v>36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8"/>
      <c r="C19" s="42"/>
      <c r="D19" s="42"/>
      <c r="E19" s="137" t="s">
        <v>37</v>
      </c>
      <c r="F19" s="42"/>
      <c r="G19" s="42"/>
      <c r="H19" s="42"/>
      <c r="I19" s="148" t="s">
        <v>38</v>
      </c>
      <c r="J19" s="137" t="s">
        <v>39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48" t="s">
        <v>40</v>
      </c>
      <c r="E21" s="42"/>
      <c r="F21" s="42"/>
      <c r="G21" s="42"/>
      <c r="H21" s="42"/>
      <c r="I21" s="148" t="s">
        <v>35</v>
      </c>
      <c r="J21" s="36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36" t="str">
        <f>'Rekapitulace stavby'!E14</f>
        <v>Vyplň údaj</v>
      </c>
      <c r="F22" s="137"/>
      <c r="G22" s="137"/>
      <c r="H22" s="137"/>
      <c r="I22" s="148" t="s">
        <v>38</v>
      </c>
      <c r="J22" s="36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48" t="s">
        <v>42</v>
      </c>
      <c r="E24" s="42"/>
      <c r="F24" s="42"/>
      <c r="G24" s="42"/>
      <c r="H24" s="42"/>
      <c r="I24" s="148" t="s">
        <v>35</v>
      </c>
      <c r="J24" s="137" t="s">
        <v>43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8"/>
      <c r="C25" s="42"/>
      <c r="D25" s="42"/>
      <c r="E25" s="137" t="s">
        <v>44</v>
      </c>
      <c r="F25" s="42"/>
      <c r="G25" s="42"/>
      <c r="H25" s="42"/>
      <c r="I25" s="148" t="s">
        <v>38</v>
      </c>
      <c r="J25" s="137" t="s">
        <v>45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8"/>
      <c r="C27" s="42"/>
      <c r="D27" s="148" t="s">
        <v>47</v>
      </c>
      <c r="E27" s="42"/>
      <c r="F27" s="42"/>
      <c r="G27" s="42"/>
      <c r="H27" s="42"/>
      <c r="I27" s="148" t="s">
        <v>35</v>
      </c>
      <c r="J27" s="137" t="s">
        <v>48</v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8"/>
      <c r="C28" s="42"/>
      <c r="D28" s="42"/>
      <c r="E28" s="137" t="s">
        <v>44</v>
      </c>
      <c r="F28" s="42"/>
      <c r="G28" s="42"/>
      <c r="H28" s="42"/>
      <c r="I28" s="148" t="s">
        <v>38</v>
      </c>
      <c r="J28" s="137" t="s">
        <v>48</v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8"/>
      <c r="C30" s="42"/>
      <c r="D30" s="148" t="s">
        <v>49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225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51</v>
      </c>
      <c r="E34" s="42"/>
      <c r="F34" s="42"/>
      <c r="G34" s="42"/>
      <c r="H34" s="42"/>
      <c r="I34" s="42"/>
      <c r="J34" s="159">
        <f>ROUND(J92,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53</v>
      </c>
      <c r="G36" s="42"/>
      <c r="H36" s="42"/>
      <c r="I36" s="160" t="s">
        <v>52</v>
      </c>
      <c r="J36" s="160" t="s">
        <v>54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61" t="s">
        <v>55</v>
      </c>
      <c r="E37" s="148" t="s">
        <v>56</v>
      </c>
      <c r="F37" s="162">
        <f>ROUND((SUM(BE92:BE95)),  2)</f>
        <v>0</v>
      </c>
      <c r="G37" s="42"/>
      <c r="H37" s="42"/>
      <c r="I37" s="163">
        <v>0.20999999999999999</v>
      </c>
      <c r="J37" s="162">
        <f>ROUND(((SUM(BE92:BE95))*I37),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8" t="s">
        <v>57</v>
      </c>
      <c r="F38" s="162">
        <f>ROUND((SUM(BF92:BF95)),  2)</f>
        <v>0</v>
      </c>
      <c r="G38" s="42"/>
      <c r="H38" s="42"/>
      <c r="I38" s="163">
        <v>0.12</v>
      </c>
      <c r="J38" s="162">
        <f>ROUND(((SUM(BF92:BF95))*I38),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8" t="s">
        <v>58</v>
      </c>
      <c r="F39" s="162">
        <f>ROUND((SUM(BG92:BG95)),  2)</f>
        <v>0</v>
      </c>
      <c r="G39" s="42"/>
      <c r="H39" s="42"/>
      <c r="I39" s="163">
        <v>0.20999999999999999</v>
      </c>
      <c r="J39" s="162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8" t="s">
        <v>59</v>
      </c>
      <c r="F40" s="162">
        <f>ROUND((SUM(BH92:BH95)),  2)</f>
        <v>0</v>
      </c>
      <c r="G40" s="42"/>
      <c r="H40" s="42"/>
      <c r="I40" s="163">
        <v>0.12</v>
      </c>
      <c r="J40" s="162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8" t="s">
        <v>60</v>
      </c>
      <c r="F41" s="162">
        <f>ROUND((SUM(BI92:BI95)),  2)</f>
        <v>0</v>
      </c>
      <c r="G41" s="42"/>
      <c r="H41" s="42"/>
      <c r="I41" s="163">
        <v>0</v>
      </c>
      <c r="J41" s="162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4"/>
      <c r="D43" s="165" t="s">
        <v>61</v>
      </c>
      <c r="E43" s="166"/>
      <c r="F43" s="166"/>
      <c r="G43" s="167" t="s">
        <v>62</v>
      </c>
      <c r="H43" s="168" t="s">
        <v>63</v>
      </c>
      <c r="I43" s="166"/>
      <c r="J43" s="169">
        <f>SUM(J34:J41)</f>
        <v>0</v>
      </c>
      <c r="K43" s="170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6" t="s">
        <v>226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5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5" t="str">
        <f>E7</f>
        <v>DPS - Rekonstrukce oddělovače OK 1B Praha 7</v>
      </c>
      <c r="F52" s="35"/>
      <c r="G52" s="35"/>
      <c r="H52" s="35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4"/>
      <c r="C53" s="35" t="s">
        <v>182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2051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187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2"/>
      <c r="B56" s="43"/>
      <c r="C56" s="44"/>
      <c r="D56" s="44"/>
      <c r="E56" s="300" t="s">
        <v>2618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5" t="s">
        <v>624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 xml:space="preserve">SO 09.2 - Rušení kabelů 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5" t="s">
        <v>24</v>
      </c>
      <c r="D60" s="44"/>
      <c r="E60" s="44"/>
      <c r="F60" s="30" t="str">
        <f>F16</f>
        <v>Praha 7 - Holešovice</v>
      </c>
      <c r="G60" s="44"/>
      <c r="H60" s="44"/>
      <c r="I60" s="35" t="s">
        <v>26</v>
      </c>
      <c r="J60" s="76" t="str">
        <f>IF(J16="","",J16)</f>
        <v>16. 8. 2024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5.15" customHeight="1">
      <c r="A62" s="42"/>
      <c r="B62" s="43"/>
      <c r="C62" s="35" t="s">
        <v>34</v>
      </c>
      <c r="D62" s="44"/>
      <c r="E62" s="44"/>
      <c r="F62" s="30" t="str">
        <f>E19</f>
        <v>Pražská vodohospodářská společnost a.s.</v>
      </c>
      <c r="G62" s="44"/>
      <c r="H62" s="44"/>
      <c r="I62" s="35" t="s">
        <v>42</v>
      </c>
      <c r="J62" s="40" t="str">
        <f>E25</f>
        <v>Sweco a.s.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5" t="s">
        <v>40</v>
      </c>
      <c r="D63" s="44"/>
      <c r="E63" s="44"/>
      <c r="F63" s="30" t="str">
        <f>IF(E22="","",E22)</f>
        <v>Vyplň údaj</v>
      </c>
      <c r="G63" s="44"/>
      <c r="H63" s="44"/>
      <c r="I63" s="35" t="s">
        <v>47</v>
      </c>
      <c r="J63" s="40" t="str">
        <f>E28</f>
        <v>Sweco a.s.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227</v>
      </c>
      <c r="D65" s="177"/>
      <c r="E65" s="177"/>
      <c r="F65" s="177"/>
      <c r="G65" s="177"/>
      <c r="H65" s="177"/>
      <c r="I65" s="177"/>
      <c r="J65" s="178" t="s">
        <v>228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83</v>
      </c>
      <c r="D67" s="44"/>
      <c r="E67" s="44"/>
      <c r="F67" s="44"/>
      <c r="G67" s="44"/>
      <c r="H67" s="44"/>
      <c r="I67" s="44"/>
      <c r="J67" s="106">
        <f>J92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0" t="s">
        <v>229</v>
      </c>
    </row>
    <row r="68" s="9" customFormat="1" ht="24.96" customHeight="1">
      <c r="A68" s="9"/>
      <c r="B68" s="180"/>
      <c r="C68" s="181"/>
      <c r="D68" s="182" t="s">
        <v>2534</v>
      </c>
      <c r="E68" s="183"/>
      <c r="F68" s="183"/>
      <c r="G68" s="183"/>
      <c r="H68" s="183"/>
      <c r="I68" s="183"/>
      <c r="J68" s="184">
        <f>J93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50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50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50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6" t="s">
        <v>239</v>
      </c>
      <c r="D75" s="44"/>
      <c r="E75" s="44"/>
      <c r="F75" s="44"/>
      <c r="G75" s="44"/>
      <c r="H75" s="44"/>
      <c r="I75" s="44"/>
      <c r="J75" s="44"/>
      <c r="K75" s="44"/>
      <c r="L75" s="150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50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16</v>
      </c>
      <c r="D77" s="44"/>
      <c r="E77" s="44"/>
      <c r="F77" s="44"/>
      <c r="G77" s="44"/>
      <c r="H77" s="44"/>
      <c r="I77" s="44"/>
      <c r="J77" s="44"/>
      <c r="K77" s="44"/>
      <c r="L77" s="150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175" t="str">
        <f>E7</f>
        <v>DPS - Rekonstrukce oddělovače OK 1B Praha 7</v>
      </c>
      <c r="F78" s="35"/>
      <c r="G78" s="35"/>
      <c r="H78" s="35"/>
      <c r="I78" s="44"/>
      <c r="J78" s="44"/>
      <c r="K78" s="44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1" customFormat="1" ht="12" customHeight="1">
      <c r="B79" s="24"/>
      <c r="C79" s="35" t="s">
        <v>182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1" customFormat="1" ht="16.5" customHeight="1">
      <c r="B80" s="24"/>
      <c r="C80" s="25"/>
      <c r="D80" s="25"/>
      <c r="E80" s="175" t="s">
        <v>2051</v>
      </c>
      <c r="F80" s="25"/>
      <c r="G80" s="25"/>
      <c r="H80" s="25"/>
      <c r="I80" s="25"/>
      <c r="J80" s="25"/>
      <c r="K80" s="25"/>
      <c r="L80" s="23"/>
    </row>
    <row r="81" s="1" customFormat="1" ht="12" customHeight="1">
      <c r="B81" s="24"/>
      <c r="C81" s="35" t="s">
        <v>187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2"/>
      <c r="B82" s="43"/>
      <c r="C82" s="44"/>
      <c r="D82" s="44"/>
      <c r="E82" s="300" t="s">
        <v>2618</v>
      </c>
      <c r="F82" s="44"/>
      <c r="G82" s="44"/>
      <c r="H82" s="44"/>
      <c r="I82" s="44"/>
      <c r="J82" s="44"/>
      <c r="K82" s="44"/>
      <c r="L82" s="150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624</v>
      </c>
      <c r="D83" s="44"/>
      <c r="E83" s="44"/>
      <c r="F83" s="44"/>
      <c r="G83" s="44"/>
      <c r="H83" s="44"/>
      <c r="I83" s="44"/>
      <c r="J83" s="44"/>
      <c r="K83" s="44"/>
      <c r="L83" s="150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E13</f>
        <v xml:space="preserve">SO 09.2 - Rušení kabelů </v>
      </c>
      <c r="F84" s="44"/>
      <c r="G84" s="44"/>
      <c r="H84" s="44"/>
      <c r="I84" s="44"/>
      <c r="J84" s="44"/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24</v>
      </c>
      <c r="D86" s="44"/>
      <c r="E86" s="44"/>
      <c r="F86" s="30" t="str">
        <f>F16</f>
        <v>Praha 7 - Holešovice</v>
      </c>
      <c r="G86" s="44"/>
      <c r="H86" s="44"/>
      <c r="I86" s="35" t="s">
        <v>26</v>
      </c>
      <c r="J86" s="76" t="str">
        <f>IF(J16="","",J16)</f>
        <v>16. 8. 2024</v>
      </c>
      <c r="K86" s="44"/>
      <c r="L86" s="150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50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34</v>
      </c>
      <c r="D88" s="44"/>
      <c r="E88" s="44"/>
      <c r="F88" s="30" t="str">
        <f>E19</f>
        <v>Pražská vodohospodářská společnost a.s.</v>
      </c>
      <c r="G88" s="44"/>
      <c r="H88" s="44"/>
      <c r="I88" s="35" t="s">
        <v>42</v>
      </c>
      <c r="J88" s="40" t="str">
        <f>E25</f>
        <v>Sweco a.s.</v>
      </c>
      <c r="K88" s="44"/>
      <c r="L88" s="150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40</v>
      </c>
      <c r="D89" s="44"/>
      <c r="E89" s="44"/>
      <c r="F89" s="30" t="str">
        <f>IF(E22="","",E22)</f>
        <v>Vyplň údaj</v>
      </c>
      <c r="G89" s="44"/>
      <c r="H89" s="44"/>
      <c r="I89" s="35" t="s">
        <v>47</v>
      </c>
      <c r="J89" s="40" t="str">
        <f>E28</f>
        <v>Sweco a.s.</v>
      </c>
      <c r="K89" s="44"/>
      <c r="L89" s="150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91"/>
      <c r="B91" s="192"/>
      <c r="C91" s="193" t="s">
        <v>240</v>
      </c>
      <c r="D91" s="194" t="s">
        <v>70</v>
      </c>
      <c r="E91" s="194" t="s">
        <v>66</v>
      </c>
      <c r="F91" s="194" t="s">
        <v>67</v>
      </c>
      <c r="G91" s="194" t="s">
        <v>241</v>
      </c>
      <c r="H91" s="194" t="s">
        <v>242</v>
      </c>
      <c r="I91" s="194" t="s">
        <v>243</v>
      </c>
      <c r="J91" s="194" t="s">
        <v>228</v>
      </c>
      <c r="K91" s="195" t="s">
        <v>244</v>
      </c>
      <c r="L91" s="196"/>
      <c r="M91" s="96" t="s">
        <v>48</v>
      </c>
      <c r="N91" s="97" t="s">
        <v>55</v>
      </c>
      <c r="O91" s="97" t="s">
        <v>245</v>
      </c>
      <c r="P91" s="97" t="s">
        <v>246</v>
      </c>
      <c r="Q91" s="97" t="s">
        <v>247</v>
      </c>
      <c r="R91" s="97" t="s">
        <v>248</v>
      </c>
      <c r="S91" s="97" t="s">
        <v>249</v>
      </c>
      <c r="T91" s="98" t="s">
        <v>250</v>
      </c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</row>
    <row r="92" s="2" customFormat="1" ht="22.8" customHeight="1">
      <c r="A92" s="42"/>
      <c r="B92" s="43"/>
      <c r="C92" s="103" t="s">
        <v>251</v>
      </c>
      <c r="D92" s="44"/>
      <c r="E92" s="44"/>
      <c r="F92" s="44"/>
      <c r="G92" s="44"/>
      <c r="H92" s="44"/>
      <c r="I92" s="44"/>
      <c r="J92" s="197">
        <f>BK92</f>
        <v>0</v>
      </c>
      <c r="K92" s="44"/>
      <c r="L92" s="48"/>
      <c r="M92" s="99"/>
      <c r="N92" s="198"/>
      <c r="O92" s="100"/>
      <c r="P92" s="199">
        <f>P93</f>
        <v>0</v>
      </c>
      <c r="Q92" s="100"/>
      <c r="R92" s="199">
        <f>R93</f>
        <v>0</v>
      </c>
      <c r="S92" s="100"/>
      <c r="T92" s="200">
        <f>T93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84</v>
      </c>
      <c r="AU92" s="20" t="s">
        <v>229</v>
      </c>
      <c r="BK92" s="201">
        <f>BK93</f>
        <v>0</v>
      </c>
    </row>
    <row r="93" s="12" customFormat="1" ht="25.92" customHeight="1">
      <c r="A93" s="12"/>
      <c r="B93" s="202"/>
      <c r="C93" s="203"/>
      <c r="D93" s="204" t="s">
        <v>84</v>
      </c>
      <c r="E93" s="205" t="s">
        <v>2535</v>
      </c>
      <c r="F93" s="205" t="s">
        <v>252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SUM(P94:P95)</f>
        <v>0</v>
      </c>
      <c r="Q93" s="210"/>
      <c r="R93" s="211">
        <f>SUM(R94:R95)</f>
        <v>0</v>
      </c>
      <c r="S93" s="210"/>
      <c r="T93" s="212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23</v>
      </c>
      <c r="AT93" s="214" t="s">
        <v>84</v>
      </c>
      <c r="AU93" s="214" t="s">
        <v>85</v>
      </c>
      <c r="AY93" s="213" t="s">
        <v>254</v>
      </c>
      <c r="BK93" s="215">
        <f>SUM(BK94:BK95)</f>
        <v>0</v>
      </c>
    </row>
    <row r="94" s="2" customFormat="1" ht="16.5" customHeight="1">
      <c r="A94" s="42"/>
      <c r="B94" s="43"/>
      <c r="C94" s="218" t="s">
        <v>23</v>
      </c>
      <c r="D94" s="218" t="s">
        <v>256</v>
      </c>
      <c r="E94" s="219" t="s">
        <v>2724</v>
      </c>
      <c r="F94" s="220" t="s">
        <v>2725</v>
      </c>
      <c r="G94" s="221" t="s">
        <v>2538</v>
      </c>
      <c r="H94" s="222">
        <v>1</v>
      </c>
      <c r="I94" s="223"/>
      <c r="J94" s="224">
        <f>ROUND(I94*H94,2)</f>
        <v>0</v>
      </c>
      <c r="K94" s="220" t="s">
        <v>984</v>
      </c>
      <c r="L94" s="48"/>
      <c r="M94" s="225" t="s">
        <v>48</v>
      </c>
      <c r="N94" s="226" t="s">
        <v>56</v>
      </c>
      <c r="O94" s="88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29" t="s">
        <v>261</v>
      </c>
      <c r="AT94" s="229" t="s">
        <v>256</v>
      </c>
      <c r="AU94" s="229" t="s">
        <v>23</v>
      </c>
      <c r="AY94" s="20" t="s">
        <v>254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0" t="s">
        <v>23</v>
      </c>
      <c r="BK94" s="230">
        <f>ROUND(I94*H94,2)</f>
        <v>0</v>
      </c>
      <c r="BL94" s="20" t="s">
        <v>261</v>
      </c>
      <c r="BM94" s="229" t="s">
        <v>2539</v>
      </c>
    </row>
    <row r="95" s="2" customFormat="1" ht="16.5" customHeight="1">
      <c r="A95" s="42"/>
      <c r="B95" s="43"/>
      <c r="C95" s="218" t="s">
        <v>93</v>
      </c>
      <c r="D95" s="218" t="s">
        <v>256</v>
      </c>
      <c r="E95" s="219" t="s">
        <v>2726</v>
      </c>
      <c r="F95" s="220" t="s">
        <v>2727</v>
      </c>
      <c r="G95" s="221" t="s">
        <v>2538</v>
      </c>
      <c r="H95" s="222">
        <v>1</v>
      </c>
      <c r="I95" s="223"/>
      <c r="J95" s="224">
        <f>ROUND(I95*H95,2)</f>
        <v>0</v>
      </c>
      <c r="K95" s="220" t="s">
        <v>984</v>
      </c>
      <c r="L95" s="48"/>
      <c r="M95" s="313" t="s">
        <v>48</v>
      </c>
      <c r="N95" s="314" t="s">
        <v>56</v>
      </c>
      <c r="O95" s="297"/>
      <c r="P95" s="315">
        <f>O95*H95</f>
        <v>0</v>
      </c>
      <c r="Q95" s="315">
        <v>0</v>
      </c>
      <c r="R95" s="315">
        <f>Q95*H95</f>
        <v>0</v>
      </c>
      <c r="S95" s="315">
        <v>0</v>
      </c>
      <c r="T95" s="316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29" t="s">
        <v>261</v>
      </c>
      <c r="AT95" s="229" t="s">
        <v>256</v>
      </c>
      <c r="AU95" s="229" t="s">
        <v>23</v>
      </c>
      <c r="AY95" s="20" t="s">
        <v>254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0" t="s">
        <v>23</v>
      </c>
      <c r="BK95" s="230">
        <f>ROUND(I95*H95,2)</f>
        <v>0</v>
      </c>
      <c r="BL95" s="20" t="s">
        <v>261</v>
      </c>
      <c r="BM95" s="229" t="s">
        <v>2728</v>
      </c>
    </row>
    <row r="96" s="2" customFormat="1" ht="6.96" customHeight="1">
      <c r="A96" s="42"/>
      <c r="B96" s="63"/>
      <c r="C96" s="64"/>
      <c r="D96" s="64"/>
      <c r="E96" s="64"/>
      <c r="F96" s="64"/>
      <c r="G96" s="64"/>
      <c r="H96" s="64"/>
      <c r="I96" s="64"/>
      <c r="J96" s="64"/>
      <c r="K96" s="64"/>
      <c r="L96" s="48"/>
      <c r="M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</sheetData>
  <sheetProtection sheet="1" autoFilter="0" formatColumns="0" formatRows="0" objects="1" scenarios="1" spinCount="100000" saltValue="ft44tmkLOFPvVlF/aa9Q6uQR0OwFoh/e72WtO3SbsIcG2hiaMjUXAigI3D9kPv1rVyz7cNYTsWYx1U4+uYSQPg==" hashValue="ZpdwXGC21dZFDkF4Fmihfzw8d+TCMb8KhVA0uzugndUJpTk/zuxjJrGRZWCdbcwt9Y6tYugEae/b48gBwoL2VA==" algorithmName="SHA-512" password="CC35"/>
  <autoFilter ref="C91:K9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165</v>
      </c>
      <c r="AZ2" s="143" t="s">
        <v>2729</v>
      </c>
      <c r="BA2" s="143" t="s">
        <v>48</v>
      </c>
      <c r="BB2" s="143" t="s">
        <v>48</v>
      </c>
      <c r="BC2" s="143" t="s">
        <v>2730</v>
      </c>
      <c r="BD2" s="143" t="s">
        <v>93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23"/>
      <c r="AT3" s="20" t="s">
        <v>93</v>
      </c>
    </row>
    <row r="4" s="1" customFormat="1" ht="24.96" customHeight="1">
      <c r="B4" s="23"/>
      <c r="D4" s="146" t="s">
        <v>173</v>
      </c>
      <c r="L4" s="23"/>
      <c r="M4" s="14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8" t="s">
        <v>16</v>
      </c>
      <c r="L6" s="23"/>
    </row>
    <row r="7" s="1" customFormat="1" ht="16.5" customHeight="1">
      <c r="B7" s="23"/>
      <c r="E7" s="149" t="str">
        <f>'Rekapitulace stavby'!K6</f>
        <v>DPS - Rekonstrukce oddělovače OK 1B Praha 7</v>
      </c>
      <c r="F7" s="148"/>
      <c r="G7" s="148"/>
      <c r="H7" s="148"/>
      <c r="L7" s="23"/>
    </row>
    <row r="8" s="2" customFormat="1" ht="12" customHeight="1">
      <c r="A8" s="42"/>
      <c r="B8" s="48"/>
      <c r="C8" s="42"/>
      <c r="D8" s="148" t="s">
        <v>182</v>
      </c>
      <c r="E8" s="42"/>
      <c r="F8" s="42"/>
      <c r="G8" s="42"/>
      <c r="H8" s="42"/>
      <c r="I8" s="42"/>
      <c r="J8" s="42"/>
      <c r="K8" s="42"/>
      <c r="L8" s="150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51" t="s">
        <v>2731</v>
      </c>
      <c r="F9" s="42"/>
      <c r="G9" s="42"/>
      <c r="H9" s="42"/>
      <c r="I9" s="42"/>
      <c r="J9" s="42"/>
      <c r="K9" s="42"/>
      <c r="L9" s="150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50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48" t="s">
        <v>19</v>
      </c>
      <c r="E11" s="42"/>
      <c r="F11" s="137" t="s">
        <v>48</v>
      </c>
      <c r="G11" s="42"/>
      <c r="H11" s="42"/>
      <c r="I11" s="148" t="s">
        <v>21</v>
      </c>
      <c r="J11" s="137" t="s">
        <v>48</v>
      </c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8" t="s">
        <v>24</v>
      </c>
      <c r="E12" s="42"/>
      <c r="F12" s="137" t="s">
        <v>25</v>
      </c>
      <c r="G12" s="42"/>
      <c r="H12" s="42"/>
      <c r="I12" s="148" t="s">
        <v>26</v>
      </c>
      <c r="J12" s="152" t="str">
        <f>'Rekapitulace stavby'!AN8</f>
        <v>16. 8. 2024</v>
      </c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8" t="s">
        <v>34</v>
      </c>
      <c r="E14" s="42"/>
      <c r="F14" s="42"/>
      <c r="G14" s="42"/>
      <c r="H14" s="42"/>
      <c r="I14" s="148" t="s">
        <v>35</v>
      </c>
      <c r="J14" s="137" t="s">
        <v>36</v>
      </c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37" t="s">
        <v>37</v>
      </c>
      <c r="F15" s="42"/>
      <c r="G15" s="42"/>
      <c r="H15" s="42"/>
      <c r="I15" s="148" t="s">
        <v>38</v>
      </c>
      <c r="J15" s="137" t="s">
        <v>39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48" t="s">
        <v>40</v>
      </c>
      <c r="E17" s="42"/>
      <c r="F17" s="42"/>
      <c r="G17" s="42"/>
      <c r="H17" s="42"/>
      <c r="I17" s="148" t="s">
        <v>35</v>
      </c>
      <c r="J17" s="36" t="str">
        <f>'Rekapitulace stavby'!AN13</f>
        <v>Vyplň údaj</v>
      </c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37"/>
      <c r="G18" s="137"/>
      <c r="H18" s="137"/>
      <c r="I18" s="148" t="s">
        <v>38</v>
      </c>
      <c r="J18" s="36" t="str">
        <f>'Rekapitulace stavby'!AN14</f>
        <v>Vyplň údaj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48" t="s">
        <v>42</v>
      </c>
      <c r="E20" s="42"/>
      <c r="F20" s="42"/>
      <c r="G20" s="42"/>
      <c r="H20" s="42"/>
      <c r="I20" s="148" t="s">
        <v>35</v>
      </c>
      <c r="J20" s="137" t="s">
        <v>43</v>
      </c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37" t="s">
        <v>44</v>
      </c>
      <c r="F21" s="42"/>
      <c r="G21" s="42"/>
      <c r="H21" s="42"/>
      <c r="I21" s="148" t="s">
        <v>38</v>
      </c>
      <c r="J21" s="137" t="s">
        <v>45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48" t="s">
        <v>47</v>
      </c>
      <c r="E23" s="42"/>
      <c r="F23" s="42"/>
      <c r="G23" s="42"/>
      <c r="H23" s="42"/>
      <c r="I23" s="148" t="s">
        <v>35</v>
      </c>
      <c r="J23" s="137" t="s">
        <v>48</v>
      </c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37" t="s">
        <v>44</v>
      </c>
      <c r="F24" s="42"/>
      <c r="G24" s="42"/>
      <c r="H24" s="42"/>
      <c r="I24" s="148" t="s">
        <v>38</v>
      </c>
      <c r="J24" s="137" t="s">
        <v>48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48" t="s">
        <v>49</v>
      </c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47.25" customHeight="1">
      <c r="A27" s="153"/>
      <c r="B27" s="154"/>
      <c r="C27" s="153"/>
      <c r="D27" s="153"/>
      <c r="E27" s="155" t="s">
        <v>225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57"/>
      <c r="E29" s="157"/>
      <c r="F29" s="157"/>
      <c r="G29" s="157"/>
      <c r="H29" s="157"/>
      <c r="I29" s="157"/>
      <c r="J29" s="157"/>
      <c r="K29" s="157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8" t="s">
        <v>51</v>
      </c>
      <c r="E30" s="42"/>
      <c r="F30" s="42"/>
      <c r="G30" s="42"/>
      <c r="H30" s="42"/>
      <c r="I30" s="42"/>
      <c r="J30" s="159">
        <f>ROUND(J81, 2)</f>
        <v>0</v>
      </c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50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60" t="s">
        <v>53</v>
      </c>
      <c r="G32" s="42"/>
      <c r="H32" s="42"/>
      <c r="I32" s="160" t="s">
        <v>52</v>
      </c>
      <c r="J32" s="160" t="s">
        <v>54</v>
      </c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61" t="s">
        <v>55</v>
      </c>
      <c r="E33" s="148" t="s">
        <v>56</v>
      </c>
      <c r="F33" s="162">
        <f>ROUND((SUM(BE81:BE102)),  2)</f>
        <v>0</v>
      </c>
      <c r="G33" s="42"/>
      <c r="H33" s="42"/>
      <c r="I33" s="163">
        <v>0.20999999999999999</v>
      </c>
      <c r="J33" s="162">
        <f>ROUND(((SUM(BE81:BE102))*I33),  2)</f>
        <v>0</v>
      </c>
      <c r="K33" s="42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48" t="s">
        <v>57</v>
      </c>
      <c r="F34" s="162">
        <f>ROUND((SUM(BF81:BF102)),  2)</f>
        <v>0</v>
      </c>
      <c r="G34" s="42"/>
      <c r="H34" s="42"/>
      <c r="I34" s="163">
        <v>0.12</v>
      </c>
      <c r="J34" s="162">
        <f>ROUND(((SUM(BF81:BF102))*I34), 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48" t="s">
        <v>58</v>
      </c>
      <c r="F35" s="162">
        <f>ROUND((SUM(BG81:BG102)),  2)</f>
        <v>0</v>
      </c>
      <c r="G35" s="42"/>
      <c r="H35" s="42"/>
      <c r="I35" s="163">
        <v>0.20999999999999999</v>
      </c>
      <c r="J35" s="162">
        <f>0</f>
        <v>0</v>
      </c>
      <c r="K35" s="42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48" t="s">
        <v>59</v>
      </c>
      <c r="F36" s="162">
        <f>ROUND((SUM(BH81:BH102)),  2)</f>
        <v>0</v>
      </c>
      <c r="G36" s="42"/>
      <c r="H36" s="42"/>
      <c r="I36" s="163">
        <v>0.12</v>
      </c>
      <c r="J36" s="162">
        <f>0</f>
        <v>0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8" t="s">
        <v>60</v>
      </c>
      <c r="F37" s="162">
        <f>ROUND((SUM(BI81:BI102)),  2)</f>
        <v>0</v>
      </c>
      <c r="G37" s="42"/>
      <c r="H37" s="42"/>
      <c r="I37" s="163">
        <v>0</v>
      </c>
      <c r="J37" s="162">
        <f>0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64"/>
      <c r="D39" s="165" t="s">
        <v>61</v>
      </c>
      <c r="E39" s="166"/>
      <c r="F39" s="166"/>
      <c r="G39" s="167" t="s">
        <v>62</v>
      </c>
      <c r="H39" s="168" t="s">
        <v>63</v>
      </c>
      <c r="I39" s="166"/>
      <c r="J39" s="169">
        <f>SUM(J30:J37)</f>
        <v>0</v>
      </c>
      <c r="K39" s="170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226</v>
      </c>
      <c r="D45" s="44"/>
      <c r="E45" s="44"/>
      <c r="F45" s="44"/>
      <c r="G45" s="44"/>
      <c r="H45" s="44"/>
      <c r="I45" s="44"/>
      <c r="J45" s="44"/>
      <c r="K45" s="44"/>
      <c r="L45" s="150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50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50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75" t="str">
        <f>E7</f>
        <v>DPS - Rekonstrukce oddělovače OK 1B Praha 7</v>
      </c>
      <c r="F48" s="35"/>
      <c r="G48" s="35"/>
      <c r="H48" s="35"/>
      <c r="I48" s="44"/>
      <c r="J48" s="44"/>
      <c r="K48" s="4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182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ON - Ostatní náklady</v>
      </c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24</v>
      </c>
      <c r="D52" s="44"/>
      <c r="E52" s="44"/>
      <c r="F52" s="30" t="str">
        <f>F12</f>
        <v>Praha 7 - Holešovice</v>
      </c>
      <c r="G52" s="44"/>
      <c r="H52" s="44"/>
      <c r="I52" s="35" t="s">
        <v>26</v>
      </c>
      <c r="J52" s="76" t="str">
        <f>IF(J12="","",J12)</f>
        <v>16. 8. 2024</v>
      </c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50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34</v>
      </c>
      <c r="D54" s="44"/>
      <c r="E54" s="44"/>
      <c r="F54" s="30" t="str">
        <f>E15</f>
        <v>Pražská vodohospodářská společnost a.s.</v>
      </c>
      <c r="G54" s="44"/>
      <c r="H54" s="44"/>
      <c r="I54" s="35" t="s">
        <v>42</v>
      </c>
      <c r="J54" s="40" t="str">
        <f>E21</f>
        <v>Sweco a.s.</v>
      </c>
      <c r="K54" s="44"/>
      <c r="L54" s="150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40</v>
      </c>
      <c r="D55" s="44"/>
      <c r="E55" s="44"/>
      <c r="F55" s="30" t="str">
        <f>IF(E18="","",E18)</f>
        <v>Vyplň údaj</v>
      </c>
      <c r="G55" s="44"/>
      <c r="H55" s="44"/>
      <c r="I55" s="35" t="s">
        <v>47</v>
      </c>
      <c r="J55" s="40" t="str">
        <f>E24</f>
        <v>Sweco a.s.</v>
      </c>
      <c r="K55" s="44"/>
      <c r="L55" s="150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76" t="s">
        <v>227</v>
      </c>
      <c r="D57" s="177"/>
      <c r="E57" s="177"/>
      <c r="F57" s="177"/>
      <c r="G57" s="177"/>
      <c r="H57" s="177"/>
      <c r="I57" s="177"/>
      <c r="J57" s="178" t="s">
        <v>228</v>
      </c>
      <c r="K57" s="177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9" t="s">
        <v>83</v>
      </c>
      <c r="D59" s="44"/>
      <c r="E59" s="44"/>
      <c r="F59" s="44"/>
      <c r="G59" s="44"/>
      <c r="H59" s="44"/>
      <c r="I59" s="44"/>
      <c r="J59" s="106">
        <f>J81</f>
        <v>0</v>
      </c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229</v>
      </c>
    </row>
    <row r="60" s="9" customFormat="1" ht="24.96" customHeight="1">
      <c r="A60" s="9"/>
      <c r="B60" s="180"/>
      <c r="C60" s="181"/>
      <c r="D60" s="182" t="s">
        <v>2732</v>
      </c>
      <c r="E60" s="183"/>
      <c r="F60" s="183"/>
      <c r="G60" s="183"/>
      <c r="H60" s="183"/>
      <c r="I60" s="183"/>
      <c r="J60" s="184">
        <f>J82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29"/>
      <c r="D61" s="187" t="s">
        <v>2733</v>
      </c>
      <c r="E61" s="188"/>
      <c r="F61" s="188"/>
      <c r="G61" s="188"/>
      <c r="H61" s="188"/>
      <c r="I61" s="188"/>
      <c r="J61" s="189">
        <f>J83</f>
        <v>0</v>
      </c>
      <c r="K61" s="129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6.96" customHeight="1">
      <c r="A63" s="42"/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7" s="2" customFormat="1" ht="6.96" customHeight="1">
      <c r="A67" s="42"/>
      <c r="B67" s="65"/>
      <c r="C67" s="66"/>
      <c r="D67" s="66"/>
      <c r="E67" s="66"/>
      <c r="F67" s="66"/>
      <c r="G67" s="66"/>
      <c r="H67" s="66"/>
      <c r="I67" s="66"/>
      <c r="J67" s="66"/>
      <c r="K67" s="66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24.96" customHeight="1">
      <c r="A68" s="42"/>
      <c r="B68" s="43"/>
      <c r="C68" s="26" t="s">
        <v>239</v>
      </c>
      <c r="D68" s="44"/>
      <c r="E68" s="44"/>
      <c r="F68" s="44"/>
      <c r="G68" s="44"/>
      <c r="H68" s="44"/>
      <c r="I68" s="44"/>
      <c r="J68" s="44"/>
      <c r="K68" s="44"/>
      <c r="L68" s="150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6.96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50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12" customHeight="1">
      <c r="A70" s="42"/>
      <c r="B70" s="43"/>
      <c r="C70" s="35" t="s">
        <v>16</v>
      </c>
      <c r="D70" s="44"/>
      <c r="E70" s="44"/>
      <c r="F70" s="44"/>
      <c r="G70" s="44"/>
      <c r="H70" s="44"/>
      <c r="I70" s="44"/>
      <c r="J70" s="44"/>
      <c r="K70" s="44"/>
      <c r="L70" s="150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16.5" customHeight="1">
      <c r="A71" s="42"/>
      <c r="B71" s="43"/>
      <c r="C71" s="44"/>
      <c r="D71" s="44"/>
      <c r="E71" s="175" t="str">
        <f>E7</f>
        <v>DPS - Rekonstrukce oddělovače OK 1B Praha 7</v>
      </c>
      <c r="F71" s="35"/>
      <c r="G71" s="35"/>
      <c r="H71" s="35"/>
      <c r="I71" s="44"/>
      <c r="J71" s="44"/>
      <c r="K71" s="44"/>
      <c r="L71" s="150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2" customHeight="1">
      <c r="A72" s="42"/>
      <c r="B72" s="43"/>
      <c r="C72" s="35" t="s">
        <v>182</v>
      </c>
      <c r="D72" s="44"/>
      <c r="E72" s="44"/>
      <c r="F72" s="44"/>
      <c r="G72" s="44"/>
      <c r="H72" s="44"/>
      <c r="I72" s="44"/>
      <c r="J72" s="44"/>
      <c r="K72" s="44"/>
      <c r="L72" s="150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6.5" customHeight="1">
      <c r="A73" s="42"/>
      <c r="B73" s="43"/>
      <c r="C73" s="44"/>
      <c r="D73" s="44"/>
      <c r="E73" s="73" t="str">
        <f>E9</f>
        <v>ON - Ostatní náklady</v>
      </c>
      <c r="F73" s="44"/>
      <c r="G73" s="44"/>
      <c r="H73" s="44"/>
      <c r="I73" s="44"/>
      <c r="J73" s="44"/>
      <c r="K73" s="44"/>
      <c r="L73" s="150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50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24</v>
      </c>
      <c r="D75" s="44"/>
      <c r="E75" s="44"/>
      <c r="F75" s="30" t="str">
        <f>F12</f>
        <v>Praha 7 - Holešovice</v>
      </c>
      <c r="G75" s="44"/>
      <c r="H75" s="44"/>
      <c r="I75" s="35" t="s">
        <v>26</v>
      </c>
      <c r="J75" s="76" t="str">
        <f>IF(J12="","",J12)</f>
        <v>16. 8. 2024</v>
      </c>
      <c r="K75" s="44"/>
      <c r="L75" s="150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50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5.15" customHeight="1">
      <c r="A77" s="42"/>
      <c r="B77" s="43"/>
      <c r="C77" s="35" t="s">
        <v>34</v>
      </c>
      <c r="D77" s="44"/>
      <c r="E77" s="44"/>
      <c r="F77" s="30" t="str">
        <f>E15</f>
        <v>Pražská vodohospodářská společnost a.s.</v>
      </c>
      <c r="G77" s="44"/>
      <c r="H77" s="44"/>
      <c r="I77" s="35" t="s">
        <v>42</v>
      </c>
      <c r="J77" s="40" t="str">
        <f>E21</f>
        <v>Sweco a.s.</v>
      </c>
      <c r="K77" s="44"/>
      <c r="L77" s="150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5.15" customHeight="1">
      <c r="A78" s="42"/>
      <c r="B78" s="43"/>
      <c r="C78" s="35" t="s">
        <v>40</v>
      </c>
      <c r="D78" s="44"/>
      <c r="E78" s="44"/>
      <c r="F78" s="30" t="str">
        <f>IF(E18="","",E18)</f>
        <v>Vyplň údaj</v>
      </c>
      <c r="G78" s="44"/>
      <c r="H78" s="44"/>
      <c r="I78" s="35" t="s">
        <v>47</v>
      </c>
      <c r="J78" s="40" t="str">
        <f>E24</f>
        <v>Sweco a.s.</v>
      </c>
      <c r="K78" s="44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0.32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5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11" customFormat="1" ht="29.28" customHeight="1">
      <c r="A80" s="191"/>
      <c r="B80" s="192"/>
      <c r="C80" s="193" t="s">
        <v>240</v>
      </c>
      <c r="D80" s="194" t="s">
        <v>70</v>
      </c>
      <c r="E80" s="194" t="s">
        <v>66</v>
      </c>
      <c r="F80" s="194" t="s">
        <v>67</v>
      </c>
      <c r="G80" s="194" t="s">
        <v>241</v>
      </c>
      <c r="H80" s="194" t="s">
        <v>242</v>
      </c>
      <c r="I80" s="194" t="s">
        <v>243</v>
      </c>
      <c r="J80" s="194" t="s">
        <v>228</v>
      </c>
      <c r="K80" s="195" t="s">
        <v>244</v>
      </c>
      <c r="L80" s="196"/>
      <c r="M80" s="96" t="s">
        <v>48</v>
      </c>
      <c r="N80" s="97" t="s">
        <v>55</v>
      </c>
      <c r="O80" s="97" t="s">
        <v>245</v>
      </c>
      <c r="P80" s="97" t="s">
        <v>246</v>
      </c>
      <c r="Q80" s="97" t="s">
        <v>247</v>
      </c>
      <c r="R80" s="97" t="s">
        <v>248</v>
      </c>
      <c r="S80" s="97" t="s">
        <v>249</v>
      </c>
      <c r="T80" s="98" t="s">
        <v>250</v>
      </c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</row>
    <row r="81" s="2" customFormat="1" ht="22.8" customHeight="1">
      <c r="A81" s="42"/>
      <c r="B81" s="43"/>
      <c r="C81" s="103" t="s">
        <v>251</v>
      </c>
      <c r="D81" s="44"/>
      <c r="E81" s="44"/>
      <c r="F81" s="44"/>
      <c r="G81" s="44"/>
      <c r="H81" s="44"/>
      <c r="I81" s="44"/>
      <c r="J81" s="197">
        <f>BK81</f>
        <v>0</v>
      </c>
      <c r="K81" s="44"/>
      <c r="L81" s="48"/>
      <c r="M81" s="99"/>
      <c r="N81" s="198"/>
      <c r="O81" s="100"/>
      <c r="P81" s="199">
        <f>P82</f>
        <v>0</v>
      </c>
      <c r="Q81" s="100"/>
      <c r="R81" s="199">
        <f>R82</f>
        <v>0</v>
      </c>
      <c r="S81" s="100"/>
      <c r="T81" s="200">
        <f>T82</f>
        <v>0</v>
      </c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T81" s="20" t="s">
        <v>84</v>
      </c>
      <c r="AU81" s="20" t="s">
        <v>229</v>
      </c>
      <c r="BK81" s="201">
        <f>BK82</f>
        <v>0</v>
      </c>
    </row>
    <row r="82" s="12" customFormat="1" ht="25.92" customHeight="1">
      <c r="A82" s="12"/>
      <c r="B82" s="202"/>
      <c r="C82" s="203"/>
      <c r="D82" s="204" t="s">
        <v>84</v>
      </c>
      <c r="E82" s="205" t="s">
        <v>166</v>
      </c>
      <c r="F82" s="205" t="s">
        <v>167</v>
      </c>
      <c r="G82" s="203"/>
      <c r="H82" s="203"/>
      <c r="I82" s="206"/>
      <c r="J82" s="207">
        <f>BK82</f>
        <v>0</v>
      </c>
      <c r="K82" s="203"/>
      <c r="L82" s="208"/>
      <c r="M82" s="209"/>
      <c r="N82" s="210"/>
      <c r="O82" s="210"/>
      <c r="P82" s="211">
        <f>P83</f>
        <v>0</v>
      </c>
      <c r="Q82" s="210"/>
      <c r="R82" s="211">
        <f>R83</f>
        <v>0</v>
      </c>
      <c r="S82" s="210"/>
      <c r="T82" s="212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3" t="s">
        <v>287</v>
      </c>
      <c r="AT82" s="214" t="s">
        <v>84</v>
      </c>
      <c r="AU82" s="214" t="s">
        <v>85</v>
      </c>
      <c r="AY82" s="213" t="s">
        <v>254</v>
      </c>
      <c r="BK82" s="215">
        <f>BK83</f>
        <v>0</v>
      </c>
    </row>
    <row r="83" s="12" customFormat="1" ht="22.8" customHeight="1">
      <c r="A83" s="12"/>
      <c r="B83" s="202"/>
      <c r="C83" s="203"/>
      <c r="D83" s="204" t="s">
        <v>84</v>
      </c>
      <c r="E83" s="216" t="s">
        <v>2734</v>
      </c>
      <c r="F83" s="216" t="s">
        <v>164</v>
      </c>
      <c r="G83" s="203"/>
      <c r="H83" s="203"/>
      <c r="I83" s="206"/>
      <c r="J83" s="217">
        <f>BK83</f>
        <v>0</v>
      </c>
      <c r="K83" s="203"/>
      <c r="L83" s="208"/>
      <c r="M83" s="209"/>
      <c r="N83" s="210"/>
      <c r="O83" s="210"/>
      <c r="P83" s="211">
        <f>SUM(P84:P102)</f>
        <v>0</v>
      </c>
      <c r="Q83" s="210"/>
      <c r="R83" s="211">
        <f>SUM(R84:R102)</f>
        <v>0</v>
      </c>
      <c r="S83" s="210"/>
      <c r="T83" s="212">
        <f>SUM(T84:T102)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3" t="s">
        <v>287</v>
      </c>
      <c r="AT83" s="214" t="s">
        <v>84</v>
      </c>
      <c r="AU83" s="214" t="s">
        <v>23</v>
      </c>
      <c r="AY83" s="213" t="s">
        <v>254</v>
      </c>
      <c r="BK83" s="215">
        <f>SUM(BK84:BK102)</f>
        <v>0</v>
      </c>
    </row>
    <row r="84" s="2" customFormat="1" ht="24.15" customHeight="1">
      <c r="A84" s="42"/>
      <c r="B84" s="43"/>
      <c r="C84" s="218" t="s">
        <v>23</v>
      </c>
      <c r="D84" s="218" t="s">
        <v>256</v>
      </c>
      <c r="E84" s="219" t="s">
        <v>23</v>
      </c>
      <c r="F84" s="220" t="s">
        <v>2735</v>
      </c>
      <c r="G84" s="221" t="s">
        <v>1455</v>
      </c>
      <c r="H84" s="222">
        <v>1</v>
      </c>
      <c r="I84" s="223"/>
      <c r="J84" s="224">
        <f>ROUND(I84*H84,2)</f>
        <v>0</v>
      </c>
      <c r="K84" s="220" t="s">
        <v>984</v>
      </c>
      <c r="L84" s="48"/>
      <c r="M84" s="225" t="s">
        <v>48</v>
      </c>
      <c r="N84" s="226" t="s">
        <v>56</v>
      </c>
      <c r="O84" s="88"/>
      <c r="P84" s="227">
        <f>O84*H84</f>
        <v>0</v>
      </c>
      <c r="Q84" s="227">
        <v>0</v>
      </c>
      <c r="R84" s="227">
        <f>Q84*H84</f>
        <v>0</v>
      </c>
      <c r="S84" s="227">
        <v>0</v>
      </c>
      <c r="T84" s="228">
        <f>S84*H84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R84" s="229" t="s">
        <v>2736</v>
      </c>
      <c r="AT84" s="229" t="s">
        <v>256</v>
      </c>
      <c r="AU84" s="229" t="s">
        <v>93</v>
      </c>
      <c r="AY84" s="20" t="s">
        <v>254</v>
      </c>
      <c r="BE84" s="230">
        <f>IF(N84="základní",J84,0)</f>
        <v>0</v>
      </c>
      <c r="BF84" s="230">
        <f>IF(N84="snížená",J84,0)</f>
        <v>0</v>
      </c>
      <c r="BG84" s="230">
        <f>IF(N84="zákl. přenesená",J84,0)</f>
        <v>0</v>
      </c>
      <c r="BH84" s="230">
        <f>IF(N84="sníž. přenesená",J84,0)</f>
        <v>0</v>
      </c>
      <c r="BI84" s="230">
        <f>IF(N84="nulová",J84,0)</f>
        <v>0</v>
      </c>
      <c r="BJ84" s="20" t="s">
        <v>23</v>
      </c>
      <c r="BK84" s="230">
        <f>ROUND(I84*H84,2)</f>
        <v>0</v>
      </c>
      <c r="BL84" s="20" t="s">
        <v>2736</v>
      </c>
      <c r="BM84" s="229" t="s">
        <v>2737</v>
      </c>
    </row>
    <row r="85" s="2" customFormat="1" ht="16.5" customHeight="1">
      <c r="A85" s="42"/>
      <c r="B85" s="43"/>
      <c r="C85" s="218" t="s">
        <v>93</v>
      </c>
      <c r="D85" s="218" t="s">
        <v>256</v>
      </c>
      <c r="E85" s="219" t="s">
        <v>93</v>
      </c>
      <c r="F85" s="220" t="s">
        <v>2738</v>
      </c>
      <c r="G85" s="221" t="s">
        <v>1455</v>
      </c>
      <c r="H85" s="222">
        <v>1</v>
      </c>
      <c r="I85" s="223"/>
      <c r="J85" s="224">
        <f>ROUND(I85*H85,2)</f>
        <v>0</v>
      </c>
      <c r="K85" s="220" t="s">
        <v>984</v>
      </c>
      <c r="L85" s="48"/>
      <c r="M85" s="225" t="s">
        <v>48</v>
      </c>
      <c r="N85" s="226" t="s">
        <v>56</v>
      </c>
      <c r="O85" s="88"/>
      <c r="P85" s="227">
        <f>O85*H85</f>
        <v>0</v>
      </c>
      <c r="Q85" s="227">
        <v>0</v>
      </c>
      <c r="R85" s="227">
        <f>Q85*H85</f>
        <v>0</v>
      </c>
      <c r="S85" s="227">
        <v>0</v>
      </c>
      <c r="T85" s="228">
        <f>S85*H85</f>
        <v>0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R85" s="229" t="s">
        <v>2736</v>
      </c>
      <c r="AT85" s="229" t="s">
        <v>256</v>
      </c>
      <c r="AU85" s="229" t="s">
        <v>93</v>
      </c>
      <c r="AY85" s="20" t="s">
        <v>254</v>
      </c>
      <c r="BE85" s="230">
        <f>IF(N85="základní",J85,0)</f>
        <v>0</v>
      </c>
      <c r="BF85" s="230">
        <f>IF(N85="snížená",J85,0)</f>
        <v>0</v>
      </c>
      <c r="BG85" s="230">
        <f>IF(N85="zákl. přenesená",J85,0)</f>
        <v>0</v>
      </c>
      <c r="BH85" s="230">
        <f>IF(N85="sníž. přenesená",J85,0)</f>
        <v>0</v>
      </c>
      <c r="BI85" s="230">
        <f>IF(N85="nulová",J85,0)</f>
        <v>0</v>
      </c>
      <c r="BJ85" s="20" t="s">
        <v>23</v>
      </c>
      <c r="BK85" s="230">
        <f>ROUND(I85*H85,2)</f>
        <v>0</v>
      </c>
      <c r="BL85" s="20" t="s">
        <v>2736</v>
      </c>
      <c r="BM85" s="229" t="s">
        <v>2739</v>
      </c>
    </row>
    <row r="86" s="2" customFormat="1" ht="24.15" customHeight="1">
      <c r="A86" s="42"/>
      <c r="B86" s="43"/>
      <c r="C86" s="218" t="s">
        <v>104</v>
      </c>
      <c r="D86" s="218" t="s">
        <v>256</v>
      </c>
      <c r="E86" s="219" t="s">
        <v>104</v>
      </c>
      <c r="F86" s="220" t="s">
        <v>2740</v>
      </c>
      <c r="G86" s="221" t="s">
        <v>2741</v>
      </c>
      <c r="H86" s="222">
        <v>2684469.0660000001</v>
      </c>
      <c r="I86" s="223"/>
      <c r="J86" s="224">
        <f>ROUND(I86*H86,2)</f>
        <v>0</v>
      </c>
      <c r="K86" s="220" t="s">
        <v>984</v>
      </c>
      <c r="L86" s="48"/>
      <c r="M86" s="225" t="s">
        <v>48</v>
      </c>
      <c r="N86" s="226" t="s">
        <v>56</v>
      </c>
      <c r="O86" s="88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R86" s="229" t="s">
        <v>2736</v>
      </c>
      <c r="AT86" s="229" t="s">
        <v>256</v>
      </c>
      <c r="AU86" s="229" t="s">
        <v>93</v>
      </c>
      <c r="AY86" s="20" t="s">
        <v>254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20" t="s">
        <v>23</v>
      </c>
      <c r="BK86" s="230">
        <f>ROUND(I86*H86,2)</f>
        <v>0</v>
      </c>
      <c r="BL86" s="20" t="s">
        <v>2736</v>
      </c>
      <c r="BM86" s="229" t="s">
        <v>2742</v>
      </c>
    </row>
    <row r="87" s="13" customFormat="1">
      <c r="A87" s="13"/>
      <c r="B87" s="236"/>
      <c r="C87" s="237"/>
      <c r="D87" s="238" t="s">
        <v>265</v>
      </c>
      <c r="E87" s="239" t="s">
        <v>2729</v>
      </c>
      <c r="F87" s="240" t="s">
        <v>2743</v>
      </c>
      <c r="G87" s="237"/>
      <c r="H87" s="241">
        <v>268446906.61000001</v>
      </c>
      <c r="I87" s="242"/>
      <c r="J87" s="237"/>
      <c r="K87" s="237"/>
      <c r="L87" s="243"/>
      <c r="M87" s="244"/>
      <c r="N87" s="245"/>
      <c r="O87" s="245"/>
      <c r="P87" s="245"/>
      <c r="Q87" s="245"/>
      <c r="R87" s="245"/>
      <c r="S87" s="245"/>
      <c r="T87" s="24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7" t="s">
        <v>265</v>
      </c>
      <c r="AU87" s="247" t="s">
        <v>93</v>
      </c>
      <c r="AV87" s="13" t="s">
        <v>93</v>
      </c>
      <c r="AW87" s="13" t="s">
        <v>46</v>
      </c>
      <c r="AX87" s="13" t="s">
        <v>85</v>
      </c>
      <c r="AY87" s="247" t="s">
        <v>254</v>
      </c>
    </row>
    <row r="88" s="13" customFormat="1">
      <c r="A88" s="13"/>
      <c r="B88" s="236"/>
      <c r="C88" s="237"/>
      <c r="D88" s="238" t="s">
        <v>265</v>
      </c>
      <c r="E88" s="239" t="s">
        <v>48</v>
      </c>
      <c r="F88" s="240" t="s">
        <v>2744</v>
      </c>
      <c r="G88" s="237"/>
      <c r="H88" s="241">
        <v>2684469.0660000001</v>
      </c>
      <c r="I88" s="242"/>
      <c r="J88" s="237"/>
      <c r="K88" s="237"/>
      <c r="L88" s="243"/>
      <c r="M88" s="244"/>
      <c r="N88" s="245"/>
      <c r="O88" s="245"/>
      <c r="P88" s="245"/>
      <c r="Q88" s="245"/>
      <c r="R88" s="245"/>
      <c r="S88" s="245"/>
      <c r="T88" s="246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7" t="s">
        <v>265</v>
      </c>
      <c r="AU88" s="247" t="s">
        <v>93</v>
      </c>
      <c r="AV88" s="13" t="s">
        <v>93</v>
      </c>
      <c r="AW88" s="13" t="s">
        <v>46</v>
      </c>
      <c r="AX88" s="13" t="s">
        <v>23</v>
      </c>
      <c r="AY88" s="247" t="s">
        <v>254</v>
      </c>
    </row>
    <row r="89" s="2" customFormat="1">
      <c r="A89" s="42"/>
      <c r="B89" s="43"/>
      <c r="C89" s="44"/>
      <c r="D89" s="238" t="s">
        <v>278</v>
      </c>
      <c r="E89" s="44"/>
      <c r="F89" s="269" t="s">
        <v>2745</v>
      </c>
      <c r="G89" s="44"/>
      <c r="H89" s="44"/>
      <c r="I89" s="44"/>
      <c r="J89" s="44"/>
      <c r="K89" s="44"/>
      <c r="L89" s="48"/>
      <c r="M89" s="234"/>
      <c r="N89" s="23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U89" s="20" t="s">
        <v>93</v>
      </c>
    </row>
    <row r="90" s="2" customFormat="1">
      <c r="A90" s="42"/>
      <c r="B90" s="43"/>
      <c r="C90" s="44"/>
      <c r="D90" s="238" t="s">
        <v>278</v>
      </c>
      <c r="E90" s="44"/>
      <c r="F90" s="270" t="s">
        <v>2743</v>
      </c>
      <c r="G90" s="44"/>
      <c r="H90" s="271">
        <v>268446906.61000001</v>
      </c>
      <c r="I90" s="44"/>
      <c r="J90" s="44"/>
      <c r="K90" s="44"/>
      <c r="L90" s="48"/>
      <c r="M90" s="234"/>
      <c r="N90" s="23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U90" s="20" t="s">
        <v>93</v>
      </c>
    </row>
    <row r="91" s="2" customFormat="1" ht="16.5" customHeight="1">
      <c r="A91" s="42"/>
      <c r="B91" s="43"/>
      <c r="C91" s="218" t="s">
        <v>261</v>
      </c>
      <c r="D91" s="218" t="s">
        <v>256</v>
      </c>
      <c r="E91" s="219" t="s">
        <v>261</v>
      </c>
      <c r="F91" s="220" t="s">
        <v>2746</v>
      </c>
      <c r="G91" s="221" t="s">
        <v>2741</v>
      </c>
      <c r="H91" s="222">
        <v>1342234.5330000001</v>
      </c>
      <c r="I91" s="223"/>
      <c r="J91" s="224">
        <f>ROUND(I91*H91,2)</f>
        <v>0</v>
      </c>
      <c r="K91" s="220" t="s">
        <v>984</v>
      </c>
      <c r="L91" s="48"/>
      <c r="M91" s="225" t="s">
        <v>48</v>
      </c>
      <c r="N91" s="226" t="s">
        <v>56</v>
      </c>
      <c r="O91" s="88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29" t="s">
        <v>2736</v>
      </c>
      <c r="AT91" s="229" t="s">
        <v>256</v>
      </c>
      <c r="AU91" s="229" t="s">
        <v>93</v>
      </c>
      <c r="AY91" s="20" t="s">
        <v>254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20" t="s">
        <v>23</v>
      </c>
      <c r="BK91" s="230">
        <f>ROUND(I91*H91,2)</f>
        <v>0</v>
      </c>
      <c r="BL91" s="20" t="s">
        <v>2736</v>
      </c>
      <c r="BM91" s="229" t="s">
        <v>2747</v>
      </c>
    </row>
    <row r="92" s="13" customFormat="1">
      <c r="A92" s="13"/>
      <c r="B92" s="236"/>
      <c r="C92" s="237"/>
      <c r="D92" s="238" t="s">
        <v>265</v>
      </c>
      <c r="E92" s="239" t="s">
        <v>48</v>
      </c>
      <c r="F92" s="240" t="s">
        <v>2748</v>
      </c>
      <c r="G92" s="237"/>
      <c r="H92" s="241">
        <v>1342234.5330000001</v>
      </c>
      <c r="I92" s="242"/>
      <c r="J92" s="237"/>
      <c r="K92" s="237"/>
      <c r="L92" s="243"/>
      <c r="M92" s="244"/>
      <c r="N92" s="245"/>
      <c r="O92" s="245"/>
      <c r="P92" s="245"/>
      <c r="Q92" s="245"/>
      <c r="R92" s="245"/>
      <c r="S92" s="245"/>
      <c r="T92" s="24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7" t="s">
        <v>265</v>
      </c>
      <c r="AU92" s="247" t="s">
        <v>93</v>
      </c>
      <c r="AV92" s="13" t="s">
        <v>93</v>
      </c>
      <c r="AW92" s="13" t="s">
        <v>46</v>
      </c>
      <c r="AX92" s="13" t="s">
        <v>23</v>
      </c>
      <c r="AY92" s="247" t="s">
        <v>254</v>
      </c>
    </row>
    <row r="93" s="2" customFormat="1">
      <c r="A93" s="42"/>
      <c r="B93" s="43"/>
      <c r="C93" s="44"/>
      <c r="D93" s="238" t="s">
        <v>278</v>
      </c>
      <c r="E93" s="44"/>
      <c r="F93" s="269" t="s">
        <v>2745</v>
      </c>
      <c r="G93" s="44"/>
      <c r="H93" s="44"/>
      <c r="I93" s="44"/>
      <c r="J93" s="44"/>
      <c r="K93" s="44"/>
      <c r="L93" s="48"/>
      <c r="M93" s="234"/>
      <c r="N93" s="23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U93" s="20" t="s">
        <v>93</v>
      </c>
    </row>
    <row r="94" s="2" customFormat="1">
      <c r="A94" s="42"/>
      <c r="B94" s="43"/>
      <c r="C94" s="44"/>
      <c r="D94" s="238" t="s">
        <v>278</v>
      </c>
      <c r="E94" s="44"/>
      <c r="F94" s="270" t="s">
        <v>2743</v>
      </c>
      <c r="G94" s="44"/>
      <c r="H94" s="271">
        <v>268446906.61000001</v>
      </c>
      <c r="I94" s="44"/>
      <c r="J94" s="44"/>
      <c r="K94" s="44"/>
      <c r="L94" s="48"/>
      <c r="M94" s="234"/>
      <c r="N94" s="23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U94" s="20" t="s">
        <v>93</v>
      </c>
    </row>
    <row r="95" s="2" customFormat="1" ht="16.5" customHeight="1">
      <c r="A95" s="42"/>
      <c r="B95" s="43"/>
      <c r="C95" s="218" t="s">
        <v>287</v>
      </c>
      <c r="D95" s="218" t="s">
        <v>256</v>
      </c>
      <c r="E95" s="219" t="s">
        <v>287</v>
      </c>
      <c r="F95" s="220" t="s">
        <v>2749</v>
      </c>
      <c r="G95" s="221" t="s">
        <v>2741</v>
      </c>
      <c r="H95" s="222">
        <v>2684469.0660000001</v>
      </c>
      <c r="I95" s="223"/>
      <c r="J95" s="224">
        <f>ROUND(I95*H95,2)</f>
        <v>0</v>
      </c>
      <c r="K95" s="220" t="s">
        <v>984</v>
      </c>
      <c r="L95" s="48"/>
      <c r="M95" s="225" t="s">
        <v>48</v>
      </c>
      <c r="N95" s="226" t="s">
        <v>56</v>
      </c>
      <c r="O95" s="88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29" t="s">
        <v>2736</v>
      </c>
      <c r="AT95" s="229" t="s">
        <v>256</v>
      </c>
      <c r="AU95" s="229" t="s">
        <v>93</v>
      </c>
      <c r="AY95" s="20" t="s">
        <v>254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0" t="s">
        <v>23</v>
      </c>
      <c r="BK95" s="230">
        <f>ROUND(I95*H95,2)</f>
        <v>0</v>
      </c>
      <c r="BL95" s="20" t="s">
        <v>2736</v>
      </c>
      <c r="BM95" s="229" t="s">
        <v>2750</v>
      </c>
    </row>
    <row r="96" s="13" customFormat="1">
      <c r="A96" s="13"/>
      <c r="B96" s="236"/>
      <c r="C96" s="237"/>
      <c r="D96" s="238" t="s">
        <v>265</v>
      </c>
      <c r="E96" s="239" t="s">
        <v>48</v>
      </c>
      <c r="F96" s="240" t="s">
        <v>2751</v>
      </c>
      <c r="G96" s="237"/>
      <c r="H96" s="241">
        <v>2684469.0660000001</v>
      </c>
      <c r="I96" s="242"/>
      <c r="J96" s="237"/>
      <c r="K96" s="237"/>
      <c r="L96" s="243"/>
      <c r="M96" s="244"/>
      <c r="N96" s="245"/>
      <c r="O96" s="245"/>
      <c r="P96" s="245"/>
      <c r="Q96" s="245"/>
      <c r="R96" s="245"/>
      <c r="S96" s="245"/>
      <c r="T96" s="24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7" t="s">
        <v>265</v>
      </c>
      <c r="AU96" s="247" t="s">
        <v>93</v>
      </c>
      <c r="AV96" s="13" t="s">
        <v>93</v>
      </c>
      <c r="AW96" s="13" t="s">
        <v>46</v>
      </c>
      <c r="AX96" s="13" t="s">
        <v>23</v>
      </c>
      <c r="AY96" s="247" t="s">
        <v>254</v>
      </c>
    </row>
    <row r="97" s="2" customFormat="1">
      <c r="A97" s="42"/>
      <c r="B97" s="43"/>
      <c r="C97" s="44"/>
      <c r="D97" s="238" t="s">
        <v>278</v>
      </c>
      <c r="E97" s="44"/>
      <c r="F97" s="269" t="s">
        <v>2745</v>
      </c>
      <c r="G97" s="44"/>
      <c r="H97" s="44"/>
      <c r="I97" s="44"/>
      <c r="J97" s="44"/>
      <c r="K97" s="44"/>
      <c r="L97" s="48"/>
      <c r="M97" s="234"/>
      <c r="N97" s="23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U97" s="20" t="s">
        <v>93</v>
      </c>
    </row>
    <row r="98" s="2" customFormat="1">
      <c r="A98" s="42"/>
      <c r="B98" s="43"/>
      <c r="C98" s="44"/>
      <c r="D98" s="238" t="s">
        <v>278</v>
      </c>
      <c r="E98" s="44"/>
      <c r="F98" s="270" t="s">
        <v>2743</v>
      </c>
      <c r="G98" s="44"/>
      <c r="H98" s="271">
        <v>268446906.61000001</v>
      </c>
      <c r="I98" s="44"/>
      <c r="J98" s="44"/>
      <c r="K98" s="44"/>
      <c r="L98" s="48"/>
      <c r="M98" s="234"/>
      <c r="N98" s="23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U98" s="20" t="s">
        <v>93</v>
      </c>
    </row>
    <row r="99" s="2" customFormat="1" ht="16.5" customHeight="1">
      <c r="A99" s="42"/>
      <c r="B99" s="43"/>
      <c r="C99" s="218" t="s">
        <v>292</v>
      </c>
      <c r="D99" s="218" t="s">
        <v>256</v>
      </c>
      <c r="E99" s="219" t="s">
        <v>292</v>
      </c>
      <c r="F99" s="220" t="s">
        <v>2752</v>
      </c>
      <c r="G99" s="221" t="s">
        <v>2741</v>
      </c>
      <c r="H99" s="222">
        <v>1342234.5330000001</v>
      </c>
      <c r="I99" s="223"/>
      <c r="J99" s="224">
        <f>ROUND(I99*H99,2)</f>
        <v>0</v>
      </c>
      <c r="K99" s="220" t="s">
        <v>984</v>
      </c>
      <c r="L99" s="48"/>
      <c r="M99" s="225" t="s">
        <v>48</v>
      </c>
      <c r="N99" s="226" t="s">
        <v>56</v>
      </c>
      <c r="O99" s="88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9" t="s">
        <v>2736</v>
      </c>
      <c r="AT99" s="229" t="s">
        <v>256</v>
      </c>
      <c r="AU99" s="229" t="s">
        <v>93</v>
      </c>
      <c r="AY99" s="20" t="s">
        <v>254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0" t="s">
        <v>23</v>
      </c>
      <c r="BK99" s="230">
        <f>ROUND(I99*H99,2)</f>
        <v>0</v>
      </c>
      <c r="BL99" s="20" t="s">
        <v>2736</v>
      </c>
      <c r="BM99" s="229" t="s">
        <v>2753</v>
      </c>
    </row>
    <row r="100" s="13" customFormat="1">
      <c r="A100" s="13"/>
      <c r="B100" s="236"/>
      <c r="C100" s="237"/>
      <c r="D100" s="238" t="s">
        <v>265</v>
      </c>
      <c r="E100" s="239" t="s">
        <v>48</v>
      </c>
      <c r="F100" s="240" t="s">
        <v>2748</v>
      </c>
      <c r="G100" s="237"/>
      <c r="H100" s="241">
        <v>1342234.5330000001</v>
      </c>
      <c r="I100" s="242"/>
      <c r="J100" s="237"/>
      <c r="K100" s="237"/>
      <c r="L100" s="243"/>
      <c r="M100" s="244"/>
      <c r="N100" s="245"/>
      <c r="O100" s="245"/>
      <c r="P100" s="245"/>
      <c r="Q100" s="245"/>
      <c r="R100" s="245"/>
      <c r="S100" s="245"/>
      <c r="T100" s="24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7" t="s">
        <v>265</v>
      </c>
      <c r="AU100" s="247" t="s">
        <v>93</v>
      </c>
      <c r="AV100" s="13" t="s">
        <v>93</v>
      </c>
      <c r="AW100" s="13" t="s">
        <v>46</v>
      </c>
      <c r="AX100" s="13" t="s">
        <v>23</v>
      </c>
      <c r="AY100" s="247" t="s">
        <v>254</v>
      </c>
    </row>
    <row r="101" s="2" customFormat="1">
      <c r="A101" s="42"/>
      <c r="B101" s="43"/>
      <c r="C101" s="44"/>
      <c r="D101" s="238" t="s">
        <v>278</v>
      </c>
      <c r="E101" s="44"/>
      <c r="F101" s="269" t="s">
        <v>2745</v>
      </c>
      <c r="G101" s="44"/>
      <c r="H101" s="44"/>
      <c r="I101" s="44"/>
      <c r="J101" s="44"/>
      <c r="K101" s="44"/>
      <c r="L101" s="48"/>
      <c r="M101" s="234"/>
      <c r="N101" s="23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U101" s="20" t="s">
        <v>93</v>
      </c>
    </row>
    <row r="102" s="2" customFormat="1">
      <c r="A102" s="42"/>
      <c r="B102" s="43"/>
      <c r="C102" s="44"/>
      <c r="D102" s="238" t="s">
        <v>278</v>
      </c>
      <c r="E102" s="44"/>
      <c r="F102" s="270" t="s">
        <v>2743</v>
      </c>
      <c r="G102" s="44"/>
      <c r="H102" s="271">
        <v>268446906.61000001</v>
      </c>
      <c r="I102" s="44"/>
      <c r="J102" s="44"/>
      <c r="K102" s="44"/>
      <c r="L102" s="48"/>
      <c r="M102" s="295"/>
      <c r="N102" s="296"/>
      <c r="O102" s="297"/>
      <c r="P102" s="297"/>
      <c r="Q102" s="297"/>
      <c r="R102" s="297"/>
      <c r="S102" s="297"/>
      <c r="T102" s="298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U102" s="20" t="s">
        <v>93</v>
      </c>
    </row>
    <row r="103" s="2" customFormat="1" ht="6.96" customHeight="1">
      <c r="A103" s="42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48"/>
      <c r="M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</sheetData>
  <sheetProtection sheet="1" autoFilter="0" formatColumns="0" formatRows="0" objects="1" scenarios="1" spinCount="100000" saltValue="xXSZHht0OR5Kb1v0Jagmz0ACXKJueg8T9PTOX+0hYFCyzYHowoCs6Gd775n65sd8WNYYYDsx3HCueGX5HJk3LQ==" hashValue="c95ZwSGdOz69PGI6vHUv6r1SOlCHxumV0uH0u0XllRX6BrF4OI7sNteD66L22iwyCw1IwzMTq8og+oDF6mDWYQ==" algorithmName="SHA-512" password="CC35"/>
  <autoFilter ref="C80:K10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168</v>
      </c>
      <c r="AZ2" s="143" t="s">
        <v>2754</v>
      </c>
      <c r="BA2" s="143" t="s">
        <v>48</v>
      </c>
      <c r="BB2" s="143" t="s">
        <v>48</v>
      </c>
      <c r="BC2" s="143" t="s">
        <v>2755</v>
      </c>
      <c r="BD2" s="143" t="s">
        <v>93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23"/>
      <c r="AT3" s="20" t="s">
        <v>93</v>
      </c>
    </row>
    <row r="4" s="1" customFormat="1" ht="24.96" customHeight="1">
      <c r="B4" s="23"/>
      <c r="D4" s="146" t="s">
        <v>173</v>
      </c>
      <c r="L4" s="23"/>
      <c r="M4" s="147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8" t="s">
        <v>16</v>
      </c>
      <c r="L6" s="23"/>
    </row>
    <row r="7" s="1" customFormat="1" ht="16.5" customHeight="1">
      <c r="B7" s="23"/>
      <c r="E7" s="149" t="str">
        <f>'Rekapitulace stavby'!K6</f>
        <v>DPS - Rekonstrukce oddělovače OK 1B Praha 7</v>
      </c>
      <c r="F7" s="148"/>
      <c r="G7" s="148"/>
      <c r="H7" s="148"/>
      <c r="L7" s="23"/>
    </row>
    <row r="8" s="2" customFormat="1" ht="12" customHeight="1">
      <c r="A8" s="42"/>
      <c r="B8" s="48"/>
      <c r="C8" s="42"/>
      <c r="D8" s="148" t="s">
        <v>182</v>
      </c>
      <c r="E8" s="42"/>
      <c r="F8" s="42"/>
      <c r="G8" s="42"/>
      <c r="H8" s="42"/>
      <c r="I8" s="42"/>
      <c r="J8" s="42"/>
      <c r="K8" s="42"/>
      <c r="L8" s="150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51" t="s">
        <v>2732</v>
      </c>
      <c r="F9" s="42"/>
      <c r="G9" s="42"/>
      <c r="H9" s="42"/>
      <c r="I9" s="42"/>
      <c r="J9" s="42"/>
      <c r="K9" s="42"/>
      <c r="L9" s="150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50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48" t="s">
        <v>19</v>
      </c>
      <c r="E11" s="42"/>
      <c r="F11" s="137" t="s">
        <v>48</v>
      </c>
      <c r="G11" s="42"/>
      <c r="H11" s="42"/>
      <c r="I11" s="148" t="s">
        <v>21</v>
      </c>
      <c r="J11" s="137" t="s">
        <v>48</v>
      </c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8" t="s">
        <v>24</v>
      </c>
      <c r="E12" s="42"/>
      <c r="F12" s="137" t="s">
        <v>25</v>
      </c>
      <c r="G12" s="42"/>
      <c r="H12" s="42"/>
      <c r="I12" s="148" t="s">
        <v>26</v>
      </c>
      <c r="J12" s="152" t="str">
        <f>'Rekapitulace stavby'!AN8</f>
        <v>16. 8. 2024</v>
      </c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8" t="s">
        <v>34</v>
      </c>
      <c r="E14" s="42"/>
      <c r="F14" s="42"/>
      <c r="G14" s="42"/>
      <c r="H14" s="42"/>
      <c r="I14" s="148" t="s">
        <v>35</v>
      </c>
      <c r="J14" s="137" t="s">
        <v>36</v>
      </c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37" t="s">
        <v>37</v>
      </c>
      <c r="F15" s="42"/>
      <c r="G15" s="42"/>
      <c r="H15" s="42"/>
      <c r="I15" s="148" t="s">
        <v>38</v>
      </c>
      <c r="J15" s="137" t="s">
        <v>39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48" t="s">
        <v>40</v>
      </c>
      <c r="E17" s="42"/>
      <c r="F17" s="42"/>
      <c r="G17" s="42"/>
      <c r="H17" s="42"/>
      <c r="I17" s="148" t="s">
        <v>35</v>
      </c>
      <c r="J17" s="36" t="str">
        <f>'Rekapitulace stavby'!AN13</f>
        <v>Vyplň údaj</v>
      </c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37"/>
      <c r="G18" s="137"/>
      <c r="H18" s="137"/>
      <c r="I18" s="148" t="s">
        <v>38</v>
      </c>
      <c r="J18" s="36" t="str">
        <f>'Rekapitulace stavby'!AN14</f>
        <v>Vyplň údaj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48" t="s">
        <v>42</v>
      </c>
      <c r="E20" s="42"/>
      <c r="F20" s="42"/>
      <c r="G20" s="42"/>
      <c r="H20" s="42"/>
      <c r="I20" s="148" t="s">
        <v>35</v>
      </c>
      <c r="J20" s="137" t="s">
        <v>43</v>
      </c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37" t="s">
        <v>44</v>
      </c>
      <c r="F21" s="42"/>
      <c r="G21" s="42"/>
      <c r="H21" s="42"/>
      <c r="I21" s="148" t="s">
        <v>38</v>
      </c>
      <c r="J21" s="137" t="s">
        <v>45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48" t="s">
        <v>47</v>
      </c>
      <c r="E23" s="42"/>
      <c r="F23" s="42"/>
      <c r="G23" s="42"/>
      <c r="H23" s="42"/>
      <c r="I23" s="148" t="s">
        <v>35</v>
      </c>
      <c r="J23" s="137" t="s">
        <v>48</v>
      </c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37" t="s">
        <v>44</v>
      </c>
      <c r="F24" s="42"/>
      <c r="G24" s="42"/>
      <c r="H24" s="42"/>
      <c r="I24" s="148" t="s">
        <v>38</v>
      </c>
      <c r="J24" s="137" t="s">
        <v>48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48" t="s">
        <v>49</v>
      </c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47.25" customHeight="1">
      <c r="A27" s="153"/>
      <c r="B27" s="154"/>
      <c r="C27" s="153"/>
      <c r="D27" s="153"/>
      <c r="E27" s="155" t="s">
        <v>225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57"/>
      <c r="E29" s="157"/>
      <c r="F29" s="157"/>
      <c r="G29" s="157"/>
      <c r="H29" s="157"/>
      <c r="I29" s="157"/>
      <c r="J29" s="157"/>
      <c r="K29" s="157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8" t="s">
        <v>51</v>
      </c>
      <c r="E30" s="42"/>
      <c r="F30" s="42"/>
      <c r="G30" s="42"/>
      <c r="H30" s="42"/>
      <c r="I30" s="42"/>
      <c r="J30" s="159">
        <f>ROUND(J82, 2)</f>
        <v>0</v>
      </c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50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60" t="s">
        <v>53</v>
      </c>
      <c r="G32" s="42"/>
      <c r="H32" s="42"/>
      <c r="I32" s="160" t="s">
        <v>52</v>
      </c>
      <c r="J32" s="160" t="s">
        <v>54</v>
      </c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61" t="s">
        <v>55</v>
      </c>
      <c r="E33" s="148" t="s">
        <v>56</v>
      </c>
      <c r="F33" s="162">
        <f>ROUND((SUM(BE82:BE98)),  2)</f>
        <v>0</v>
      </c>
      <c r="G33" s="42"/>
      <c r="H33" s="42"/>
      <c r="I33" s="163">
        <v>0.20999999999999999</v>
      </c>
      <c r="J33" s="162">
        <f>ROUND(((SUM(BE82:BE98))*I33),  2)</f>
        <v>0</v>
      </c>
      <c r="K33" s="42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48" t="s">
        <v>57</v>
      </c>
      <c r="F34" s="162">
        <f>ROUND((SUM(BF82:BF98)),  2)</f>
        <v>0</v>
      </c>
      <c r="G34" s="42"/>
      <c r="H34" s="42"/>
      <c r="I34" s="163">
        <v>0.12</v>
      </c>
      <c r="J34" s="162">
        <f>ROUND(((SUM(BF82:BF98))*I34), 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48" t="s">
        <v>58</v>
      </c>
      <c r="F35" s="162">
        <f>ROUND((SUM(BG82:BG98)),  2)</f>
        <v>0</v>
      </c>
      <c r="G35" s="42"/>
      <c r="H35" s="42"/>
      <c r="I35" s="163">
        <v>0.20999999999999999</v>
      </c>
      <c r="J35" s="162">
        <f>0</f>
        <v>0</v>
      </c>
      <c r="K35" s="42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48" t="s">
        <v>59</v>
      </c>
      <c r="F36" s="162">
        <f>ROUND((SUM(BH82:BH98)),  2)</f>
        <v>0</v>
      </c>
      <c r="G36" s="42"/>
      <c r="H36" s="42"/>
      <c r="I36" s="163">
        <v>0.12</v>
      </c>
      <c r="J36" s="162">
        <f>0</f>
        <v>0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8" t="s">
        <v>60</v>
      </c>
      <c r="F37" s="162">
        <f>ROUND((SUM(BI82:BI98)),  2)</f>
        <v>0</v>
      </c>
      <c r="G37" s="42"/>
      <c r="H37" s="42"/>
      <c r="I37" s="163">
        <v>0</v>
      </c>
      <c r="J37" s="162">
        <f>0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64"/>
      <c r="D39" s="165" t="s">
        <v>61</v>
      </c>
      <c r="E39" s="166"/>
      <c r="F39" s="166"/>
      <c r="G39" s="167" t="s">
        <v>62</v>
      </c>
      <c r="H39" s="168" t="s">
        <v>63</v>
      </c>
      <c r="I39" s="166"/>
      <c r="J39" s="169">
        <f>SUM(J30:J37)</f>
        <v>0</v>
      </c>
      <c r="K39" s="170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226</v>
      </c>
      <c r="D45" s="44"/>
      <c r="E45" s="44"/>
      <c r="F45" s="44"/>
      <c r="G45" s="44"/>
      <c r="H45" s="44"/>
      <c r="I45" s="44"/>
      <c r="J45" s="44"/>
      <c r="K45" s="44"/>
      <c r="L45" s="150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50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50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75" t="str">
        <f>E7</f>
        <v>DPS - Rekonstrukce oddělovače OK 1B Praha 7</v>
      </c>
      <c r="F48" s="35"/>
      <c r="G48" s="35"/>
      <c r="H48" s="35"/>
      <c r="I48" s="44"/>
      <c r="J48" s="44"/>
      <c r="K48" s="4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182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VRN - Vedlejší rozpočtové náklady</v>
      </c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24</v>
      </c>
      <c r="D52" s="44"/>
      <c r="E52" s="44"/>
      <c r="F52" s="30" t="str">
        <f>F12</f>
        <v>Praha 7 - Holešovice</v>
      </c>
      <c r="G52" s="44"/>
      <c r="H52" s="44"/>
      <c r="I52" s="35" t="s">
        <v>26</v>
      </c>
      <c r="J52" s="76" t="str">
        <f>IF(J12="","",J12)</f>
        <v>16. 8. 2024</v>
      </c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50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34</v>
      </c>
      <c r="D54" s="44"/>
      <c r="E54" s="44"/>
      <c r="F54" s="30" t="str">
        <f>E15</f>
        <v>Pražská vodohospodářská společnost a.s.</v>
      </c>
      <c r="G54" s="44"/>
      <c r="H54" s="44"/>
      <c r="I54" s="35" t="s">
        <v>42</v>
      </c>
      <c r="J54" s="40" t="str">
        <f>E21</f>
        <v>Sweco a.s.</v>
      </c>
      <c r="K54" s="44"/>
      <c r="L54" s="150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40</v>
      </c>
      <c r="D55" s="44"/>
      <c r="E55" s="44"/>
      <c r="F55" s="30" t="str">
        <f>IF(E18="","",E18)</f>
        <v>Vyplň údaj</v>
      </c>
      <c r="G55" s="44"/>
      <c r="H55" s="44"/>
      <c r="I55" s="35" t="s">
        <v>47</v>
      </c>
      <c r="J55" s="40" t="str">
        <f>E24</f>
        <v>Sweco a.s.</v>
      </c>
      <c r="K55" s="44"/>
      <c r="L55" s="150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76" t="s">
        <v>227</v>
      </c>
      <c r="D57" s="177"/>
      <c r="E57" s="177"/>
      <c r="F57" s="177"/>
      <c r="G57" s="177"/>
      <c r="H57" s="177"/>
      <c r="I57" s="177"/>
      <c r="J57" s="178" t="s">
        <v>228</v>
      </c>
      <c r="K57" s="177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9" t="s">
        <v>83</v>
      </c>
      <c r="D59" s="44"/>
      <c r="E59" s="44"/>
      <c r="F59" s="44"/>
      <c r="G59" s="44"/>
      <c r="H59" s="44"/>
      <c r="I59" s="44"/>
      <c r="J59" s="106">
        <f>J82</f>
        <v>0</v>
      </c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229</v>
      </c>
    </row>
    <row r="60" s="9" customFormat="1" ht="24.96" customHeight="1">
      <c r="A60" s="9"/>
      <c r="B60" s="180"/>
      <c r="C60" s="181"/>
      <c r="D60" s="182" t="s">
        <v>2756</v>
      </c>
      <c r="E60" s="183"/>
      <c r="F60" s="183"/>
      <c r="G60" s="183"/>
      <c r="H60" s="183"/>
      <c r="I60" s="183"/>
      <c r="J60" s="184">
        <f>J83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80"/>
      <c r="C61" s="181"/>
      <c r="D61" s="182" t="s">
        <v>2757</v>
      </c>
      <c r="E61" s="183"/>
      <c r="F61" s="183"/>
      <c r="G61" s="183"/>
      <c r="H61" s="183"/>
      <c r="I61" s="183"/>
      <c r="J61" s="184">
        <f>J89</f>
        <v>0</v>
      </c>
      <c r="K61" s="181"/>
      <c r="L61" s="18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80"/>
      <c r="C62" s="181"/>
      <c r="D62" s="182" t="s">
        <v>2758</v>
      </c>
      <c r="E62" s="183"/>
      <c r="F62" s="183"/>
      <c r="G62" s="183"/>
      <c r="H62" s="183"/>
      <c r="I62" s="183"/>
      <c r="J62" s="184">
        <f>J94</f>
        <v>0</v>
      </c>
      <c r="K62" s="181"/>
      <c r="L62" s="18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2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6.96" customHeight="1">
      <c r="A64" s="42"/>
      <c r="B64" s="63"/>
      <c r="C64" s="64"/>
      <c r="D64" s="64"/>
      <c r="E64" s="64"/>
      <c r="F64" s="64"/>
      <c r="G64" s="64"/>
      <c r="H64" s="64"/>
      <c r="I64" s="64"/>
      <c r="J64" s="64"/>
      <c r="K64" s="6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8" s="2" customFormat="1" ht="6.96" customHeight="1">
      <c r="A68" s="42"/>
      <c r="B68" s="65"/>
      <c r="C68" s="66"/>
      <c r="D68" s="66"/>
      <c r="E68" s="66"/>
      <c r="F68" s="66"/>
      <c r="G68" s="66"/>
      <c r="H68" s="66"/>
      <c r="I68" s="66"/>
      <c r="J68" s="66"/>
      <c r="K68" s="66"/>
      <c r="L68" s="150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24.96" customHeight="1">
      <c r="A69" s="42"/>
      <c r="B69" s="43"/>
      <c r="C69" s="26" t="s">
        <v>239</v>
      </c>
      <c r="D69" s="44"/>
      <c r="E69" s="44"/>
      <c r="F69" s="44"/>
      <c r="G69" s="44"/>
      <c r="H69" s="44"/>
      <c r="I69" s="44"/>
      <c r="J69" s="44"/>
      <c r="K69" s="44"/>
      <c r="L69" s="150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150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12" customHeight="1">
      <c r="A71" s="42"/>
      <c r="B71" s="43"/>
      <c r="C71" s="35" t="s">
        <v>16</v>
      </c>
      <c r="D71" s="44"/>
      <c r="E71" s="44"/>
      <c r="F71" s="44"/>
      <c r="G71" s="44"/>
      <c r="H71" s="44"/>
      <c r="I71" s="44"/>
      <c r="J71" s="44"/>
      <c r="K71" s="44"/>
      <c r="L71" s="150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6.5" customHeight="1">
      <c r="A72" s="42"/>
      <c r="B72" s="43"/>
      <c r="C72" s="44"/>
      <c r="D72" s="44"/>
      <c r="E72" s="175" t="str">
        <f>E7</f>
        <v>DPS - Rekonstrukce oddělovače OK 1B Praha 7</v>
      </c>
      <c r="F72" s="35"/>
      <c r="G72" s="35"/>
      <c r="H72" s="35"/>
      <c r="I72" s="44"/>
      <c r="J72" s="44"/>
      <c r="K72" s="44"/>
      <c r="L72" s="150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5" t="s">
        <v>182</v>
      </c>
      <c r="D73" s="44"/>
      <c r="E73" s="44"/>
      <c r="F73" s="44"/>
      <c r="G73" s="44"/>
      <c r="H73" s="44"/>
      <c r="I73" s="44"/>
      <c r="J73" s="44"/>
      <c r="K73" s="44"/>
      <c r="L73" s="150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6.5" customHeight="1">
      <c r="A74" s="42"/>
      <c r="B74" s="43"/>
      <c r="C74" s="44"/>
      <c r="D74" s="44"/>
      <c r="E74" s="73" t="str">
        <f>E9</f>
        <v>VRN - Vedlejší rozpočtové náklady</v>
      </c>
      <c r="F74" s="44"/>
      <c r="G74" s="44"/>
      <c r="H74" s="44"/>
      <c r="I74" s="44"/>
      <c r="J74" s="44"/>
      <c r="K74" s="44"/>
      <c r="L74" s="150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50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5" t="s">
        <v>24</v>
      </c>
      <c r="D76" s="44"/>
      <c r="E76" s="44"/>
      <c r="F76" s="30" t="str">
        <f>F12</f>
        <v>Praha 7 - Holešovice</v>
      </c>
      <c r="G76" s="44"/>
      <c r="H76" s="44"/>
      <c r="I76" s="35" t="s">
        <v>26</v>
      </c>
      <c r="J76" s="76" t="str">
        <f>IF(J12="","",J12)</f>
        <v>16. 8. 2024</v>
      </c>
      <c r="K76" s="44"/>
      <c r="L76" s="150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50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5.15" customHeight="1">
      <c r="A78" s="42"/>
      <c r="B78" s="43"/>
      <c r="C78" s="35" t="s">
        <v>34</v>
      </c>
      <c r="D78" s="44"/>
      <c r="E78" s="44"/>
      <c r="F78" s="30" t="str">
        <f>E15</f>
        <v>Pražská vodohospodářská společnost a.s.</v>
      </c>
      <c r="G78" s="44"/>
      <c r="H78" s="44"/>
      <c r="I78" s="35" t="s">
        <v>42</v>
      </c>
      <c r="J78" s="40" t="str">
        <f>E21</f>
        <v>Sweco a.s.</v>
      </c>
      <c r="K78" s="44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5.15" customHeight="1">
      <c r="A79" s="42"/>
      <c r="B79" s="43"/>
      <c r="C79" s="35" t="s">
        <v>40</v>
      </c>
      <c r="D79" s="44"/>
      <c r="E79" s="44"/>
      <c r="F79" s="30" t="str">
        <f>IF(E18="","",E18)</f>
        <v>Vyplň údaj</v>
      </c>
      <c r="G79" s="44"/>
      <c r="H79" s="44"/>
      <c r="I79" s="35" t="s">
        <v>47</v>
      </c>
      <c r="J79" s="40" t="str">
        <f>E24</f>
        <v>Sweco a.s.</v>
      </c>
      <c r="K79" s="44"/>
      <c r="L79" s="15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0.32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50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11" customFormat="1" ht="29.28" customHeight="1">
      <c r="A81" s="191"/>
      <c r="B81" s="192"/>
      <c r="C81" s="193" t="s">
        <v>240</v>
      </c>
      <c r="D81" s="194" t="s">
        <v>70</v>
      </c>
      <c r="E81" s="194" t="s">
        <v>66</v>
      </c>
      <c r="F81" s="194" t="s">
        <v>67</v>
      </c>
      <c r="G81" s="194" t="s">
        <v>241</v>
      </c>
      <c r="H81" s="194" t="s">
        <v>242</v>
      </c>
      <c r="I81" s="194" t="s">
        <v>243</v>
      </c>
      <c r="J81" s="194" t="s">
        <v>228</v>
      </c>
      <c r="K81" s="195" t="s">
        <v>244</v>
      </c>
      <c r="L81" s="196"/>
      <c r="M81" s="96" t="s">
        <v>48</v>
      </c>
      <c r="N81" s="97" t="s">
        <v>55</v>
      </c>
      <c r="O81" s="97" t="s">
        <v>245</v>
      </c>
      <c r="P81" s="97" t="s">
        <v>246</v>
      </c>
      <c r="Q81" s="97" t="s">
        <v>247</v>
      </c>
      <c r="R81" s="97" t="s">
        <v>248</v>
      </c>
      <c r="S81" s="97" t="s">
        <v>249</v>
      </c>
      <c r="T81" s="98" t="s">
        <v>250</v>
      </c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</row>
    <row r="82" s="2" customFormat="1" ht="22.8" customHeight="1">
      <c r="A82" s="42"/>
      <c r="B82" s="43"/>
      <c r="C82" s="103" t="s">
        <v>251</v>
      </c>
      <c r="D82" s="44"/>
      <c r="E82" s="44"/>
      <c r="F82" s="44"/>
      <c r="G82" s="44"/>
      <c r="H82" s="44"/>
      <c r="I82" s="44"/>
      <c r="J82" s="197">
        <f>BK82</f>
        <v>0</v>
      </c>
      <c r="K82" s="44"/>
      <c r="L82" s="48"/>
      <c r="M82" s="99"/>
      <c r="N82" s="198"/>
      <c r="O82" s="100"/>
      <c r="P82" s="199">
        <f>P83+P89+P94</f>
        <v>0</v>
      </c>
      <c r="Q82" s="100"/>
      <c r="R82" s="199">
        <f>R83+R89+R94</f>
        <v>0</v>
      </c>
      <c r="S82" s="100"/>
      <c r="T82" s="200">
        <f>T83+T89+T94</f>
        <v>0</v>
      </c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T82" s="20" t="s">
        <v>84</v>
      </c>
      <c r="AU82" s="20" t="s">
        <v>229</v>
      </c>
      <c r="BK82" s="201">
        <f>BK83+BK89+BK94</f>
        <v>0</v>
      </c>
    </row>
    <row r="83" s="12" customFormat="1" ht="25.92" customHeight="1">
      <c r="A83" s="12"/>
      <c r="B83" s="202"/>
      <c r="C83" s="203"/>
      <c r="D83" s="204" t="s">
        <v>84</v>
      </c>
      <c r="E83" s="205" t="s">
        <v>2759</v>
      </c>
      <c r="F83" s="205" t="s">
        <v>2760</v>
      </c>
      <c r="G83" s="203"/>
      <c r="H83" s="203"/>
      <c r="I83" s="206"/>
      <c r="J83" s="207">
        <f>BK83</f>
        <v>0</v>
      </c>
      <c r="K83" s="203"/>
      <c r="L83" s="208"/>
      <c r="M83" s="209"/>
      <c r="N83" s="210"/>
      <c r="O83" s="210"/>
      <c r="P83" s="211">
        <f>SUM(P84:P88)</f>
        <v>0</v>
      </c>
      <c r="Q83" s="210"/>
      <c r="R83" s="211">
        <f>SUM(R84:R88)</f>
        <v>0</v>
      </c>
      <c r="S83" s="210"/>
      <c r="T83" s="212">
        <f>SUM(T84:T88)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3" t="s">
        <v>23</v>
      </c>
      <c r="AT83" s="214" t="s">
        <v>84</v>
      </c>
      <c r="AU83" s="214" t="s">
        <v>85</v>
      </c>
      <c r="AY83" s="213" t="s">
        <v>254</v>
      </c>
      <c r="BK83" s="215">
        <f>SUM(BK84:BK88)</f>
        <v>0</v>
      </c>
    </row>
    <row r="84" s="2" customFormat="1" ht="16.5" customHeight="1">
      <c r="A84" s="42"/>
      <c r="B84" s="43"/>
      <c r="C84" s="218" t="s">
        <v>23</v>
      </c>
      <c r="D84" s="218" t="s">
        <v>256</v>
      </c>
      <c r="E84" s="219" t="s">
        <v>23</v>
      </c>
      <c r="F84" s="220" t="s">
        <v>2761</v>
      </c>
      <c r="G84" s="221" t="s">
        <v>2741</v>
      </c>
      <c r="H84" s="222">
        <v>7244895.4639999997</v>
      </c>
      <c r="I84" s="223"/>
      <c r="J84" s="224">
        <f>ROUND(I84*H84,2)</f>
        <v>0</v>
      </c>
      <c r="K84" s="220" t="s">
        <v>984</v>
      </c>
      <c r="L84" s="48"/>
      <c r="M84" s="225" t="s">
        <v>48</v>
      </c>
      <c r="N84" s="226" t="s">
        <v>56</v>
      </c>
      <c r="O84" s="88"/>
      <c r="P84" s="227">
        <f>O84*H84</f>
        <v>0</v>
      </c>
      <c r="Q84" s="227">
        <v>0</v>
      </c>
      <c r="R84" s="227">
        <f>Q84*H84</f>
        <v>0</v>
      </c>
      <c r="S84" s="227">
        <v>0</v>
      </c>
      <c r="T84" s="228">
        <f>S84*H84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R84" s="229" t="s">
        <v>2762</v>
      </c>
      <c r="AT84" s="229" t="s">
        <v>256</v>
      </c>
      <c r="AU84" s="229" t="s">
        <v>23</v>
      </c>
      <c r="AY84" s="20" t="s">
        <v>254</v>
      </c>
      <c r="BE84" s="230">
        <f>IF(N84="základní",J84,0)</f>
        <v>0</v>
      </c>
      <c r="BF84" s="230">
        <f>IF(N84="snížená",J84,0)</f>
        <v>0</v>
      </c>
      <c r="BG84" s="230">
        <f>IF(N84="zákl. přenesená",J84,0)</f>
        <v>0</v>
      </c>
      <c r="BH84" s="230">
        <f>IF(N84="sníž. přenesená",J84,0)</f>
        <v>0</v>
      </c>
      <c r="BI84" s="230">
        <f>IF(N84="nulová",J84,0)</f>
        <v>0</v>
      </c>
      <c r="BJ84" s="20" t="s">
        <v>23</v>
      </c>
      <c r="BK84" s="230">
        <f>ROUND(I84*H84,2)</f>
        <v>0</v>
      </c>
      <c r="BL84" s="20" t="s">
        <v>2762</v>
      </c>
      <c r="BM84" s="229" t="s">
        <v>2763</v>
      </c>
    </row>
    <row r="85" s="13" customFormat="1">
      <c r="A85" s="13"/>
      <c r="B85" s="236"/>
      <c r="C85" s="237"/>
      <c r="D85" s="238" t="s">
        <v>265</v>
      </c>
      <c r="E85" s="239" t="s">
        <v>2754</v>
      </c>
      <c r="F85" s="240" t="s">
        <v>2764</v>
      </c>
      <c r="G85" s="237"/>
      <c r="H85" s="241">
        <v>241496515.47999999</v>
      </c>
      <c r="I85" s="242"/>
      <c r="J85" s="237"/>
      <c r="K85" s="237"/>
      <c r="L85" s="243"/>
      <c r="M85" s="244"/>
      <c r="N85" s="245"/>
      <c r="O85" s="245"/>
      <c r="P85" s="245"/>
      <c r="Q85" s="245"/>
      <c r="R85" s="245"/>
      <c r="S85" s="245"/>
      <c r="T85" s="246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47" t="s">
        <v>265</v>
      </c>
      <c r="AU85" s="247" t="s">
        <v>23</v>
      </c>
      <c r="AV85" s="13" t="s">
        <v>93</v>
      </c>
      <c r="AW85" s="13" t="s">
        <v>46</v>
      </c>
      <c r="AX85" s="13" t="s">
        <v>85</v>
      </c>
      <c r="AY85" s="247" t="s">
        <v>254</v>
      </c>
    </row>
    <row r="86" s="13" customFormat="1">
      <c r="A86" s="13"/>
      <c r="B86" s="236"/>
      <c r="C86" s="237"/>
      <c r="D86" s="238" t="s">
        <v>265</v>
      </c>
      <c r="E86" s="239" t="s">
        <v>48</v>
      </c>
      <c r="F86" s="240" t="s">
        <v>2765</v>
      </c>
      <c r="G86" s="237"/>
      <c r="H86" s="241">
        <v>7244895.4639999997</v>
      </c>
      <c r="I86" s="242"/>
      <c r="J86" s="237"/>
      <c r="K86" s="237"/>
      <c r="L86" s="243"/>
      <c r="M86" s="244"/>
      <c r="N86" s="245"/>
      <c r="O86" s="245"/>
      <c r="P86" s="245"/>
      <c r="Q86" s="245"/>
      <c r="R86" s="245"/>
      <c r="S86" s="245"/>
      <c r="T86" s="246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7" t="s">
        <v>265</v>
      </c>
      <c r="AU86" s="247" t="s">
        <v>23</v>
      </c>
      <c r="AV86" s="13" t="s">
        <v>93</v>
      </c>
      <c r="AW86" s="13" t="s">
        <v>46</v>
      </c>
      <c r="AX86" s="13" t="s">
        <v>23</v>
      </c>
      <c r="AY86" s="247" t="s">
        <v>254</v>
      </c>
    </row>
    <row r="87" s="2" customFormat="1">
      <c r="A87" s="42"/>
      <c r="B87" s="43"/>
      <c r="C87" s="44"/>
      <c r="D87" s="238" t="s">
        <v>278</v>
      </c>
      <c r="E87" s="44"/>
      <c r="F87" s="269" t="s">
        <v>2766</v>
      </c>
      <c r="G87" s="44"/>
      <c r="H87" s="44"/>
      <c r="I87" s="44"/>
      <c r="J87" s="44"/>
      <c r="K87" s="44"/>
      <c r="L87" s="48"/>
      <c r="M87" s="234"/>
      <c r="N87" s="235"/>
      <c r="O87" s="88"/>
      <c r="P87" s="88"/>
      <c r="Q87" s="88"/>
      <c r="R87" s="88"/>
      <c r="S87" s="88"/>
      <c r="T87" s="89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U87" s="20" t="s">
        <v>23</v>
      </c>
    </row>
    <row r="88" s="2" customFormat="1">
      <c r="A88" s="42"/>
      <c r="B88" s="43"/>
      <c r="C88" s="44"/>
      <c r="D88" s="238" t="s">
        <v>278</v>
      </c>
      <c r="E88" s="44"/>
      <c r="F88" s="270" t="s">
        <v>2764</v>
      </c>
      <c r="G88" s="44"/>
      <c r="H88" s="271">
        <v>241496515.47999999</v>
      </c>
      <c r="I88" s="44"/>
      <c r="J88" s="44"/>
      <c r="K88" s="44"/>
      <c r="L88" s="48"/>
      <c r="M88" s="234"/>
      <c r="N88" s="23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U88" s="20" t="s">
        <v>23</v>
      </c>
    </row>
    <row r="89" s="12" customFormat="1" ht="25.92" customHeight="1">
      <c r="A89" s="12"/>
      <c r="B89" s="202"/>
      <c r="C89" s="203"/>
      <c r="D89" s="204" t="s">
        <v>84</v>
      </c>
      <c r="E89" s="205" t="s">
        <v>2767</v>
      </c>
      <c r="F89" s="205" t="s">
        <v>2768</v>
      </c>
      <c r="G89" s="203"/>
      <c r="H89" s="203"/>
      <c r="I89" s="206"/>
      <c r="J89" s="207">
        <f>BK89</f>
        <v>0</v>
      </c>
      <c r="K89" s="203"/>
      <c r="L89" s="208"/>
      <c r="M89" s="209"/>
      <c r="N89" s="210"/>
      <c r="O89" s="210"/>
      <c r="P89" s="211">
        <f>SUM(P90:P93)</f>
        <v>0</v>
      </c>
      <c r="Q89" s="210"/>
      <c r="R89" s="211">
        <f>SUM(R90:R93)</f>
        <v>0</v>
      </c>
      <c r="S89" s="210"/>
      <c r="T89" s="212">
        <f>SUM(T90:T93)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3" t="s">
        <v>287</v>
      </c>
      <c r="AT89" s="214" t="s">
        <v>84</v>
      </c>
      <c r="AU89" s="214" t="s">
        <v>85</v>
      </c>
      <c r="AY89" s="213" t="s">
        <v>254</v>
      </c>
      <c r="BK89" s="215">
        <f>SUM(BK90:BK93)</f>
        <v>0</v>
      </c>
    </row>
    <row r="90" s="2" customFormat="1" ht="16.5" customHeight="1">
      <c r="A90" s="42"/>
      <c r="B90" s="43"/>
      <c r="C90" s="218" t="s">
        <v>93</v>
      </c>
      <c r="D90" s="218" t="s">
        <v>256</v>
      </c>
      <c r="E90" s="219" t="s">
        <v>2769</v>
      </c>
      <c r="F90" s="220" t="s">
        <v>2768</v>
      </c>
      <c r="G90" s="221" t="s">
        <v>2741</v>
      </c>
      <c r="H90" s="222">
        <v>4829930.3099999996</v>
      </c>
      <c r="I90" s="223"/>
      <c r="J90" s="224">
        <f>ROUND(I90*H90,2)</f>
        <v>0</v>
      </c>
      <c r="K90" s="220" t="s">
        <v>984</v>
      </c>
      <c r="L90" s="48"/>
      <c r="M90" s="225" t="s">
        <v>48</v>
      </c>
      <c r="N90" s="226" t="s">
        <v>56</v>
      </c>
      <c r="O90" s="88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29" t="s">
        <v>2762</v>
      </c>
      <c r="AT90" s="229" t="s">
        <v>256</v>
      </c>
      <c r="AU90" s="229" t="s">
        <v>23</v>
      </c>
      <c r="AY90" s="20" t="s">
        <v>254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20" t="s">
        <v>23</v>
      </c>
      <c r="BK90" s="230">
        <f>ROUND(I90*H90,2)</f>
        <v>0</v>
      </c>
      <c r="BL90" s="20" t="s">
        <v>2762</v>
      </c>
      <c r="BM90" s="229" t="s">
        <v>2770</v>
      </c>
    </row>
    <row r="91" s="13" customFormat="1">
      <c r="A91" s="13"/>
      <c r="B91" s="236"/>
      <c r="C91" s="237"/>
      <c r="D91" s="238" t="s">
        <v>265</v>
      </c>
      <c r="E91" s="239" t="s">
        <v>48</v>
      </c>
      <c r="F91" s="240" t="s">
        <v>2771</v>
      </c>
      <c r="G91" s="237"/>
      <c r="H91" s="241">
        <v>4829930.3099999996</v>
      </c>
      <c r="I91" s="242"/>
      <c r="J91" s="237"/>
      <c r="K91" s="237"/>
      <c r="L91" s="243"/>
      <c r="M91" s="244"/>
      <c r="N91" s="245"/>
      <c r="O91" s="245"/>
      <c r="P91" s="245"/>
      <c r="Q91" s="245"/>
      <c r="R91" s="245"/>
      <c r="S91" s="245"/>
      <c r="T91" s="24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7" t="s">
        <v>265</v>
      </c>
      <c r="AU91" s="247" t="s">
        <v>23</v>
      </c>
      <c r="AV91" s="13" t="s">
        <v>93</v>
      </c>
      <c r="AW91" s="13" t="s">
        <v>46</v>
      </c>
      <c r="AX91" s="13" t="s">
        <v>23</v>
      </c>
      <c r="AY91" s="247" t="s">
        <v>254</v>
      </c>
    </row>
    <row r="92" s="2" customFormat="1">
      <c r="A92" s="42"/>
      <c r="B92" s="43"/>
      <c r="C92" s="44"/>
      <c r="D92" s="238" t="s">
        <v>278</v>
      </c>
      <c r="E92" s="44"/>
      <c r="F92" s="269" t="s">
        <v>2766</v>
      </c>
      <c r="G92" s="44"/>
      <c r="H92" s="44"/>
      <c r="I92" s="44"/>
      <c r="J92" s="44"/>
      <c r="K92" s="44"/>
      <c r="L92" s="48"/>
      <c r="M92" s="234"/>
      <c r="N92" s="23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U92" s="20" t="s">
        <v>23</v>
      </c>
    </row>
    <row r="93" s="2" customFormat="1">
      <c r="A93" s="42"/>
      <c r="B93" s="43"/>
      <c r="C93" s="44"/>
      <c r="D93" s="238" t="s">
        <v>278</v>
      </c>
      <c r="E93" s="44"/>
      <c r="F93" s="270" t="s">
        <v>2764</v>
      </c>
      <c r="G93" s="44"/>
      <c r="H93" s="271">
        <v>241496515.47999999</v>
      </c>
      <c r="I93" s="44"/>
      <c r="J93" s="44"/>
      <c r="K93" s="44"/>
      <c r="L93" s="48"/>
      <c r="M93" s="234"/>
      <c r="N93" s="23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U93" s="20" t="s">
        <v>23</v>
      </c>
    </row>
    <row r="94" s="12" customFormat="1" ht="25.92" customHeight="1">
      <c r="A94" s="12"/>
      <c r="B94" s="202"/>
      <c r="C94" s="203"/>
      <c r="D94" s="204" t="s">
        <v>84</v>
      </c>
      <c r="E94" s="205" t="s">
        <v>2772</v>
      </c>
      <c r="F94" s="205" t="s">
        <v>2773</v>
      </c>
      <c r="G94" s="203"/>
      <c r="H94" s="203"/>
      <c r="I94" s="206"/>
      <c r="J94" s="207">
        <f>BK94</f>
        <v>0</v>
      </c>
      <c r="K94" s="203"/>
      <c r="L94" s="208"/>
      <c r="M94" s="209"/>
      <c r="N94" s="210"/>
      <c r="O94" s="210"/>
      <c r="P94" s="211">
        <f>SUM(P95:P98)</f>
        <v>0</v>
      </c>
      <c r="Q94" s="210"/>
      <c r="R94" s="211">
        <f>SUM(R95:R98)</f>
        <v>0</v>
      </c>
      <c r="S94" s="210"/>
      <c r="T94" s="212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287</v>
      </c>
      <c r="AT94" s="214" t="s">
        <v>84</v>
      </c>
      <c r="AU94" s="214" t="s">
        <v>85</v>
      </c>
      <c r="AY94" s="213" t="s">
        <v>254</v>
      </c>
      <c r="BK94" s="215">
        <f>SUM(BK95:BK98)</f>
        <v>0</v>
      </c>
    </row>
    <row r="95" s="2" customFormat="1" ht="16.5" customHeight="1">
      <c r="A95" s="42"/>
      <c r="B95" s="43"/>
      <c r="C95" s="218" t="s">
        <v>104</v>
      </c>
      <c r="D95" s="218" t="s">
        <v>256</v>
      </c>
      <c r="E95" s="219" t="s">
        <v>2774</v>
      </c>
      <c r="F95" s="220" t="s">
        <v>2773</v>
      </c>
      <c r="G95" s="221" t="s">
        <v>2741</v>
      </c>
      <c r="H95" s="222">
        <v>4829930.3099999996</v>
      </c>
      <c r="I95" s="223"/>
      <c r="J95" s="224">
        <f>ROUND(I95*H95,2)</f>
        <v>0</v>
      </c>
      <c r="K95" s="220" t="s">
        <v>984</v>
      </c>
      <c r="L95" s="48"/>
      <c r="M95" s="225" t="s">
        <v>48</v>
      </c>
      <c r="N95" s="226" t="s">
        <v>56</v>
      </c>
      <c r="O95" s="88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29" t="s">
        <v>2762</v>
      </c>
      <c r="AT95" s="229" t="s">
        <v>256</v>
      </c>
      <c r="AU95" s="229" t="s">
        <v>23</v>
      </c>
      <c r="AY95" s="20" t="s">
        <v>254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0" t="s">
        <v>23</v>
      </c>
      <c r="BK95" s="230">
        <f>ROUND(I95*H95,2)</f>
        <v>0</v>
      </c>
      <c r="BL95" s="20" t="s">
        <v>2762</v>
      </c>
      <c r="BM95" s="229" t="s">
        <v>2775</v>
      </c>
    </row>
    <row r="96" s="13" customFormat="1">
      <c r="A96" s="13"/>
      <c r="B96" s="236"/>
      <c r="C96" s="237"/>
      <c r="D96" s="238" t="s">
        <v>265</v>
      </c>
      <c r="E96" s="239" t="s">
        <v>48</v>
      </c>
      <c r="F96" s="240" t="s">
        <v>2776</v>
      </c>
      <c r="G96" s="237"/>
      <c r="H96" s="241">
        <v>4829930.3099999996</v>
      </c>
      <c r="I96" s="242"/>
      <c r="J96" s="237"/>
      <c r="K96" s="237"/>
      <c r="L96" s="243"/>
      <c r="M96" s="244"/>
      <c r="N96" s="245"/>
      <c r="O96" s="245"/>
      <c r="P96" s="245"/>
      <c r="Q96" s="245"/>
      <c r="R96" s="245"/>
      <c r="S96" s="245"/>
      <c r="T96" s="24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7" t="s">
        <v>265</v>
      </c>
      <c r="AU96" s="247" t="s">
        <v>23</v>
      </c>
      <c r="AV96" s="13" t="s">
        <v>93</v>
      </c>
      <c r="AW96" s="13" t="s">
        <v>46</v>
      </c>
      <c r="AX96" s="13" t="s">
        <v>23</v>
      </c>
      <c r="AY96" s="247" t="s">
        <v>254</v>
      </c>
    </row>
    <row r="97" s="2" customFormat="1">
      <c r="A97" s="42"/>
      <c r="B97" s="43"/>
      <c r="C97" s="44"/>
      <c r="D97" s="238" t="s">
        <v>278</v>
      </c>
      <c r="E97" s="44"/>
      <c r="F97" s="269" t="s">
        <v>2766</v>
      </c>
      <c r="G97" s="44"/>
      <c r="H97" s="44"/>
      <c r="I97" s="44"/>
      <c r="J97" s="44"/>
      <c r="K97" s="44"/>
      <c r="L97" s="48"/>
      <c r="M97" s="234"/>
      <c r="N97" s="23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U97" s="20" t="s">
        <v>23</v>
      </c>
    </row>
    <row r="98" s="2" customFormat="1">
      <c r="A98" s="42"/>
      <c r="B98" s="43"/>
      <c r="C98" s="44"/>
      <c r="D98" s="238" t="s">
        <v>278</v>
      </c>
      <c r="E98" s="44"/>
      <c r="F98" s="270" t="s">
        <v>2764</v>
      </c>
      <c r="G98" s="44"/>
      <c r="H98" s="271">
        <v>241496515.47999999</v>
      </c>
      <c r="I98" s="44"/>
      <c r="J98" s="44"/>
      <c r="K98" s="44"/>
      <c r="L98" s="48"/>
      <c r="M98" s="295"/>
      <c r="N98" s="296"/>
      <c r="O98" s="297"/>
      <c r="P98" s="297"/>
      <c r="Q98" s="297"/>
      <c r="R98" s="297"/>
      <c r="S98" s="297"/>
      <c r="T98" s="298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U98" s="20" t="s">
        <v>23</v>
      </c>
    </row>
    <row r="99" s="2" customFormat="1" ht="6.96" customHeight="1">
      <c r="A99" s="42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48"/>
      <c r="M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</sheetData>
  <sheetProtection sheet="1" autoFilter="0" formatColumns="0" formatRows="0" objects="1" scenarios="1" spinCount="100000" saltValue="j8tjA6krW0Z5wG5YnLMwuAKs/3Q40rCvPopNn5F9d8K1V+AuFi6XUdh0vBx0tRMdw/hZzItXsk098PxFdqJCOQ==" hashValue="CU+hw/3dEEL/h48ihkoMa85GnogOtwEMoFzv5wlIDKEevDro5l0mZexxqtptsYnPEn0hoS3/YJZdv4tOByO0oQ==" algorithmName="SHA-512" password="CC35"/>
  <autoFilter ref="C81:K9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4"/>
      <c r="C3" s="145"/>
      <c r="D3" s="145"/>
      <c r="E3" s="145"/>
      <c r="F3" s="145"/>
      <c r="G3" s="145"/>
      <c r="H3" s="23"/>
    </row>
    <row r="4" s="1" customFormat="1" ht="24.96" customHeight="1">
      <c r="B4" s="23"/>
      <c r="C4" s="146" t="s">
        <v>2777</v>
      </c>
      <c r="H4" s="23"/>
    </row>
    <row r="5" s="1" customFormat="1" ht="12" customHeight="1">
      <c r="B5" s="23"/>
      <c r="C5" s="317" t="s">
        <v>13</v>
      </c>
      <c r="D5" s="155" t="s">
        <v>14</v>
      </c>
      <c r="E5" s="1"/>
      <c r="F5" s="1"/>
      <c r="H5" s="23"/>
    </row>
    <row r="6" s="1" customFormat="1" ht="36.96" customHeight="1">
      <c r="B6" s="23"/>
      <c r="C6" s="318" t="s">
        <v>16</v>
      </c>
      <c r="D6" s="319" t="s">
        <v>17</v>
      </c>
      <c r="E6" s="1"/>
      <c r="F6" s="1"/>
      <c r="H6" s="23"/>
    </row>
    <row r="7" s="1" customFormat="1" ht="16.5" customHeight="1">
      <c r="B7" s="23"/>
      <c r="C7" s="148" t="s">
        <v>26</v>
      </c>
      <c r="D7" s="152" t="str">
        <f>'Rekapitulace stavby'!AN8</f>
        <v>16. 8. 2024</v>
      </c>
      <c r="H7" s="23"/>
    </row>
    <row r="8" s="2" customFormat="1" ht="10.8" customHeight="1">
      <c r="A8" s="42"/>
      <c r="B8" s="48"/>
      <c r="C8" s="42"/>
      <c r="D8" s="42"/>
      <c r="E8" s="42"/>
      <c r="F8" s="42"/>
      <c r="G8" s="42"/>
      <c r="H8" s="48"/>
    </row>
    <row r="9" s="11" customFormat="1" ht="29.28" customHeight="1">
      <c r="A9" s="191"/>
      <c r="B9" s="320"/>
      <c r="C9" s="321" t="s">
        <v>66</v>
      </c>
      <c r="D9" s="322" t="s">
        <v>67</v>
      </c>
      <c r="E9" s="322" t="s">
        <v>241</v>
      </c>
      <c r="F9" s="323" t="s">
        <v>2778</v>
      </c>
      <c r="G9" s="191"/>
      <c r="H9" s="320"/>
    </row>
    <row r="10" s="2" customFormat="1" ht="26.4" customHeight="1">
      <c r="A10" s="42"/>
      <c r="B10" s="48"/>
      <c r="C10" s="324" t="s">
        <v>2779</v>
      </c>
      <c r="D10" s="324" t="s">
        <v>96</v>
      </c>
      <c r="E10" s="42"/>
      <c r="F10" s="42"/>
      <c r="G10" s="42"/>
      <c r="H10" s="48"/>
    </row>
    <row r="11" s="2" customFormat="1" ht="16.8" customHeight="1">
      <c r="A11" s="42"/>
      <c r="B11" s="48"/>
      <c r="C11" s="325" t="s">
        <v>169</v>
      </c>
      <c r="D11" s="326" t="s">
        <v>48</v>
      </c>
      <c r="E11" s="327" t="s">
        <v>48</v>
      </c>
      <c r="F11" s="328">
        <v>98</v>
      </c>
      <c r="G11" s="42"/>
      <c r="H11" s="48"/>
    </row>
    <row r="12" s="2" customFormat="1" ht="16.8" customHeight="1">
      <c r="A12" s="42"/>
      <c r="B12" s="48"/>
      <c r="C12" s="329" t="s">
        <v>204</v>
      </c>
      <c r="D12" s="329" t="s">
        <v>266</v>
      </c>
      <c r="E12" s="20" t="s">
        <v>48</v>
      </c>
      <c r="F12" s="330">
        <v>55</v>
      </c>
      <c r="G12" s="42"/>
      <c r="H12" s="48"/>
    </row>
    <row r="13" s="2" customFormat="1" ht="16.8" customHeight="1">
      <c r="A13" s="42"/>
      <c r="B13" s="48"/>
      <c r="C13" s="329" t="s">
        <v>202</v>
      </c>
      <c r="D13" s="329" t="s">
        <v>267</v>
      </c>
      <c r="E13" s="20" t="s">
        <v>48</v>
      </c>
      <c r="F13" s="330">
        <v>43</v>
      </c>
      <c r="G13" s="42"/>
      <c r="H13" s="48"/>
    </row>
    <row r="14" s="2" customFormat="1" ht="16.8" customHeight="1">
      <c r="A14" s="42"/>
      <c r="B14" s="48"/>
      <c r="C14" s="329" t="s">
        <v>169</v>
      </c>
      <c r="D14" s="329" t="s">
        <v>268</v>
      </c>
      <c r="E14" s="20" t="s">
        <v>48</v>
      </c>
      <c r="F14" s="330">
        <v>98</v>
      </c>
      <c r="G14" s="42"/>
      <c r="H14" s="48"/>
    </row>
    <row r="15" s="2" customFormat="1" ht="16.8" customHeight="1">
      <c r="A15" s="42"/>
      <c r="B15" s="48"/>
      <c r="C15" s="331" t="s">
        <v>2780</v>
      </c>
      <c r="D15" s="42"/>
      <c r="E15" s="42"/>
      <c r="F15" s="42"/>
      <c r="G15" s="42"/>
      <c r="H15" s="48"/>
    </row>
    <row r="16" s="2" customFormat="1" ht="16.8" customHeight="1">
      <c r="A16" s="42"/>
      <c r="B16" s="48"/>
      <c r="C16" s="329" t="s">
        <v>257</v>
      </c>
      <c r="D16" s="329" t="s">
        <v>2781</v>
      </c>
      <c r="E16" s="20" t="s">
        <v>259</v>
      </c>
      <c r="F16" s="330">
        <v>98</v>
      </c>
      <c r="G16" s="42"/>
      <c r="H16" s="48"/>
    </row>
    <row r="17" s="2" customFormat="1" ht="16.8" customHeight="1">
      <c r="A17" s="42"/>
      <c r="B17" s="48"/>
      <c r="C17" s="329" t="s">
        <v>274</v>
      </c>
      <c r="D17" s="329" t="s">
        <v>2782</v>
      </c>
      <c r="E17" s="20" t="s">
        <v>259</v>
      </c>
      <c r="F17" s="330">
        <v>506</v>
      </c>
      <c r="G17" s="42"/>
      <c r="H17" s="48"/>
    </row>
    <row r="18" s="2" customFormat="1" ht="16.8" customHeight="1">
      <c r="A18" s="42"/>
      <c r="B18" s="48"/>
      <c r="C18" s="325" t="s">
        <v>171</v>
      </c>
      <c r="D18" s="326" t="s">
        <v>48</v>
      </c>
      <c r="E18" s="327" t="s">
        <v>48</v>
      </c>
      <c r="F18" s="328">
        <v>156.12000000000001</v>
      </c>
      <c r="G18" s="42"/>
      <c r="H18" s="48"/>
    </row>
    <row r="19" s="2" customFormat="1" ht="16.8" customHeight="1">
      <c r="A19" s="42"/>
      <c r="B19" s="48"/>
      <c r="C19" s="329" t="s">
        <v>171</v>
      </c>
      <c r="D19" s="329" t="s">
        <v>545</v>
      </c>
      <c r="E19" s="20" t="s">
        <v>48</v>
      </c>
      <c r="F19" s="330">
        <v>156.12000000000001</v>
      </c>
      <c r="G19" s="42"/>
      <c r="H19" s="48"/>
    </row>
    <row r="20" s="2" customFormat="1" ht="16.8" customHeight="1">
      <c r="A20" s="42"/>
      <c r="B20" s="48"/>
      <c r="C20" s="331" t="s">
        <v>2780</v>
      </c>
      <c r="D20" s="42"/>
      <c r="E20" s="42"/>
      <c r="F20" s="42"/>
      <c r="G20" s="42"/>
      <c r="H20" s="48"/>
    </row>
    <row r="21" s="2" customFormat="1" ht="16.8" customHeight="1">
      <c r="A21" s="42"/>
      <c r="B21" s="48"/>
      <c r="C21" s="329" t="s">
        <v>541</v>
      </c>
      <c r="D21" s="329" t="s">
        <v>2783</v>
      </c>
      <c r="E21" s="20" t="s">
        <v>528</v>
      </c>
      <c r="F21" s="330">
        <v>156.12000000000001</v>
      </c>
      <c r="G21" s="42"/>
      <c r="H21" s="48"/>
    </row>
    <row r="22" s="2" customFormat="1" ht="16.8" customHeight="1">
      <c r="A22" s="42"/>
      <c r="B22" s="48"/>
      <c r="C22" s="329" t="s">
        <v>588</v>
      </c>
      <c r="D22" s="329" t="s">
        <v>2784</v>
      </c>
      <c r="E22" s="20" t="s">
        <v>528</v>
      </c>
      <c r="F22" s="330">
        <v>177.18299999999999</v>
      </c>
      <c r="G22" s="42"/>
      <c r="H22" s="48"/>
    </row>
    <row r="23" s="2" customFormat="1" ht="16.8" customHeight="1">
      <c r="A23" s="42"/>
      <c r="B23" s="48"/>
      <c r="C23" s="325" t="s">
        <v>174</v>
      </c>
      <c r="D23" s="326" t="s">
        <v>48</v>
      </c>
      <c r="E23" s="327" t="s">
        <v>48</v>
      </c>
      <c r="F23" s="328">
        <v>209.30000000000001</v>
      </c>
      <c r="G23" s="42"/>
      <c r="H23" s="48"/>
    </row>
    <row r="24" s="2" customFormat="1" ht="16.8" customHeight="1">
      <c r="A24" s="42"/>
      <c r="B24" s="48"/>
      <c r="C24" s="329" t="s">
        <v>174</v>
      </c>
      <c r="D24" s="329" t="s">
        <v>317</v>
      </c>
      <c r="E24" s="20" t="s">
        <v>48</v>
      </c>
      <c r="F24" s="330">
        <v>209.30000000000001</v>
      </c>
      <c r="G24" s="42"/>
      <c r="H24" s="48"/>
    </row>
    <row r="25" s="2" customFormat="1" ht="16.8" customHeight="1">
      <c r="A25" s="42"/>
      <c r="B25" s="48"/>
      <c r="C25" s="331" t="s">
        <v>2780</v>
      </c>
      <c r="D25" s="42"/>
      <c r="E25" s="42"/>
      <c r="F25" s="42"/>
      <c r="G25" s="42"/>
      <c r="H25" s="48"/>
    </row>
    <row r="26" s="2" customFormat="1" ht="16.8" customHeight="1">
      <c r="A26" s="42"/>
      <c r="B26" s="48"/>
      <c r="C26" s="329" t="s">
        <v>312</v>
      </c>
      <c r="D26" s="329" t="s">
        <v>2785</v>
      </c>
      <c r="E26" s="20" t="s">
        <v>314</v>
      </c>
      <c r="F26" s="330">
        <v>209.30000000000001</v>
      </c>
      <c r="G26" s="42"/>
      <c r="H26" s="48"/>
    </row>
    <row r="27" s="2" customFormat="1" ht="16.8" customHeight="1">
      <c r="A27" s="42"/>
      <c r="B27" s="48"/>
      <c r="C27" s="329" t="s">
        <v>339</v>
      </c>
      <c r="D27" s="329" t="s">
        <v>2786</v>
      </c>
      <c r="E27" s="20" t="s">
        <v>314</v>
      </c>
      <c r="F27" s="330">
        <v>209.30000000000001</v>
      </c>
      <c r="G27" s="42"/>
      <c r="H27" s="48"/>
    </row>
    <row r="28" s="2" customFormat="1" ht="16.8" customHeight="1">
      <c r="A28" s="42"/>
      <c r="B28" s="48"/>
      <c r="C28" s="329" t="s">
        <v>582</v>
      </c>
      <c r="D28" s="329" t="s">
        <v>2787</v>
      </c>
      <c r="E28" s="20" t="s">
        <v>528</v>
      </c>
      <c r="F28" s="330">
        <v>376.74000000000001</v>
      </c>
      <c r="G28" s="42"/>
      <c r="H28" s="48"/>
    </row>
    <row r="29" s="2" customFormat="1" ht="16.8" customHeight="1">
      <c r="A29" s="42"/>
      <c r="B29" s="48"/>
      <c r="C29" s="325" t="s">
        <v>176</v>
      </c>
      <c r="D29" s="326" t="s">
        <v>48</v>
      </c>
      <c r="E29" s="327" t="s">
        <v>48</v>
      </c>
      <c r="F29" s="328">
        <v>341</v>
      </c>
      <c r="G29" s="42"/>
      <c r="H29" s="48"/>
    </row>
    <row r="30" s="2" customFormat="1" ht="16.8" customHeight="1">
      <c r="A30" s="42"/>
      <c r="B30" s="48"/>
      <c r="C30" s="329" t="s">
        <v>48</v>
      </c>
      <c r="D30" s="329" t="s">
        <v>330</v>
      </c>
      <c r="E30" s="20" t="s">
        <v>48</v>
      </c>
      <c r="F30" s="330">
        <v>299</v>
      </c>
      <c r="G30" s="42"/>
      <c r="H30" s="48"/>
    </row>
    <row r="31" s="2" customFormat="1" ht="16.8" customHeight="1">
      <c r="A31" s="42"/>
      <c r="B31" s="48"/>
      <c r="C31" s="329" t="s">
        <v>48</v>
      </c>
      <c r="D31" s="329" t="s">
        <v>334</v>
      </c>
      <c r="E31" s="20" t="s">
        <v>48</v>
      </c>
      <c r="F31" s="330">
        <v>42</v>
      </c>
      <c r="G31" s="42"/>
      <c r="H31" s="48"/>
    </row>
    <row r="32" s="2" customFormat="1" ht="16.8" customHeight="1">
      <c r="A32" s="42"/>
      <c r="B32" s="48"/>
      <c r="C32" s="329" t="s">
        <v>176</v>
      </c>
      <c r="D32" s="329" t="s">
        <v>268</v>
      </c>
      <c r="E32" s="20" t="s">
        <v>48</v>
      </c>
      <c r="F32" s="330">
        <v>341</v>
      </c>
      <c r="G32" s="42"/>
      <c r="H32" s="48"/>
    </row>
    <row r="33" s="2" customFormat="1" ht="16.8" customHeight="1">
      <c r="A33" s="42"/>
      <c r="B33" s="48"/>
      <c r="C33" s="331" t="s">
        <v>2780</v>
      </c>
      <c r="D33" s="42"/>
      <c r="E33" s="42"/>
      <c r="F33" s="42"/>
      <c r="G33" s="42"/>
      <c r="H33" s="48"/>
    </row>
    <row r="34" s="2" customFormat="1" ht="16.8" customHeight="1">
      <c r="A34" s="42"/>
      <c r="B34" s="48"/>
      <c r="C34" s="329" t="s">
        <v>443</v>
      </c>
      <c r="D34" s="329" t="s">
        <v>2788</v>
      </c>
      <c r="E34" s="20" t="s">
        <v>259</v>
      </c>
      <c r="F34" s="330">
        <v>341</v>
      </c>
      <c r="G34" s="42"/>
      <c r="H34" s="48"/>
    </row>
    <row r="35" s="2" customFormat="1" ht="16.8" customHeight="1">
      <c r="A35" s="42"/>
      <c r="B35" s="48"/>
      <c r="C35" s="329" t="s">
        <v>318</v>
      </c>
      <c r="D35" s="329" t="s">
        <v>2789</v>
      </c>
      <c r="E35" s="20" t="s">
        <v>314</v>
      </c>
      <c r="F35" s="330">
        <v>566.65999999999997</v>
      </c>
      <c r="G35" s="42"/>
      <c r="H35" s="48"/>
    </row>
    <row r="36" s="2" customFormat="1" ht="16.8" customHeight="1">
      <c r="A36" s="42"/>
      <c r="B36" s="48"/>
      <c r="C36" s="325" t="s">
        <v>178</v>
      </c>
      <c r="D36" s="326" t="s">
        <v>48</v>
      </c>
      <c r="E36" s="327" t="s">
        <v>48</v>
      </c>
      <c r="F36" s="328">
        <v>146.74000000000001</v>
      </c>
      <c r="G36" s="42"/>
      <c r="H36" s="48"/>
    </row>
    <row r="37" s="2" customFormat="1" ht="16.8" customHeight="1">
      <c r="A37" s="42"/>
      <c r="B37" s="48"/>
      <c r="C37" s="329" t="s">
        <v>178</v>
      </c>
      <c r="D37" s="329" t="s">
        <v>531</v>
      </c>
      <c r="E37" s="20" t="s">
        <v>48</v>
      </c>
      <c r="F37" s="330">
        <v>146.74000000000001</v>
      </c>
      <c r="G37" s="42"/>
      <c r="H37" s="48"/>
    </row>
    <row r="38" s="2" customFormat="1" ht="16.8" customHeight="1">
      <c r="A38" s="42"/>
      <c r="B38" s="48"/>
      <c r="C38" s="331" t="s">
        <v>2780</v>
      </c>
      <c r="D38" s="42"/>
      <c r="E38" s="42"/>
      <c r="F38" s="42"/>
      <c r="G38" s="42"/>
      <c r="H38" s="48"/>
    </row>
    <row r="39" s="2" customFormat="1" ht="16.8" customHeight="1">
      <c r="A39" s="42"/>
      <c r="B39" s="48"/>
      <c r="C39" s="329" t="s">
        <v>526</v>
      </c>
      <c r="D39" s="329" t="s">
        <v>2790</v>
      </c>
      <c r="E39" s="20" t="s">
        <v>528</v>
      </c>
      <c r="F39" s="330">
        <v>287.5</v>
      </c>
      <c r="G39" s="42"/>
      <c r="H39" s="48"/>
    </row>
    <row r="40" s="2" customFormat="1" ht="16.8" customHeight="1">
      <c r="A40" s="42"/>
      <c r="B40" s="48"/>
      <c r="C40" s="329" t="s">
        <v>595</v>
      </c>
      <c r="D40" s="329" t="s">
        <v>2787</v>
      </c>
      <c r="E40" s="20" t="s">
        <v>528</v>
      </c>
      <c r="F40" s="330">
        <v>146.74000000000001</v>
      </c>
      <c r="G40" s="42"/>
      <c r="H40" s="48"/>
    </row>
    <row r="41" s="2" customFormat="1" ht="16.8" customHeight="1">
      <c r="A41" s="42"/>
      <c r="B41" s="48"/>
      <c r="C41" s="325" t="s">
        <v>180</v>
      </c>
      <c r="D41" s="326" t="s">
        <v>48</v>
      </c>
      <c r="E41" s="327" t="s">
        <v>48</v>
      </c>
      <c r="F41" s="328">
        <v>238.69999999999999</v>
      </c>
      <c r="G41" s="42"/>
      <c r="H41" s="48"/>
    </row>
    <row r="42" s="2" customFormat="1" ht="16.8" customHeight="1">
      <c r="A42" s="42"/>
      <c r="B42" s="48"/>
      <c r="C42" s="329" t="s">
        <v>48</v>
      </c>
      <c r="D42" s="329" t="s">
        <v>336</v>
      </c>
      <c r="E42" s="20" t="s">
        <v>48</v>
      </c>
      <c r="F42" s="330">
        <v>209.30000000000001</v>
      </c>
      <c r="G42" s="42"/>
      <c r="H42" s="48"/>
    </row>
    <row r="43" s="2" customFormat="1" ht="16.8" customHeight="1">
      <c r="A43" s="42"/>
      <c r="B43" s="48"/>
      <c r="C43" s="329" t="s">
        <v>48</v>
      </c>
      <c r="D43" s="329" t="s">
        <v>337</v>
      </c>
      <c r="E43" s="20" t="s">
        <v>48</v>
      </c>
      <c r="F43" s="330">
        <v>29.399999999999999</v>
      </c>
      <c r="G43" s="42"/>
      <c r="H43" s="48"/>
    </row>
    <row r="44" s="2" customFormat="1" ht="16.8" customHeight="1">
      <c r="A44" s="42"/>
      <c r="B44" s="48"/>
      <c r="C44" s="329" t="s">
        <v>180</v>
      </c>
      <c r="D44" s="329" t="s">
        <v>268</v>
      </c>
      <c r="E44" s="20" t="s">
        <v>48</v>
      </c>
      <c r="F44" s="330">
        <v>238.69999999999999</v>
      </c>
      <c r="G44" s="42"/>
      <c r="H44" s="48"/>
    </row>
    <row r="45" s="2" customFormat="1" ht="16.8" customHeight="1">
      <c r="A45" s="42"/>
      <c r="B45" s="48"/>
      <c r="C45" s="331" t="s">
        <v>2780</v>
      </c>
      <c r="D45" s="42"/>
      <c r="E45" s="42"/>
      <c r="F45" s="42"/>
      <c r="G45" s="42"/>
      <c r="H45" s="48"/>
    </row>
    <row r="46" s="2" customFormat="1" ht="16.8" customHeight="1">
      <c r="A46" s="42"/>
      <c r="B46" s="48"/>
      <c r="C46" s="329" t="s">
        <v>417</v>
      </c>
      <c r="D46" s="329" t="s">
        <v>2791</v>
      </c>
      <c r="E46" s="20" t="s">
        <v>314</v>
      </c>
      <c r="F46" s="330">
        <v>238.69999999999999</v>
      </c>
      <c r="G46" s="42"/>
      <c r="H46" s="48"/>
    </row>
    <row r="47" s="2" customFormat="1" ht="16.8" customHeight="1">
      <c r="A47" s="42"/>
      <c r="B47" s="48"/>
      <c r="C47" s="329" t="s">
        <v>318</v>
      </c>
      <c r="D47" s="329" t="s">
        <v>2789</v>
      </c>
      <c r="E47" s="20" t="s">
        <v>314</v>
      </c>
      <c r="F47" s="330">
        <v>566.65999999999997</v>
      </c>
      <c r="G47" s="42"/>
      <c r="H47" s="48"/>
    </row>
    <row r="48" s="2" customFormat="1" ht="16.8" customHeight="1">
      <c r="A48" s="42"/>
      <c r="B48" s="48"/>
      <c r="C48" s="325" t="s">
        <v>183</v>
      </c>
      <c r="D48" s="326" t="s">
        <v>48</v>
      </c>
      <c r="E48" s="327" t="s">
        <v>48</v>
      </c>
      <c r="F48" s="328">
        <v>156.12000000000001</v>
      </c>
      <c r="G48" s="42"/>
      <c r="H48" s="48"/>
    </row>
    <row r="49" s="2" customFormat="1" ht="16.8" customHeight="1">
      <c r="A49" s="42"/>
      <c r="B49" s="48"/>
      <c r="C49" s="329" t="s">
        <v>171</v>
      </c>
      <c r="D49" s="329" t="s">
        <v>545</v>
      </c>
      <c r="E49" s="20" t="s">
        <v>48</v>
      </c>
      <c r="F49" s="330">
        <v>156.12000000000001</v>
      </c>
      <c r="G49" s="42"/>
      <c r="H49" s="48"/>
    </row>
    <row r="50" s="2" customFormat="1" ht="16.8" customHeight="1">
      <c r="A50" s="42"/>
      <c r="B50" s="48"/>
      <c r="C50" s="329" t="s">
        <v>183</v>
      </c>
      <c r="D50" s="329" t="s">
        <v>268</v>
      </c>
      <c r="E50" s="20" t="s">
        <v>48</v>
      </c>
      <c r="F50" s="330">
        <v>156.12000000000001</v>
      </c>
      <c r="G50" s="42"/>
      <c r="H50" s="48"/>
    </row>
    <row r="51" s="2" customFormat="1" ht="16.8" customHeight="1">
      <c r="A51" s="42"/>
      <c r="B51" s="48"/>
      <c r="C51" s="331" t="s">
        <v>2780</v>
      </c>
      <c r="D51" s="42"/>
      <c r="E51" s="42"/>
      <c r="F51" s="42"/>
      <c r="G51" s="42"/>
      <c r="H51" s="48"/>
    </row>
    <row r="52" s="2" customFormat="1" ht="16.8" customHeight="1">
      <c r="A52" s="42"/>
      <c r="B52" s="48"/>
      <c r="C52" s="329" t="s">
        <v>541</v>
      </c>
      <c r="D52" s="329" t="s">
        <v>2783</v>
      </c>
      <c r="E52" s="20" t="s">
        <v>528</v>
      </c>
      <c r="F52" s="330">
        <v>156.12000000000001</v>
      </c>
      <c r="G52" s="42"/>
      <c r="H52" s="48"/>
    </row>
    <row r="53" s="2" customFormat="1" ht="16.8" customHeight="1">
      <c r="A53" s="42"/>
      <c r="B53" s="48"/>
      <c r="C53" s="329" t="s">
        <v>549</v>
      </c>
      <c r="D53" s="329" t="s">
        <v>2792</v>
      </c>
      <c r="E53" s="20" t="s">
        <v>528</v>
      </c>
      <c r="F53" s="330">
        <v>1405.0799999999999</v>
      </c>
      <c r="G53" s="42"/>
      <c r="H53" s="48"/>
    </row>
    <row r="54" s="2" customFormat="1" ht="16.8" customHeight="1">
      <c r="A54" s="42"/>
      <c r="B54" s="48"/>
      <c r="C54" s="325" t="s">
        <v>185</v>
      </c>
      <c r="D54" s="326" t="s">
        <v>48</v>
      </c>
      <c r="E54" s="327" t="s">
        <v>48</v>
      </c>
      <c r="F54" s="328">
        <v>566.65999999999997</v>
      </c>
      <c r="G54" s="42"/>
      <c r="H54" s="48"/>
    </row>
    <row r="55" s="2" customFormat="1" ht="16.8" customHeight="1">
      <c r="A55" s="42"/>
      <c r="B55" s="48"/>
      <c r="C55" s="329" t="s">
        <v>48</v>
      </c>
      <c r="D55" s="329" t="s">
        <v>322</v>
      </c>
      <c r="E55" s="20" t="s">
        <v>48</v>
      </c>
      <c r="F55" s="330">
        <v>89.599999999999994</v>
      </c>
      <c r="G55" s="42"/>
      <c r="H55" s="48"/>
    </row>
    <row r="56" s="2" customFormat="1" ht="16.8" customHeight="1">
      <c r="A56" s="42"/>
      <c r="B56" s="48"/>
      <c r="C56" s="329" t="s">
        <v>48</v>
      </c>
      <c r="D56" s="329" t="s">
        <v>323</v>
      </c>
      <c r="E56" s="20" t="s">
        <v>48</v>
      </c>
      <c r="F56" s="330">
        <v>238.36000000000001</v>
      </c>
      <c r="G56" s="42"/>
      <c r="H56" s="48"/>
    </row>
    <row r="57" s="2" customFormat="1" ht="16.8" customHeight="1">
      <c r="A57" s="42"/>
      <c r="B57" s="48"/>
      <c r="C57" s="329" t="s">
        <v>48</v>
      </c>
      <c r="D57" s="329" t="s">
        <v>180</v>
      </c>
      <c r="E57" s="20" t="s">
        <v>48</v>
      </c>
      <c r="F57" s="330">
        <v>238.69999999999999</v>
      </c>
      <c r="G57" s="42"/>
      <c r="H57" s="48"/>
    </row>
    <row r="58" s="2" customFormat="1" ht="16.8" customHeight="1">
      <c r="A58" s="42"/>
      <c r="B58" s="48"/>
      <c r="C58" s="329" t="s">
        <v>185</v>
      </c>
      <c r="D58" s="329" t="s">
        <v>268</v>
      </c>
      <c r="E58" s="20" t="s">
        <v>48</v>
      </c>
      <c r="F58" s="330">
        <v>566.65999999999997</v>
      </c>
      <c r="G58" s="42"/>
      <c r="H58" s="48"/>
    </row>
    <row r="59" s="2" customFormat="1" ht="16.8" customHeight="1">
      <c r="A59" s="42"/>
      <c r="B59" s="48"/>
      <c r="C59" s="331" t="s">
        <v>2780</v>
      </c>
      <c r="D59" s="42"/>
      <c r="E59" s="42"/>
      <c r="F59" s="42"/>
      <c r="G59" s="42"/>
      <c r="H59" s="48"/>
    </row>
    <row r="60" s="2" customFormat="1" ht="16.8" customHeight="1">
      <c r="A60" s="42"/>
      <c r="B60" s="48"/>
      <c r="C60" s="329" t="s">
        <v>318</v>
      </c>
      <c r="D60" s="329" t="s">
        <v>2789</v>
      </c>
      <c r="E60" s="20" t="s">
        <v>314</v>
      </c>
      <c r="F60" s="330">
        <v>566.65999999999997</v>
      </c>
      <c r="G60" s="42"/>
      <c r="H60" s="48"/>
    </row>
    <row r="61" s="2" customFormat="1" ht="16.8" customHeight="1">
      <c r="A61" s="42"/>
      <c r="B61" s="48"/>
      <c r="C61" s="329" t="s">
        <v>344</v>
      </c>
      <c r="D61" s="329" t="s">
        <v>2793</v>
      </c>
      <c r="E61" s="20" t="s">
        <v>314</v>
      </c>
      <c r="F61" s="330">
        <v>566.65999999999997</v>
      </c>
      <c r="G61" s="42"/>
      <c r="H61" s="48"/>
    </row>
    <row r="62" s="2" customFormat="1" ht="16.8" customHeight="1">
      <c r="A62" s="42"/>
      <c r="B62" s="48"/>
      <c r="C62" s="329" t="s">
        <v>350</v>
      </c>
      <c r="D62" s="329" t="s">
        <v>2794</v>
      </c>
      <c r="E62" s="20" t="s">
        <v>314</v>
      </c>
      <c r="F62" s="330">
        <v>566.65999999999997</v>
      </c>
      <c r="G62" s="42"/>
      <c r="H62" s="48"/>
    </row>
    <row r="63" s="2" customFormat="1" ht="16.8" customHeight="1">
      <c r="A63" s="42"/>
      <c r="B63" s="48"/>
      <c r="C63" s="325" t="s">
        <v>188</v>
      </c>
      <c r="D63" s="326" t="s">
        <v>48</v>
      </c>
      <c r="E63" s="327" t="s">
        <v>48</v>
      </c>
      <c r="F63" s="328">
        <v>7.5</v>
      </c>
      <c r="G63" s="42"/>
      <c r="H63" s="48"/>
    </row>
    <row r="64" s="2" customFormat="1" ht="16.8" customHeight="1">
      <c r="A64" s="42"/>
      <c r="B64" s="48"/>
      <c r="C64" s="329" t="s">
        <v>48</v>
      </c>
      <c r="D64" s="329" t="s">
        <v>501</v>
      </c>
      <c r="E64" s="20" t="s">
        <v>48</v>
      </c>
      <c r="F64" s="330">
        <v>0</v>
      </c>
      <c r="G64" s="42"/>
      <c r="H64" s="48"/>
    </row>
    <row r="65" s="2" customFormat="1" ht="16.8" customHeight="1">
      <c r="A65" s="42"/>
      <c r="B65" s="48"/>
      <c r="C65" s="329" t="s">
        <v>188</v>
      </c>
      <c r="D65" s="329" t="s">
        <v>502</v>
      </c>
      <c r="E65" s="20" t="s">
        <v>48</v>
      </c>
      <c r="F65" s="330">
        <v>7.5</v>
      </c>
      <c r="G65" s="42"/>
      <c r="H65" s="48"/>
    </row>
    <row r="66" s="2" customFormat="1" ht="16.8" customHeight="1">
      <c r="A66" s="42"/>
      <c r="B66" s="48"/>
      <c r="C66" s="331" t="s">
        <v>2780</v>
      </c>
      <c r="D66" s="42"/>
      <c r="E66" s="42"/>
      <c r="F66" s="42"/>
      <c r="G66" s="42"/>
      <c r="H66" s="48"/>
    </row>
    <row r="67" s="2" customFormat="1" ht="16.8" customHeight="1">
      <c r="A67" s="42"/>
      <c r="B67" s="48"/>
      <c r="C67" s="329" t="s">
        <v>497</v>
      </c>
      <c r="D67" s="329" t="s">
        <v>498</v>
      </c>
      <c r="E67" s="20" t="s">
        <v>192</v>
      </c>
      <c r="F67" s="330">
        <v>7.5750000000000002</v>
      </c>
      <c r="G67" s="42"/>
      <c r="H67" s="48"/>
    </row>
    <row r="68" s="2" customFormat="1" ht="16.8" customHeight="1">
      <c r="A68" s="42"/>
      <c r="B68" s="48"/>
      <c r="C68" s="325" t="s">
        <v>191</v>
      </c>
      <c r="D68" s="326" t="s">
        <v>48</v>
      </c>
      <c r="E68" s="327" t="s">
        <v>192</v>
      </c>
      <c r="F68" s="328">
        <v>25</v>
      </c>
      <c r="G68" s="42"/>
      <c r="H68" s="48"/>
    </row>
    <row r="69" s="2" customFormat="1" ht="16.8" customHeight="1">
      <c r="A69" s="42"/>
      <c r="B69" s="48"/>
      <c r="C69" s="329" t="s">
        <v>48</v>
      </c>
      <c r="D69" s="329" t="s">
        <v>308</v>
      </c>
      <c r="E69" s="20" t="s">
        <v>48</v>
      </c>
      <c r="F69" s="330">
        <v>0</v>
      </c>
      <c r="G69" s="42"/>
      <c r="H69" s="48"/>
    </row>
    <row r="70" s="2" customFormat="1" ht="16.8" customHeight="1">
      <c r="A70" s="42"/>
      <c r="B70" s="48"/>
      <c r="C70" s="329" t="s">
        <v>48</v>
      </c>
      <c r="D70" s="329" t="s">
        <v>309</v>
      </c>
      <c r="E70" s="20" t="s">
        <v>48</v>
      </c>
      <c r="F70" s="330">
        <v>25</v>
      </c>
      <c r="G70" s="42"/>
      <c r="H70" s="48"/>
    </row>
    <row r="71" s="2" customFormat="1" ht="16.8" customHeight="1">
      <c r="A71" s="42"/>
      <c r="B71" s="48"/>
      <c r="C71" s="329" t="s">
        <v>191</v>
      </c>
      <c r="D71" s="329" t="s">
        <v>310</v>
      </c>
      <c r="E71" s="20" t="s">
        <v>48</v>
      </c>
      <c r="F71" s="330">
        <v>25</v>
      </c>
      <c r="G71" s="42"/>
      <c r="H71" s="48"/>
    </row>
    <row r="72" s="2" customFormat="1" ht="16.8" customHeight="1">
      <c r="A72" s="42"/>
      <c r="B72" s="48"/>
      <c r="C72" s="331" t="s">
        <v>2780</v>
      </c>
      <c r="D72" s="42"/>
      <c r="E72" s="42"/>
      <c r="F72" s="42"/>
      <c r="G72" s="42"/>
      <c r="H72" s="48"/>
    </row>
    <row r="73" s="2" customFormat="1" ht="16.8" customHeight="1">
      <c r="A73" s="42"/>
      <c r="B73" s="48"/>
      <c r="C73" s="329" t="s">
        <v>304</v>
      </c>
      <c r="D73" s="329" t="s">
        <v>2795</v>
      </c>
      <c r="E73" s="20" t="s">
        <v>192</v>
      </c>
      <c r="F73" s="330">
        <v>25</v>
      </c>
      <c r="G73" s="42"/>
      <c r="H73" s="48"/>
    </row>
    <row r="74" s="2" customFormat="1" ht="16.8" customHeight="1">
      <c r="A74" s="42"/>
      <c r="B74" s="48"/>
      <c r="C74" s="329" t="s">
        <v>491</v>
      </c>
      <c r="D74" s="329" t="s">
        <v>2796</v>
      </c>
      <c r="E74" s="20" t="s">
        <v>192</v>
      </c>
      <c r="F74" s="330">
        <v>25</v>
      </c>
      <c r="G74" s="42"/>
      <c r="H74" s="48"/>
    </row>
    <row r="75" s="2" customFormat="1" ht="16.8" customHeight="1">
      <c r="A75" s="42"/>
      <c r="B75" s="48"/>
      <c r="C75" s="329" t="s">
        <v>506</v>
      </c>
      <c r="D75" s="329" t="s">
        <v>2797</v>
      </c>
      <c r="E75" s="20" t="s">
        <v>192</v>
      </c>
      <c r="F75" s="330">
        <v>50</v>
      </c>
      <c r="G75" s="42"/>
      <c r="H75" s="48"/>
    </row>
    <row r="76" s="2" customFormat="1" ht="16.8" customHeight="1">
      <c r="A76" s="42"/>
      <c r="B76" s="48"/>
      <c r="C76" s="329" t="s">
        <v>519</v>
      </c>
      <c r="D76" s="329" t="s">
        <v>2798</v>
      </c>
      <c r="E76" s="20" t="s">
        <v>192</v>
      </c>
      <c r="F76" s="330">
        <v>25</v>
      </c>
      <c r="G76" s="42"/>
      <c r="H76" s="48"/>
    </row>
    <row r="77" s="2" customFormat="1" ht="16.8" customHeight="1">
      <c r="A77" s="42"/>
      <c r="B77" s="48"/>
      <c r="C77" s="329" t="s">
        <v>497</v>
      </c>
      <c r="D77" s="329" t="s">
        <v>498</v>
      </c>
      <c r="E77" s="20" t="s">
        <v>192</v>
      </c>
      <c r="F77" s="330">
        <v>7.5750000000000002</v>
      </c>
      <c r="G77" s="42"/>
      <c r="H77" s="48"/>
    </row>
    <row r="78" s="2" customFormat="1" ht="16.8" customHeight="1">
      <c r="A78" s="42"/>
      <c r="B78" s="48"/>
      <c r="C78" s="325" t="s">
        <v>194</v>
      </c>
      <c r="D78" s="326" t="s">
        <v>48</v>
      </c>
      <c r="E78" s="327" t="s">
        <v>48</v>
      </c>
      <c r="F78" s="328">
        <v>5.125</v>
      </c>
      <c r="G78" s="42"/>
      <c r="H78" s="48"/>
    </row>
    <row r="79" s="2" customFormat="1" ht="16.8" customHeight="1">
      <c r="A79" s="42"/>
      <c r="B79" s="48"/>
      <c r="C79" s="329" t="s">
        <v>194</v>
      </c>
      <c r="D79" s="329" t="s">
        <v>547</v>
      </c>
      <c r="E79" s="20" t="s">
        <v>48</v>
      </c>
      <c r="F79" s="330">
        <v>5.125</v>
      </c>
      <c r="G79" s="42"/>
      <c r="H79" s="48"/>
    </row>
    <row r="80" s="2" customFormat="1" ht="16.8" customHeight="1">
      <c r="A80" s="42"/>
      <c r="B80" s="48"/>
      <c r="C80" s="331" t="s">
        <v>2780</v>
      </c>
      <c r="D80" s="42"/>
      <c r="E80" s="42"/>
      <c r="F80" s="42"/>
      <c r="G80" s="42"/>
      <c r="H80" s="48"/>
    </row>
    <row r="81" s="2" customFormat="1" ht="16.8" customHeight="1">
      <c r="A81" s="42"/>
      <c r="B81" s="48"/>
      <c r="C81" s="329" t="s">
        <v>541</v>
      </c>
      <c r="D81" s="329" t="s">
        <v>2783</v>
      </c>
      <c r="E81" s="20" t="s">
        <v>528</v>
      </c>
      <c r="F81" s="330">
        <v>156.12000000000001</v>
      </c>
      <c r="G81" s="42"/>
      <c r="H81" s="48"/>
    </row>
    <row r="82" s="2" customFormat="1" ht="16.8" customHeight="1">
      <c r="A82" s="42"/>
      <c r="B82" s="48"/>
      <c r="C82" s="329" t="s">
        <v>555</v>
      </c>
      <c r="D82" s="329" t="s">
        <v>2799</v>
      </c>
      <c r="E82" s="20" t="s">
        <v>528</v>
      </c>
      <c r="F82" s="330">
        <v>24.649999999999999</v>
      </c>
      <c r="G82" s="42"/>
      <c r="H82" s="48"/>
    </row>
    <row r="83" s="2" customFormat="1" ht="16.8" customHeight="1">
      <c r="A83" s="42"/>
      <c r="B83" s="48"/>
      <c r="C83" s="329" t="s">
        <v>588</v>
      </c>
      <c r="D83" s="329" t="s">
        <v>2784</v>
      </c>
      <c r="E83" s="20" t="s">
        <v>528</v>
      </c>
      <c r="F83" s="330">
        <v>177.18299999999999</v>
      </c>
      <c r="G83" s="42"/>
      <c r="H83" s="48"/>
    </row>
    <row r="84" s="2" customFormat="1" ht="16.8" customHeight="1">
      <c r="A84" s="42"/>
      <c r="B84" s="48"/>
      <c r="C84" s="325" t="s">
        <v>196</v>
      </c>
      <c r="D84" s="326" t="s">
        <v>48</v>
      </c>
      <c r="E84" s="327" t="s">
        <v>48</v>
      </c>
      <c r="F84" s="328">
        <v>19.524999999999999</v>
      </c>
      <c r="G84" s="42"/>
      <c r="H84" s="48"/>
    </row>
    <row r="85" s="2" customFormat="1" ht="16.8" customHeight="1">
      <c r="A85" s="42"/>
      <c r="B85" s="48"/>
      <c r="C85" s="329" t="s">
        <v>196</v>
      </c>
      <c r="D85" s="329" t="s">
        <v>546</v>
      </c>
      <c r="E85" s="20" t="s">
        <v>48</v>
      </c>
      <c r="F85" s="330">
        <v>19.524999999999999</v>
      </c>
      <c r="G85" s="42"/>
      <c r="H85" s="48"/>
    </row>
    <row r="86" s="2" customFormat="1" ht="16.8" customHeight="1">
      <c r="A86" s="42"/>
      <c r="B86" s="48"/>
      <c r="C86" s="331" t="s">
        <v>2780</v>
      </c>
      <c r="D86" s="42"/>
      <c r="E86" s="42"/>
      <c r="F86" s="42"/>
      <c r="G86" s="42"/>
      <c r="H86" s="48"/>
    </row>
    <row r="87" s="2" customFormat="1" ht="16.8" customHeight="1">
      <c r="A87" s="42"/>
      <c r="B87" s="48"/>
      <c r="C87" s="329" t="s">
        <v>541</v>
      </c>
      <c r="D87" s="329" t="s">
        <v>2783</v>
      </c>
      <c r="E87" s="20" t="s">
        <v>528</v>
      </c>
      <c r="F87" s="330">
        <v>156.12000000000001</v>
      </c>
      <c r="G87" s="42"/>
      <c r="H87" s="48"/>
    </row>
    <row r="88" s="2" customFormat="1" ht="16.8" customHeight="1">
      <c r="A88" s="42"/>
      <c r="B88" s="48"/>
      <c r="C88" s="329" t="s">
        <v>555</v>
      </c>
      <c r="D88" s="329" t="s">
        <v>2799</v>
      </c>
      <c r="E88" s="20" t="s">
        <v>528</v>
      </c>
      <c r="F88" s="330">
        <v>24.649999999999999</v>
      </c>
      <c r="G88" s="42"/>
      <c r="H88" s="48"/>
    </row>
    <row r="89" s="2" customFormat="1" ht="16.8" customHeight="1">
      <c r="A89" s="42"/>
      <c r="B89" s="48"/>
      <c r="C89" s="329" t="s">
        <v>588</v>
      </c>
      <c r="D89" s="329" t="s">
        <v>2784</v>
      </c>
      <c r="E89" s="20" t="s">
        <v>528</v>
      </c>
      <c r="F89" s="330">
        <v>177.18299999999999</v>
      </c>
      <c r="G89" s="42"/>
      <c r="H89" s="48"/>
    </row>
    <row r="90" s="2" customFormat="1" ht="16.8" customHeight="1">
      <c r="A90" s="42"/>
      <c r="B90" s="48"/>
      <c r="C90" s="325" t="s">
        <v>198</v>
      </c>
      <c r="D90" s="326" t="s">
        <v>48</v>
      </c>
      <c r="E90" s="327" t="s">
        <v>48</v>
      </c>
      <c r="F90" s="328">
        <v>506</v>
      </c>
      <c r="G90" s="42"/>
      <c r="H90" s="48"/>
    </row>
    <row r="91" s="2" customFormat="1" ht="16.8" customHeight="1">
      <c r="A91" s="42"/>
      <c r="B91" s="48"/>
      <c r="C91" s="329" t="s">
        <v>48</v>
      </c>
      <c r="D91" s="329" t="s">
        <v>200</v>
      </c>
      <c r="E91" s="20" t="s">
        <v>48</v>
      </c>
      <c r="F91" s="330">
        <v>408</v>
      </c>
      <c r="G91" s="42"/>
      <c r="H91" s="48"/>
    </row>
    <row r="92" s="2" customFormat="1" ht="16.8" customHeight="1">
      <c r="A92" s="42"/>
      <c r="B92" s="48"/>
      <c r="C92" s="329" t="s">
        <v>48</v>
      </c>
      <c r="D92" s="329" t="s">
        <v>169</v>
      </c>
      <c r="E92" s="20" t="s">
        <v>48</v>
      </c>
      <c r="F92" s="330">
        <v>98</v>
      </c>
      <c r="G92" s="42"/>
      <c r="H92" s="48"/>
    </row>
    <row r="93" s="2" customFormat="1" ht="16.8" customHeight="1">
      <c r="A93" s="42"/>
      <c r="B93" s="48"/>
      <c r="C93" s="329" t="s">
        <v>198</v>
      </c>
      <c r="D93" s="329" t="s">
        <v>268</v>
      </c>
      <c r="E93" s="20" t="s">
        <v>48</v>
      </c>
      <c r="F93" s="330">
        <v>506</v>
      </c>
      <c r="G93" s="42"/>
      <c r="H93" s="48"/>
    </row>
    <row r="94" s="2" customFormat="1" ht="16.8" customHeight="1">
      <c r="A94" s="42"/>
      <c r="B94" s="48"/>
      <c r="C94" s="331" t="s">
        <v>2780</v>
      </c>
      <c r="D94" s="42"/>
      <c r="E94" s="42"/>
      <c r="F94" s="42"/>
      <c r="G94" s="42"/>
      <c r="H94" s="48"/>
    </row>
    <row r="95" s="2" customFormat="1" ht="16.8" customHeight="1">
      <c r="A95" s="42"/>
      <c r="B95" s="48"/>
      <c r="C95" s="329" t="s">
        <v>274</v>
      </c>
      <c r="D95" s="329" t="s">
        <v>2782</v>
      </c>
      <c r="E95" s="20" t="s">
        <v>259</v>
      </c>
      <c r="F95" s="330">
        <v>506</v>
      </c>
      <c r="G95" s="42"/>
      <c r="H95" s="48"/>
    </row>
    <row r="96" s="2" customFormat="1" ht="16.8" customHeight="1">
      <c r="A96" s="42"/>
      <c r="B96" s="48"/>
      <c r="C96" s="329" t="s">
        <v>365</v>
      </c>
      <c r="D96" s="329" t="s">
        <v>2800</v>
      </c>
      <c r="E96" s="20" t="s">
        <v>259</v>
      </c>
      <c r="F96" s="330">
        <v>954</v>
      </c>
      <c r="G96" s="42"/>
      <c r="H96" s="48"/>
    </row>
    <row r="97" s="2" customFormat="1" ht="16.8" customHeight="1">
      <c r="A97" s="42"/>
      <c r="B97" s="48"/>
      <c r="C97" s="325" t="s">
        <v>200</v>
      </c>
      <c r="D97" s="326" t="s">
        <v>48</v>
      </c>
      <c r="E97" s="327" t="s">
        <v>48</v>
      </c>
      <c r="F97" s="328">
        <v>408</v>
      </c>
      <c r="G97" s="42"/>
      <c r="H97" s="48"/>
    </row>
    <row r="98" s="2" customFormat="1" ht="16.8" customHeight="1">
      <c r="A98" s="42"/>
      <c r="B98" s="48"/>
      <c r="C98" s="329" t="s">
        <v>48</v>
      </c>
      <c r="D98" s="329" t="s">
        <v>273</v>
      </c>
      <c r="E98" s="20" t="s">
        <v>48</v>
      </c>
      <c r="F98" s="330">
        <v>0</v>
      </c>
      <c r="G98" s="42"/>
      <c r="H98" s="48"/>
    </row>
    <row r="99" s="2" customFormat="1" ht="16.8" customHeight="1">
      <c r="A99" s="42"/>
      <c r="B99" s="48"/>
      <c r="C99" s="329" t="s">
        <v>48</v>
      </c>
      <c r="D99" s="329" t="s">
        <v>201</v>
      </c>
      <c r="E99" s="20" t="s">
        <v>48</v>
      </c>
      <c r="F99" s="330">
        <v>408</v>
      </c>
      <c r="G99" s="42"/>
      <c r="H99" s="48"/>
    </row>
    <row r="100" s="2" customFormat="1" ht="16.8" customHeight="1">
      <c r="A100" s="42"/>
      <c r="B100" s="48"/>
      <c r="C100" s="329" t="s">
        <v>200</v>
      </c>
      <c r="D100" s="329" t="s">
        <v>268</v>
      </c>
      <c r="E100" s="20" t="s">
        <v>48</v>
      </c>
      <c r="F100" s="330">
        <v>408</v>
      </c>
      <c r="G100" s="42"/>
      <c r="H100" s="48"/>
    </row>
    <row r="101" s="2" customFormat="1" ht="16.8" customHeight="1">
      <c r="A101" s="42"/>
      <c r="B101" s="48"/>
      <c r="C101" s="331" t="s">
        <v>2780</v>
      </c>
      <c r="D101" s="42"/>
      <c r="E101" s="42"/>
      <c r="F101" s="42"/>
      <c r="G101" s="42"/>
      <c r="H101" s="48"/>
    </row>
    <row r="102" s="2" customFormat="1" ht="16.8" customHeight="1">
      <c r="A102" s="42"/>
      <c r="B102" s="48"/>
      <c r="C102" s="329" t="s">
        <v>269</v>
      </c>
      <c r="D102" s="329" t="s">
        <v>2801</v>
      </c>
      <c r="E102" s="20" t="s">
        <v>259</v>
      </c>
      <c r="F102" s="330">
        <v>408</v>
      </c>
      <c r="G102" s="42"/>
      <c r="H102" s="48"/>
    </row>
    <row r="103" s="2" customFormat="1" ht="16.8" customHeight="1">
      <c r="A103" s="42"/>
      <c r="B103" s="48"/>
      <c r="C103" s="329" t="s">
        <v>274</v>
      </c>
      <c r="D103" s="329" t="s">
        <v>2782</v>
      </c>
      <c r="E103" s="20" t="s">
        <v>259</v>
      </c>
      <c r="F103" s="330">
        <v>506</v>
      </c>
      <c r="G103" s="42"/>
      <c r="H103" s="48"/>
    </row>
    <row r="104" s="2" customFormat="1" ht="16.8" customHeight="1">
      <c r="A104" s="42"/>
      <c r="B104" s="48"/>
      <c r="C104" s="329" t="s">
        <v>299</v>
      </c>
      <c r="D104" s="329" t="s">
        <v>2802</v>
      </c>
      <c r="E104" s="20" t="s">
        <v>259</v>
      </c>
      <c r="F104" s="330">
        <v>408</v>
      </c>
      <c r="G104" s="42"/>
      <c r="H104" s="48"/>
    </row>
    <row r="105" s="2" customFormat="1" ht="16.8" customHeight="1">
      <c r="A105" s="42"/>
      <c r="B105" s="48"/>
      <c r="C105" s="329" t="s">
        <v>288</v>
      </c>
      <c r="D105" s="329" t="s">
        <v>2803</v>
      </c>
      <c r="E105" s="20" t="s">
        <v>259</v>
      </c>
      <c r="F105" s="330">
        <v>408</v>
      </c>
      <c r="G105" s="42"/>
      <c r="H105" s="48"/>
    </row>
    <row r="106" s="2" customFormat="1" ht="16.8" customHeight="1">
      <c r="A106" s="42"/>
      <c r="B106" s="48"/>
      <c r="C106" s="329" t="s">
        <v>433</v>
      </c>
      <c r="D106" s="329" t="s">
        <v>2804</v>
      </c>
      <c r="E106" s="20" t="s">
        <v>259</v>
      </c>
      <c r="F106" s="330">
        <v>463</v>
      </c>
      <c r="G106" s="42"/>
      <c r="H106" s="48"/>
    </row>
    <row r="107" s="2" customFormat="1" ht="16.8" customHeight="1">
      <c r="A107" s="42"/>
      <c r="B107" s="48"/>
      <c r="C107" s="329" t="s">
        <v>454</v>
      </c>
      <c r="D107" s="329" t="s">
        <v>2805</v>
      </c>
      <c r="E107" s="20" t="s">
        <v>259</v>
      </c>
      <c r="F107" s="330">
        <v>408</v>
      </c>
      <c r="G107" s="42"/>
      <c r="H107" s="48"/>
    </row>
    <row r="108" s="2" customFormat="1" ht="16.8" customHeight="1">
      <c r="A108" s="42"/>
      <c r="B108" s="48"/>
      <c r="C108" s="329" t="s">
        <v>459</v>
      </c>
      <c r="D108" s="329" t="s">
        <v>2806</v>
      </c>
      <c r="E108" s="20" t="s">
        <v>259</v>
      </c>
      <c r="F108" s="330">
        <v>451</v>
      </c>
      <c r="G108" s="42"/>
      <c r="H108" s="48"/>
    </row>
    <row r="109" s="2" customFormat="1" ht="16.8" customHeight="1">
      <c r="A109" s="42"/>
      <c r="B109" s="48"/>
      <c r="C109" s="329" t="s">
        <v>465</v>
      </c>
      <c r="D109" s="329" t="s">
        <v>2807</v>
      </c>
      <c r="E109" s="20" t="s">
        <v>259</v>
      </c>
      <c r="F109" s="330">
        <v>451</v>
      </c>
      <c r="G109" s="42"/>
      <c r="H109" s="48"/>
    </row>
    <row r="110" s="2" customFormat="1" ht="16.8" customHeight="1">
      <c r="A110" s="42"/>
      <c r="B110" s="48"/>
      <c r="C110" s="329" t="s">
        <v>475</v>
      </c>
      <c r="D110" s="329" t="s">
        <v>2808</v>
      </c>
      <c r="E110" s="20" t="s">
        <v>259</v>
      </c>
      <c r="F110" s="330">
        <v>408</v>
      </c>
      <c r="G110" s="42"/>
      <c r="H110" s="48"/>
    </row>
    <row r="111" s="2" customFormat="1" ht="16.8" customHeight="1">
      <c r="A111" s="42"/>
      <c r="B111" s="48"/>
      <c r="C111" s="329" t="s">
        <v>480</v>
      </c>
      <c r="D111" s="329" t="s">
        <v>2809</v>
      </c>
      <c r="E111" s="20" t="s">
        <v>259</v>
      </c>
      <c r="F111" s="330">
        <v>408</v>
      </c>
      <c r="G111" s="42"/>
      <c r="H111" s="48"/>
    </row>
    <row r="112" s="2" customFormat="1" ht="16.8" customHeight="1">
      <c r="A112" s="42"/>
      <c r="B112" s="48"/>
      <c r="C112" s="325" t="s">
        <v>202</v>
      </c>
      <c r="D112" s="326" t="s">
        <v>48</v>
      </c>
      <c r="E112" s="327" t="s">
        <v>48</v>
      </c>
      <c r="F112" s="328">
        <v>43</v>
      </c>
      <c r="G112" s="42"/>
      <c r="H112" s="48"/>
    </row>
    <row r="113" s="2" customFormat="1" ht="16.8" customHeight="1">
      <c r="A113" s="42"/>
      <c r="B113" s="48"/>
      <c r="C113" s="329" t="s">
        <v>202</v>
      </c>
      <c r="D113" s="329" t="s">
        <v>267</v>
      </c>
      <c r="E113" s="20" t="s">
        <v>48</v>
      </c>
      <c r="F113" s="330">
        <v>43</v>
      </c>
      <c r="G113" s="42"/>
      <c r="H113" s="48"/>
    </row>
    <row r="114" s="2" customFormat="1" ht="16.8" customHeight="1">
      <c r="A114" s="42"/>
      <c r="B114" s="48"/>
      <c r="C114" s="331" t="s">
        <v>2780</v>
      </c>
      <c r="D114" s="42"/>
      <c r="E114" s="42"/>
      <c r="F114" s="42"/>
      <c r="G114" s="42"/>
      <c r="H114" s="48"/>
    </row>
    <row r="115" s="2" customFormat="1" ht="16.8" customHeight="1">
      <c r="A115" s="42"/>
      <c r="B115" s="48"/>
      <c r="C115" s="329" t="s">
        <v>257</v>
      </c>
      <c r="D115" s="329" t="s">
        <v>2781</v>
      </c>
      <c r="E115" s="20" t="s">
        <v>259</v>
      </c>
      <c r="F115" s="330">
        <v>98</v>
      </c>
      <c r="G115" s="42"/>
      <c r="H115" s="48"/>
    </row>
    <row r="116" s="2" customFormat="1" ht="16.8" customHeight="1">
      <c r="A116" s="42"/>
      <c r="B116" s="48"/>
      <c r="C116" s="329" t="s">
        <v>281</v>
      </c>
      <c r="D116" s="329" t="s">
        <v>2810</v>
      </c>
      <c r="E116" s="20" t="s">
        <v>259</v>
      </c>
      <c r="F116" s="330">
        <v>86</v>
      </c>
      <c r="G116" s="42"/>
      <c r="H116" s="48"/>
    </row>
    <row r="117" s="2" customFormat="1" ht="16.8" customHeight="1">
      <c r="A117" s="42"/>
      <c r="B117" s="48"/>
      <c r="C117" s="329" t="s">
        <v>428</v>
      </c>
      <c r="D117" s="329" t="s">
        <v>2811</v>
      </c>
      <c r="E117" s="20" t="s">
        <v>259</v>
      </c>
      <c r="F117" s="330">
        <v>43</v>
      </c>
      <c r="G117" s="42"/>
      <c r="H117" s="48"/>
    </row>
    <row r="118" s="2" customFormat="1" ht="16.8" customHeight="1">
      <c r="A118" s="42"/>
      <c r="B118" s="48"/>
      <c r="C118" s="329" t="s">
        <v>448</v>
      </c>
      <c r="D118" s="329" t="s">
        <v>2812</v>
      </c>
      <c r="E118" s="20" t="s">
        <v>259</v>
      </c>
      <c r="F118" s="330">
        <v>98</v>
      </c>
      <c r="G118" s="42"/>
      <c r="H118" s="48"/>
    </row>
    <row r="119" s="2" customFormat="1" ht="16.8" customHeight="1">
      <c r="A119" s="42"/>
      <c r="B119" s="48"/>
      <c r="C119" s="329" t="s">
        <v>459</v>
      </c>
      <c r="D119" s="329" t="s">
        <v>2806</v>
      </c>
      <c r="E119" s="20" t="s">
        <v>259</v>
      </c>
      <c r="F119" s="330">
        <v>451</v>
      </c>
      <c r="G119" s="42"/>
      <c r="H119" s="48"/>
    </row>
    <row r="120" s="2" customFormat="1" ht="16.8" customHeight="1">
      <c r="A120" s="42"/>
      <c r="B120" s="48"/>
      <c r="C120" s="329" t="s">
        <v>465</v>
      </c>
      <c r="D120" s="329" t="s">
        <v>2807</v>
      </c>
      <c r="E120" s="20" t="s">
        <v>259</v>
      </c>
      <c r="F120" s="330">
        <v>451</v>
      </c>
      <c r="G120" s="42"/>
      <c r="H120" s="48"/>
    </row>
    <row r="121" s="2" customFormat="1" ht="16.8" customHeight="1">
      <c r="A121" s="42"/>
      <c r="B121" s="48"/>
      <c r="C121" s="329" t="s">
        <v>470</v>
      </c>
      <c r="D121" s="329" t="s">
        <v>2813</v>
      </c>
      <c r="E121" s="20" t="s">
        <v>259</v>
      </c>
      <c r="F121" s="330">
        <v>43</v>
      </c>
      <c r="G121" s="42"/>
      <c r="H121" s="48"/>
    </row>
    <row r="122" s="2" customFormat="1" ht="16.8" customHeight="1">
      <c r="A122" s="42"/>
      <c r="B122" s="48"/>
      <c r="C122" s="325" t="s">
        <v>204</v>
      </c>
      <c r="D122" s="326" t="s">
        <v>48</v>
      </c>
      <c r="E122" s="327" t="s">
        <v>48</v>
      </c>
      <c r="F122" s="328">
        <v>55</v>
      </c>
      <c r="G122" s="42"/>
      <c r="H122" s="48"/>
    </row>
    <row r="123" s="2" customFormat="1" ht="16.8" customHeight="1">
      <c r="A123" s="42"/>
      <c r="B123" s="48"/>
      <c r="C123" s="329" t="s">
        <v>204</v>
      </c>
      <c r="D123" s="329" t="s">
        <v>266</v>
      </c>
      <c r="E123" s="20" t="s">
        <v>48</v>
      </c>
      <c r="F123" s="330">
        <v>55</v>
      </c>
      <c r="G123" s="42"/>
      <c r="H123" s="48"/>
    </row>
    <row r="124" s="2" customFormat="1" ht="16.8" customHeight="1">
      <c r="A124" s="42"/>
      <c r="B124" s="48"/>
      <c r="C124" s="331" t="s">
        <v>2780</v>
      </c>
      <c r="D124" s="42"/>
      <c r="E124" s="42"/>
      <c r="F124" s="42"/>
      <c r="G124" s="42"/>
      <c r="H124" s="48"/>
    </row>
    <row r="125" s="2" customFormat="1" ht="16.8" customHeight="1">
      <c r="A125" s="42"/>
      <c r="B125" s="48"/>
      <c r="C125" s="329" t="s">
        <v>257</v>
      </c>
      <c r="D125" s="329" t="s">
        <v>2781</v>
      </c>
      <c r="E125" s="20" t="s">
        <v>259</v>
      </c>
      <c r="F125" s="330">
        <v>98</v>
      </c>
      <c r="G125" s="42"/>
      <c r="H125" s="48"/>
    </row>
    <row r="126" s="2" customFormat="1" ht="16.8" customHeight="1">
      <c r="A126" s="42"/>
      <c r="B126" s="48"/>
      <c r="C126" s="329" t="s">
        <v>293</v>
      </c>
      <c r="D126" s="329" t="s">
        <v>2814</v>
      </c>
      <c r="E126" s="20" t="s">
        <v>259</v>
      </c>
      <c r="F126" s="330">
        <v>55</v>
      </c>
      <c r="G126" s="42"/>
      <c r="H126" s="48"/>
    </row>
    <row r="127" s="2" customFormat="1" ht="16.8" customHeight="1">
      <c r="A127" s="42"/>
      <c r="B127" s="48"/>
      <c r="C127" s="329" t="s">
        <v>406</v>
      </c>
      <c r="D127" s="329" t="s">
        <v>2815</v>
      </c>
      <c r="E127" s="20" t="s">
        <v>259</v>
      </c>
      <c r="F127" s="330">
        <v>55</v>
      </c>
      <c r="G127" s="42"/>
      <c r="H127" s="48"/>
    </row>
    <row r="128" s="2" customFormat="1" ht="16.8" customHeight="1">
      <c r="A128" s="42"/>
      <c r="B128" s="48"/>
      <c r="C128" s="329" t="s">
        <v>433</v>
      </c>
      <c r="D128" s="329" t="s">
        <v>2804</v>
      </c>
      <c r="E128" s="20" t="s">
        <v>259</v>
      </c>
      <c r="F128" s="330">
        <v>463</v>
      </c>
      <c r="G128" s="42"/>
      <c r="H128" s="48"/>
    </row>
    <row r="129" s="2" customFormat="1" ht="16.8" customHeight="1">
      <c r="A129" s="42"/>
      <c r="B129" s="48"/>
      <c r="C129" s="329" t="s">
        <v>448</v>
      </c>
      <c r="D129" s="329" t="s">
        <v>2812</v>
      </c>
      <c r="E129" s="20" t="s">
        <v>259</v>
      </c>
      <c r="F129" s="330">
        <v>98</v>
      </c>
      <c r="G129" s="42"/>
      <c r="H129" s="48"/>
    </row>
    <row r="130" s="2" customFormat="1" ht="16.8" customHeight="1">
      <c r="A130" s="42"/>
      <c r="B130" s="48"/>
      <c r="C130" s="329" t="s">
        <v>411</v>
      </c>
      <c r="D130" s="329" t="s">
        <v>412</v>
      </c>
      <c r="E130" s="20" t="s">
        <v>413</v>
      </c>
      <c r="F130" s="330">
        <v>16</v>
      </c>
      <c r="G130" s="42"/>
      <c r="H130" s="48"/>
    </row>
    <row r="131" s="2" customFormat="1" ht="16.8" customHeight="1">
      <c r="A131" s="42"/>
      <c r="B131" s="48"/>
      <c r="C131" s="325" t="s">
        <v>206</v>
      </c>
      <c r="D131" s="326" t="s">
        <v>48</v>
      </c>
      <c r="E131" s="327" t="s">
        <v>48</v>
      </c>
      <c r="F131" s="328">
        <v>448</v>
      </c>
      <c r="G131" s="42"/>
      <c r="H131" s="48"/>
    </row>
    <row r="132" s="2" customFormat="1" ht="16.8" customHeight="1">
      <c r="A132" s="42"/>
      <c r="B132" s="48"/>
      <c r="C132" s="329" t="s">
        <v>48</v>
      </c>
      <c r="D132" s="329" t="s">
        <v>325</v>
      </c>
      <c r="E132" s="20" t="s">
        <v>48</v>
      </c>
      <c r="F132" s="330">
        <v>448</v>
      </c>
      <c r="G132" s="42"/>
      <c r="H132" s="48"/>
    </row>
    <row r="133" s="2" customFormat="1" ht="16.8" customHeight="1">
      <c r="A133" s="42"/>
      <c r="B133" s="48"/>
      <c r="C133" s="329" t="s">
        <v>206</v>
      </c>
      <c r="D133" s="329" t="s">
        <v>268</v>
      </c>
      <c r="E133" s="20" t="s">
        <v>48</v>
      </c>
      <c r="F133" s="330">
        <v>448</v>
      </c>
      <c r="G133" s="42"/>
      <c r="H133" s="48"/>
    </row>
    <row r="134" s="2" customFormat="1" ht="16.8" customHeight="1">
      <c r="A134" s="42"/>
      <c r="B134" s="48"/>
      <c r="C134" s="331" t="s">
        <v>2780</v>
      </c>
      <c r="D134" s="42"/>
      <c r="E134" s="42"/>
      <c r="F134" s="42"/>
      <c r="G134" s="42"/>
      <c r="H134" s="48"/>
    </row>
    <row r="135" s="2" customFormat="1" ht="16.8" customHeight="1">
      <c r="A135" s="42"/>
      <c r="B135" s="48"/>
      <c r="C135" s="329" t="s">
        <v>355</v>
      </c>
      <c r="D135" s="329" t="s">
        <v>2816</v>
      </c>
      <c r="E135" s="20" t="s">
        <v>259</v>
      </c>
      <c r="F135" s="330">
        <v>448</v>
      </c>
      <c r="G135" s="42"/>
      <c r="H135" s="48"/>
    </row>
    <row r="136" s="2" customFormat="1" ht="16.8" customHeight="1">
      <c r="A136" s="42"/>
      <c r="B136" s="48"/>
      <c r="C136" s="329" t="s">
        <v>318</v>
      </c>
      <c r="D136" s="329" t="s">
        <v>2789</v>
      </c>
      <c r="E136" s="20" t="s">
        <v>314</v>
      </c>
      <c r="F136" s="330">
        <v>566.65999999999997</v>
      </c>
      <c r="G136" s="42"/>
      <c r="H136" s="48"/>
    </row>
    <row r="137" s="2" customFormat="1" ht="16.8" customHeight="1">
      <c r="A137" s="42"/>
      <c r="B137" s="48"/>
      <c r="C137" s="329" t="s">
        <v>360</v>
      </c>
      <c r="D137" s="329" t="s">
        <v>2817</v>
      </c>
      <c r="E137" s="20" t="s">
        <v>259</v>
      </c>
      <c r="F137" s="330">
        <v>448</v>
      </c>
      <c r="G137" s="42"/>
      <c r="H137" s="48"/>
    </row>
    <row r="138" s="2" customFormat="1" ht="16.8" customHeight="1">
      <c r="A138" s="42"/>
      <c r="B138" s="48"/>
      <c r="C138" s="329" t="s">
        <v>365</v>
      </c>
      <c r="D138" s="329" t="s">
        <v>2800</v>
      </c>
      <c r="E138" s="20" t="s">
        <v>259</v>
      </c>
      <c r="F138" s="330">
        <v>954</v>
      </c>
      <c r="G138" s="42"/>
      <c r="H138" s="48"/>
    </row>
    <row r="139" s="2" customFormat="1" ht="16.8" customHeight="1">
      <c r="A139" s="42"/>
      <c r="B139" s="48"/>
      <c r="C139" s="329" t="s">
        <v>371</v>
      </c>
      <c r="D139" s="329" t="s">
        <v>372</v>
      </c>
      <c r="E139" s="20" t="s">
        <v>259</v>
      </c>
      <c r="F139" s="330">
        <v>448</v>
      </c>
      <c r="G139" s="42"/>
      <c r="H139" s="48"/>
    </row>
    <row r="140" s="2" customFormat="1" ht="16.8" customHeight="1">
      <c r="A140" s="42"/>
      <c r="B140" s="48"/>
      <c r="C140" s="329" t="s">
        <v>383</v>
      </c>
      <c r="D140" s="329" t="s">
        <v>2818</v>
      </c>
      <c r="E140" s="20" t="s">
        <v>259</v>
      </c>
      <c r="F140" s="330">
        <v>448</v>
      </c>
      <c r="G140" s="42"/>
      <c r="H140" s="48"/>
    </row>
    <row r="141" s="2" customFormat="1" ht="16.8" customHeight="1">
      <c r="A141" s="42"/>
      <c r="B141" s="48"/>
      <c r="C141" s="329" t="s">
        <v>388</v>
      </c>
      <c r="D141" s="329" t="s">
        <v>2819</v>
      </c>
      <c r="E141" s="20" t="s">
        <v>259</v>
      </c>
      <c r="F141" s="330">
        <v>448</v>
      </c>
      <c r="G141" s="42"/>
      <c r="H141" s="48"/>
    </row>
    <row r="142" s="2" customFormat="1" ht="16.8" customHeight="1">
      <c r="A142" s="42"/>
      <c r="B142" s="48"/>
      <c r="C142" s="329" t="s">
        <v>392</v>
      </c>
      <c r="D142" s="329" t="s">
        <v>2820</v>
      </c>
      <c r="E142" s="20" t="s">
        <v>314</v>
      </c>
      <c r="F142" s="330">
        <v>6.2720000000000002</v>
      </c>
      <c r="G142" s="42"/>
      <c r="H142" s="48"/>
    </row>
    <row r="143" s="2" customFormat="1" ht="16.8" customHeight="1">
      <c r="A143" s="42"/>
      <c r="B143" s="48"/>
      <c r="C143" s="329" t="s">
        <v>400</v>
      </c>
      <c r="D143" s="329" t="s">
        <v>2821</v>
      </c>
      <c r="E143" s="20" t="s">
        <v>259</v>
      </c>
      <c r="F143" s="330">
        <v>448</v>
      </c>
      <c r="G143" s="42"/>
      <c r="H143" s="48"/>
    </row>
    <row r="144" s="2" customFormat="1" ht="16.8" customHeight="1">
      <c r="A144" s="42"/>
      <c r="B144" s="48"/>
      <c r="C144" s="329" t="s">
        <v>377</v>
      </c>
      <c r="D144" s="329" t="s">
        <v>378</v>
      </c>
      <c r="E144" s="20" t="s">
        <v>379</v>
      </c>
      <c r="F144" s="330">
        <v>11.199999999999999</v>
      </c>
      <c r="G144" s="42"/>
      <c r="H144" s="48"/>
    </row>
    <row r="145" s="2" customFormat="1" ht="16.8" customHeight="1">
      <c r="A145" s="42"/>
      <c r="B145" s="48"/>
      <c r="C145" s="325" t="s">
        <v>208</v>
      </c>
      <c r="D145" s="326" t="s">
        <v>48</v>
      </c>
      <c r="E145" s="327" t="s">
        <v>48</v>
      </c>
      <c r="F145" s="328">
        <v>50</v>
      </c>
      <c r="G145" s="42"/>
      <c r="H145" s="48"/>
    </row>
    <row r="146" s="2" customFormat="1" ht="16.8" customHeight="1">
      <c r="A146" s="42"/>
      <c r="B146" s="48"/>
      <c r="C146" s="329" t="s">
        <v>48</v>
      </c>
      <c r="D146" s="329" t="s">
        <v>510</v>
      </c>
      <c r="E146" s="20" t="s">
        <v>48</v>
      </c>
      <c r="F146" s="330">
        <v>0</v>
      </c>
      <c r="G146" s="42"/>
      <c r="H146" s="48"/>
    </row>
    <row r="147" s="2" customFormat="1" ht="16.8" customHeight="1">
      <c r="A147" s="42"/>
      <c r="B147" s="48"/>
      <c r="C147" s="329" t="s">
        <v>48</v>
      </c>
      <c r="D147" s="329" t="s">
        <v>511</v>
      </c>
      <c r="E147" s="20" t="s">
        <v>48</v>
      </c>
      <c r="F147" s="330">
        <v>50</v>
      </c>
      <c r="G147" s="42"/>
      <c r="H147" s="48"/>
    </row>
    <row r="148" s="2" customFormat="1" ht="16.8" customHeight="1">
      <c r="A148" s="42"/>
      <c r="B148" s="48"/>
      <c r="C148" s="329" t="s">
        <v>208</v>
      </c>
      <c r="D148" s="329" t="s">
        <v>268</v>
      </c>
      <c r="E148" s="20" t="s">
        <v>48</v>
      </c>
      <c r="F148" s="330">
        <v>50</v>
      </c>
      <c r="G148" s="42"/>
      <c r="H148" s="48"/>
    </row>
    <row r="149" s="2" customFormat="1" ht="16.8" customHeight="1">
      <c r="A149" s="42"/>
      <c r="B149" s="48"/>
      <c r="C149" s="331" t="s">
        <v>2780</v>
      </c>
      <c r="D149" s="42"/>
      <c r="E149" s="42"/>
      <c r="F149" s="42"/>
      <c r="G149" s="42"/>
      <c r="H149" s="48"/>
    </row>
    <row r="150" s="2" customFormat="1" ht="16.8" customHeight="1">
      <c r="A150" s="42"/>
      <c r="B150" s="48"/>
      <c r="C150" s="329" t="s">
        <v>506</v>
      </c>
      <c r="D150" s="329" t="s">
        <v>2797</v>
      </c>
      <c r="E150" s="20" t="s">
        <v>192</v>
      </c>
      <c r="F150" s="330">
        <v>50</v>
      </c>
      <c r="G150" s="42"/>
      <c r="H150" s="48"/>
    </row>
    <row r="151" s="2" customFormat="1" ht="16.8" customHeight="1">
      <c r="A151" s="42"/>
      <c r="B151" s="48"/>
      <c r="C151" s="329" t="s">
        <v>512</v>
      </c>
      <c r="D151" s="329" t="s">
        <v>2822</v>
      </c>
      <c r="E151" s="20" t="s">
        <v>192</v>
      </c>
      <c r="F151" s="330">
        <v>100</v>
      </c>
      <c r="G151" s="42"/>
      <c r="H151" s="48"/>
    </row>
    <row r="152" s="2" customFormat="1" ht="16.8" customHeight="1">
      <c r="A152" s="42"/>
      <c r="B152" s="48"/>
      <c r="C152" s="325" t="s">
        <v>210</v>
      </c>
      <c r="D152" s="326" t="s">
        <v>48</v>
      </c>
      <c r="E152" s="327" t="s">
        <v>48</v>
      </c>
      <c r="F152" s="328">
        <v>287.5</v>
      </c>
      <c r="G152" s="42"/>
      <c r="H152" s="48"/>
    </row>
    <row r="153" s="2" customFormat="1" ht="16.8" customHeight="1">
      <c r="A153" s="42"/>
      <c r="B153" s="48"/>
      <c r="C153" s="329" t="s">
        <v>178</v>
      </c>
      <c r="D153" s="329" t="s">
        <v>531</v>
      </c>
      <c r="E153" s="20" t="s">
        <v>48</v>
      </c>
      <c r="F153" s="330">
        <v>146.74000000000001</v>
      </c>
      <c r="G153" s="42"/>
      <c r="H153" s="48"/>
    </row>
    <row r="154" s="2" customFormat="1" ht="16.8" customHeight="1">
      <c r="A154" s="42"/>
      <c r="B154" s="48"/>
      <c r="C154" s="329" t="s">
        <v>223</v>
      </c>
      <c r="D154" s="329" t="s">
        <v>532</v>
      </c>
      <c r="E154" s="20" t="s">
        <v>48</v>
      </c>
      <c r="F154" s="330">
        <v>140.75999999999999</v>
      </c>
      <c r="G154" s="42"/>
      <c r="H154" s="48"/>
    </row>
    <row r="155" s="2" customFormat="1" ht="16.8" customHeight="1">
      <c r="A155" s="42"/>
      <c r="B155" s="48"/>
      <c r="C155" s="329" t="s">
        <v>210</v>
      </c>
      <c r="D155" s="329" t="s">
        <v>268</v>
      </c>
      <c r="E155" s="20" t="s">
        <v>48</v>
      </c>
      <c r="F155" s="330">
        <v>287.5</v>
      </c>
      <c r="G155" s="42"/>
      <c r="H155" s="48"/>
    </row>
    <row r="156" s="2" customFormat="1" ht="16.8" customHeight="1">
      <c r="A156" s="42"/>
      <c r="B156" s="48"/>
      <c r="C156" s="331" t="s">
        <v>2780</v>
      </c>
      <c r="D156" s="42"/>
      <c r="E156" s="42"/>
      <c r="F156" s="42"/>
      <c r="G156" s="42"/>
      <c r="H156" s="48"/>
    </row>
    <row r="157" s="2" customFormat="1" ht="16.8" customHeight="1">
      <c r="A157" s="42"/>
      <c r="B157" s="48"/>
      <c r="C157" s="329" t="s">
        <v>526</v>
      </c>
      <c r="D157" s="329" t="s">
        <v>2790</v>
      </c>
      <c r="E157" s="20" t="s">
        <v>528</v>
      </c>
      <c r="F157" s="330">
        <v>287.5</v>
      </c>
      <c r="G157" s="42"/>
      <c r="H157" s="48"/>
    </row>
    <row r="158" s="2" customFormat="1" ht="16.8" customHeight="1">
      <c r="A158" s="42"/>
      <c r="B158" s="48"/>
      <c r="C158" s="329" t="s">
        <v>534</v>
      </c>
      <c r="D158" s="329" t="s">
        <v>2823</v>
      </c>
      <c r="E158" s="20" t="s">
        <v>528</v>
      </c>
      <c r="F158" s="330">
        <v>2587.5</v>
      </c>
      <c r="G158" s="42"/>
      <c r="H158" s="48"/>
    </row>
    <row r="159" s="2" customFormat="1" ht="16.8" customHeight="1">
      <c r="A159" s="42"/>
      <c r="B159" s="48"/>
      <c r="C159" s="325" t="s">
        <v>212</v>
      </c>
      <c r="D159" s="326" t="s">
        <v>48</v>
      </c>
      <c r="E159" s="327" t="s">
        <v>48</v>
      </c>
      <c r="F159" s="328">
        <v>43</v>
      </c>
      <c r="G159" s="42"/>
      <c r="H159" s="48"/>
    </row>
    <row r="160" s="2" customFormat="1" ht="16.8" customHeight="1">
      <c r="A160" s="42"/>
      <c r="B160" s="48"/>
      <c r="C160" s="329" t="s">
        <v>212</v>
      </c>
      <c r="D160" s="329" t="s">
        <v>202</v>
      </c>
      <c r="E160" s="20" t="s">
        <v>48</v>
      </c>
      <c r="F160" s="330">
        <v>43</v>
      </c>
      <c r="G160" s="42"/>
      <c r="H160" s="48"/>
    </row>
    <row r="161" s="2" customFormat="1" ht="16.8" customHeight="1">
      <c r="A161" s="42"/>
      <c r="B161" s="48"/>
      <c r="C161" s="331" t="s">
        <v>2780</v>
      </c>
      <c r="D161" s="42"/>
      <c r="E161" s="42"/>
      <c r="F161" s="42"/>
      <c r="G161" s="42"/>
      <c r="H161" s="48"/>
    </row>
    <row r="162" s="2" customFormat="1" ht="16.8" customHeight="1">
      <c r="A162" s="42"/>
      <c r="B162" s="48"/>
      <c r="C162" s="329" t="s">
        <v>428</v>
      </c>
      <c r="D162" s="329" t="s">
        <v>2811</v>
      </c>
      <c r="E162" s="20" t="s">
        <v>259</v>
      </c>
      <c r="F162" s="330">
        <v>43</v>
      </c>
      <c r="G162" s="42"/>
      <c r="H162" s="48"/>
    </row>
    <row r="163" s="2" customFormat="1" ht="16.8" customHeight="1">
      <c r="A163" s="42"/>
      <c r="B163" s="48"/>
      <c r="C163" s="329" t="s">
        <v>318</v>
      </c>
      <c r="D163" s="329" t="s">
        <v>2789</v>
      </c>
      <c r="E163" s="20" t="s">
        <v>314</v>
      </c>
      <c r="F163" s="330">
        <v>566.65999999999997</v>
      </c>
      <c r="G163" s="42"/>
      <c r="H163" s="48"/>
    </row>
    <row r="164" s="2" customFormat="1" ht="16.8" customHeight="1">
      <c r="A164" s="42"/>
      <c r="B164" s="48"/>
      <c r="C164" s="325" t="s">
        <v>213</v>
      </c>
      <c r="D164" s="326" t="s">
        <v>48</v>
      </c>
      <c r="E164" s="327" t="s">
        <v>48</v>
      </c>
      <c r="F164" s="328">
        <v>42</v>
      </c>
      <c r="G164" s="42"/>
      <c r="H164" s="48"/>
    </row>
    <row r="165" s="2" customFormat="1" ht="16.8" customHeight="1">
      <c r="A165" s="42"/>
      <c r="B165" s="48"/>
      <c r="C165" s="329" t="s">
        <v>213</v>
      </c>
      <c r="D165" s="329" t="s">
        <v>332</v>
      </c>
      <c r="E165" s="20" t="s">
        <v>48</v>
      </c>
      <c r="F165" s="330">
        <v>42</v>
      </c>
      <c r="G165" s="42"/>
      <c r="H165" s="48"/>
    </row>
    <row r="166" s="2" customFormat="1" ht="16.8" customHeight="1">
      <c r="A166" s="42"/>
      <c r="B166" s="48"/>
      <c r="C166" s="331" t="s">
        <v>2780</v>
      </c>
      <c r="D166" s="42"/>
      <c r="E166" s="42"/>
      <c r="F166" s="42"/>
      <c r="G166" s="42"/>
      <c r="H166" s="48"/>
    </row>
    <row r="167" s="2" customFormat="1" ht="16.8" customHeight="1">
      <c r="A167" s="42"/>
      <c r="B167" s="48"/>
      <c r="C167" s="329" t="s">
        <v>438</v>
      </c>
      <c r="D167" s="329" t="s">
        <v>2824</v>
      </c>
      <c r="E167" s="20" t="s">
        <v>259</v>
      </c>
      <c r="F167" s="330">
        <v>42</v>
      </c>
      <c r="G167" s="42"/>
      <c r="H167" s="48"/>
    </row>
    <row r="168" s="2" customFormat="1" ht="16.8" customHeight="1">
      <c r="A168" s="42"/>
      <c r="B168" s="48"/>
      <c r="C168" s="329" t="s">
        <v>318</v>
      </c>
      <c r="D168" s="329" t="s">
        <v>2789</v>
      </c>
      <c r="E168" s="20" t="s">
        <v>314</v>
      </c>
      <c r="F168" s="330">
        <v>566.65999999999997</v>
      </c>
      <c r="G168" s="42"/>
      <c r="H168" s="48"/>
    </row>
    <row r="169" s="2" customFormat="1" ht="16.8" customHeight="1">
      <c r="A169" s="42"/>
      <c r="B169" s="48"/>
      <c r="C169" s="325" t="s">
        <v>215</v>
      </c>
      <c r="D169" s="326" t="s">
        <v>48</v>
      </c>
      <c r="E169" s="327" t="s">
        <v>48</v>
      </c>
      <c r="F169" s="328">
        <v>463</v>
      </c>
      <c r="G169" s="42"/>
      <c r="H169" s="48"/>
    </row>
    <row r="170" s="2" customFormat="1" ht="16.8" customHeight="1">
      <c r="A170" s="42"/>
      <c r="B170" s="48"/>
      <c r="C170" s="329" t="s">
        <v>215</v>
      </c>
      <c r="D170" s="329" t="s">
        <v>328</v>
      </c>
      <c r="E170" s="20" t="s">
        <v>48</v>
      </c>
      <c r="F170" s="330">
        <v>463</v>
      </c>
      <c r="G170" s="42"/>
      <c r="H170" s="48"/>
    </row>
    <row r="171" s="2" customFormat="1" ht="16.8" customHeight="1">
      <c r="A171" s="42"/>
      <c r="B171" s="48"/>
      <c r="C171" s="331" t="s">
        <v>2780</v>
      </c>
      <c r="D171" s="42"/>
      <c r="E171" s="42"/>
      <c r="F171" s="42"/>
      <c r="G171" s="42"/>
      <c r="H171" s="48"/>
    </row>
    <row r="172" s="2" customFormat="1" ht="16.8" customHeight="1">
      <c r="A172" s="42"/>
      <c r="B172" s="48"/>
      <c r="C172" s="329" t="s">
        <v>433</v>
      </c>
      <c r="D172" s="329" t="s">
        <v>2804</v>
      </c>
      <c r="E172" s="20" t="s">
        <v>259</v>
      </c>
      <c r="F172" s="330">
        <v>463</v>
      </c>
      <c r="G172" s="42"/>
      <c r="H172" s="48"/>
    </row>
    <row r="173" s="2" customFormat="1" ht="16.8" customHeight="1">
      <c r="A173" s="42"/>
      <c r="B173" s="48"/>
      <c r="C173" s="329" t="s">
        <v>318</v>
      </c>
      <c r="D173" s="329" t="s">
        <v>2789</v>
      </c>
      <c r="E173" s="20" t="s">
        <v>314</v>
      </c>
      <c r="F173" s="330">
        <v>566.65999999999997</v>
      </c>
      <c r="G173" s="42"/>
      <c r="H173" s="48"/>
    </row>
    <row r="174" s="2" customFormat="1" ht="16.8" customHeight="1">
      <c r="A174" s="42"/>
      <c r="B174" s="48"/>
      <c r="C174" s="325" t="s">
        <v>217</v>
      </c>
      <c r="D174" s="326" t="s">
        <v>48</v>
      </c>
      <c r="E174" s="327" t="s">
        <v>48</v>
      </c>
      <c r="F174" s="328">
        <v>299</v>
      </c>
      <c r="G174" s="42"/>
      <c r="H174" s="48"/>
    </row>
    <row r="175" s="2" customFormat="1" ht="16.8" customHeight="1">
      <c r="A175" s="42"/>
      <c r="B175" s="48"/>
      <c r="C175" s="329" t="s">
        <v>217</v>
      </c>
      <c r="D175" s="329" t="s">
        <v>330</v>
      </c>
      <c r="E175" s="20" t="s">
        <v>48</v>
      </c>
      <c r="F175" s="330">
        <v>299</v>
      </c>
      <c r="G175" s="42"/>
      <c r="H175" s="48"/>
    </row>
    <row r="176" s="2" customFormat="1" ht="16.8" customHeight="1">
      <c r="A176" s="42"/>
      <c r="B176" s="48"/>
      <c r="C176" s="331" t="s">
        <v>2780</v>
      </c>
      <c r="D176" s="42"/>
      <c r="E176" s="42"/>
      <c r="F176" s="42"/>
      <c r="G176" s="42"/>
      <c r="H176" s="48"/>
    </row>
    <row r="177" s="2" customFormat="1" ht="16.8" customHeight="1">
      <c r="A177" s="42"/>
      <c r="B177" s="48"/>
      <c r="C177" s="329" t="s">
        <v>423</v>
      </c>
      <c r="D177" s="329" t="s">
        <v>2825</v>
      </c>
      <c r="E177" s="20" t="s">
        <v>259</v>
      </c>
      <c r="F177" s="330">
        <v>299</v>
      </c>
      <c r="G177" s="42"/>
      <c r="H177" s="48"/>
    </row>
    <row r="178" s="2" customFormat="1" ht="16.8" customHeight="1">
      <c r="A178" s="42"/>
      <c r="B178" s="48"/>
      <c r="C178" s="329" t="s">
        <v>318</v>
      </c>
      <c r="D178" s="329" t="s">
        <v>2789</v>
      </c>
      <c r="E178" s="20" t="s">
        <v>314</v>
      </c>
      <c r="F178" s="330">
        <v>566.65999999999997</v>
      </c>
      <c r="G178" s="42"/>
      <c r="H178" s="48"/>
    </row>
    <row r="179" s="2" customFormat="1" ht="16.8" customHeight="1">
      <c r="A179" s="42"/>
      <c r="B179" s="48"/>
      <c r="C179" s="325" t="s">
        <v>219</v>
      </c>
      <c r="D179" s="326" t="s">
        <v>48</v>
      </c>
      <c r="E179" s="327" t="s">
        <v>48</v>
      </c>
      <c r="F179" s="328">
        <v>24.649999999999999</v>
      </c>
      <c r="G179" s="42"/>
      <c r="H179" s="48"/>
    </row>
    <row r="180" s="2" customFormat="1" ht="16.8" customHeight="1">
      <c r="A180" s="42"/>
      <c r="B180" s="48"/>
      <c r="C180" s="329" t="s">
        <v>48</v>
      </c>
      <c r="D180" s="329" t="s">
        <v>194</v>
      </c>
      <c r="E180" s="20" t="s">
        <v>48</v>
      </c>
      <c r="F180" s="330">
        <v>5.125</v>
      </c>
      <c r="G180" s="42"/>
      <c r="H180" s="48"/>
    </row>
    <row r="181" s="2" customFormat="1" ht="16.8" customHeight="1">
      <c r="A181" s="42"/>
      <c r="B181" s="48"/>
      <c r="C181" s="329" t="s">
        <v>48</v>
      </c>
      <c r="D181" s="329" t="s">
        <v>196</v>
      </c>
      <c r="E181" s="20" t="s">
        <v>48</v>
      </c>
      <c r="F181" s="330">
        <v>19.524999999999999</v>
      </c>
      <c r="G181" s="42"/>
      <c r="H181" s="48"/>
    </row>
    <row r="182" s="2" customFormat="1" ht="16.8" customHeight="1">
      <c r="A182" s="42"/>
      <c r="B182" s="48"/>
      <c r="C182" s="329" t="s">
        <v>219</v>
      </c>
      <c r="D182" s="329" t="s">
        <v>268</v>
      </c>
      <c r="E182" s="20" t="s">
        <v>48</v>
      </c>
      <c r="F182" s="330">
        <v>24.649999999999999</v>
      </c>
      <c r="G182" s="42"/>
      <c r="H182" s="48"/>
    </row>
    <row r="183" s="2" customFormat="1" ht="16.8" customHeight="1">
      <c r="A183" s="42"/>
      <c r="B183" s="48"/>
      <c r="C183" s="331" t="s">
        <v>2780</v>
      </c>
      <c r="D183" s="42"/>
      <c r="E183" s="42"/>
      <c r="F183" s="42"/>
      <c r="G183" s="42"/>
      <c r="H183" s="48"/>
    </row>
    <row r="184" s="2" customFormat="1" ht="16.8" customHeight="1">
      <c r="A184" s="42"/>
      <c r="B184" s="48"/>
      <c r="C184" s="329" t="s">
        <v>555</v>
      </c>
      <c r="D184" s="329" t="s">
        <v>2799</v>
      </c>
      <c r="E184" s="20" t="s">
        <v>528</v>
      </c>
      <c r="F184" s="330">
        <v>24.649999999999999</v>
      </c>
      <c r="G184" s="42"/>
      <c r="H184" s="48"/>
    </row>
    <row r="185" s="2" customFormat="1" ht="16.8" customHeight="1">
      <c r="A185" s="42"/>
      <c r="B185" s="48"/>
      <c r="C185" s="329" t="s">
        <v>562</v>
      </c>
      <c r="D185" s="329" t="s">
        <v>2826</v>
      </c>
      <c r="E185" s="20" t="s">
        <v>528</v>
      </c>
      <c r="F185" s="330">
        <v>221.84999999999999</v>
      </c>
      <c r="G185" s="42"/>
      <c r="H185" s="48"/>
    </row>
    <row r="186" s="2" customFormat="1" ht="16.8" customHeight="1">
      <c r="A186" s="42"/>
      <c r="B186" s="48"/>
      <c r="C186" s="329" t="s">
        <v>568</v>
      </c>
      <c r="D186" s="329" t="s">
        <v>2827</v>
      </c>
      <c r="E186" s="20" t="s">
        <v>528</v>
      </c>
      <c r="F186" s="330">
        <v>24.649999999999999</v>
      </c>
      <c r="G186" s="42"/>
      <c r="H186" s="48"/>
    </row>
    <row r="187" s="2" customFormat="1" ht="16.8" customHeight="1">
      <c r="A187" s="42"/>
      <c r="B187" s="48"/>
      <c r="C187" s="325" t="s">
        <v>221</v>
      </c>
      <c r="D187" s="326" t="s">
        <v>48</v>
      </c>
      <c r="E187" s="327" t="s">
        <v>48</v>
      </c>
      <c r="F187" s="328">
        <v>89.599999999999994</v>
      </c>
      <c r="G187" s="42"/>
      <c r="H187" s="48"/>
    </row>
    <row r="188" s="2" customFormat="1" ht="16.8" customHeight="1">
      <c r="A188" s="42"/>
      <c r="B188" s="48"/>
      <c r="C188" s="329" t="s">
        <v>221</v>
      </c>
      <c r="D188" s="329" t="s">
        <v>396</v>
      </c>
      <c r="E188" s="20" t="s">
        <v>48</v>
      </c>
      <c r="F188" s="330">
        <v>89.599999999999994</v>
      </c>
      <c r="G188" s="42"/>
      <c r="H188" s="48"/>
    </row>
    <row r="189" s="2" customFormat="1" ht="16.8" customHeight="1">
      <c r="A189" s="42"/>
      <c r="B189" s="48"/>
      <c r="C189" s="331" t="s">
        <v>2780</v>
      </c>
      <c r="D189" s="42"/>
      <c r="E189" s="42"/>
      <c r="F189" s="42"/>
      <c r="G189" s="42"/>
      <c r="H189" s="48"/>
    </row>
    <row r="190" s="2" customFormat="1" ht="16.8" customHeight="1">
      <c r="A190" s="42"/>
      <c r="B190" s="48"/>
      <c r="C190" s="329" t="s">
        <v>392</v>
      </c>
      <c r="D190" s="329" t="s">
        <v>2820</v>
      </c>
      <c r="E190" s="20" t="s">
        <v>314</v>
      </c>
      <c r="F190" s="330">
        <v>6.2720000000000002</v>
      </c>
      <c r="G190" s="42"/>
      <c r="H190" s="48"/>
    </row>
    <row r="191" s="2" customFormat="1" ht="16.8" customHeight="1">
      <c r="A191" s="42"/>
      <c r="B191" s="48"/>
      <c r="C191" s="325" t="s">
        <v>223</v>
      </c>
      <c r="D191" s="326" t="s">
        <v>48</v>
      </c>
      <c r="E191" s="327" t="s">
        <v>48</v>
      </c>
      <c r="F191" s="328">
        <v>140.75999999999999</v>
      </c>
      <c r="G191" s="42"/>
      <c r="H191" s="48"/>
    </row>
    <row r="192" s="2" customFormat="1" ht="16.8" customHeight="1">
      <c r="A192" s="42"/>
      <c r="B192" s="48"/>
      <c r="C192" s="329" t="s">
        <v>223</v>
      </c>
      <c r="D192" s="329" t="s">
        <v>532</v>
      </c>
      <c r="E192" s="20" t="s">
        <v>48</v>
      </c>
      <c r="F192" s="330">
        <v>140.75999999999999</v>
      </c>
      <c r="G192" s="42"/>
      <c r="H192" s="48"/>
    </row>
    <row r="193" s="2" customFormat="1" ht="16.8" customHeight="1">
      <c r="A193" s="42"/>
      <c r="B193" s="48"/>
      <c r="C193" s="331" t="s">
        <v>2780</v>
      </c>
      <c r="D193" s="42"/>
      <c r="E193" s="42"/>
      <c r="F193" s="42"/>
      <c r="G193" s="42"/>
      <c r="H193" s="48"/>
    </row>
    <row r="194" s="2" customFormat="1" ht="16.8" customHeight="1">
      <c r="A194" s="42"/>
      <c r="B194" s="48"/>
      <c r="C194" s="329" t="s">
        <v>526</v>
      </c>
      <c r="D194" s="329" t="s">
        <v>2790</v>
      </c>
      <c r="E194" s="20" t="s">
        <v>528</v>
      </c>
      <c r="F194" s="330">
        <v>287.5</v>
      </c>
      <c r="G194" s="42"/>
      <c r="H194" s="48"/>
    </row>
    <row r="195" s="2" customFormat="1" ht="16.8" customHeight="1">
      <c r="A195" s="42"/>
      <c r="B195" s="48"/>
      <c r="C195" s="329" t="s">
        <v>599</v>
      </c>
      <c r="D195" s="329" t="s">
        <v>2828</v>
      </c>
      <c r="E195" s="20" t="s">
        <v>528</v>
      </c>
      <c r="F195" s="330">
        <v>140.75999999999999</v>
      </c>
      <c r="G195" s="42"/>
      <c r="H195" s="48"/>
    </row>
    <row r="196" s="2" customFormat="1" ht="26.4" customHeight="1">
      <c r="A196" s="42"/>
      <c r="B196" s="48"/>
      <c r="C196" s="324" t="s">
        <v>2829</v>
      </c>
      <c r="D196" s="324" t="s">
        <v>103</v>
      </c>
      <c r="E196" s="42"/>
      <c r="F196" s="42"/>
      <c r="G196" s="42"/>
      <c r="H196" s="48"/>
    </row>
    <row r="197" s="2" customFormat="1" ht="16.8" customHeight="1">
      <c r="A197" s="42"/>
      <c r="B197" s="48"/>
      <c r="C197" s="325" t="s">
        <v>604</v>
      </c>
      <c r="D197" s="326" t="s">
        <v>48</v>
      </c>
      <c r="E197" s="327" t="s">
        <v>48</v>
      </c>
      <c r="F197" s="328">
        <v>66.320999999999998</v>
      </c>
      <c r="G197" s="42"/>
      <c r="H197" s="48"/>
    </row>
    <row r="198" s="2" customFormat="1" ht="16.8" customHeight="1">
      <c r="A198" s="42"/>
      <c r="B198" s="48"/>
      <c r="C198" s="329" t="s">
        <v>48</v>
      </c>
      <c r="D198" s="329" t="s">
        <v>834</v>
      </c>
      <c r="E198" s="20" t="s">
        <v>48</v>
      </c>
      <c r="F198" s="330">
        <v>0</v>
      </c>
      <c r="G198" s="42"/>
      <c r="H198" s="48"/>
    </row>
    <row r="199" s="2" customFormat="1" ht="16.8" customHeight="1">
      <c r="A199" s="42"/>
      <c r="B199" s="48"/>
      <c r="C199" s="329" t="s">
        <v>48</v>
      </c>
      <c r="D199" s="329" t="s">
        <v>925</v>
      </c>
      <c r="E199" s="20" t="s">
        <v>48</v>
      </c>
      <c r="F199" s="330">
        <v>66.320999999999998</v>
      </c>
      <c r="G199" s="42"/>
      <c r="H199" s="48"/>
    </row>
    <row r="200" s="2" customFormat="1" ht="16.8" customHeight="1">
      <c r="A200" s="42"/>
      <c r="B200" s="48"/>
      <c r="C200" s="329" t="s">
        <v>604</v>
      </c>
      <c r="D200" s="329" t="s">
        <v>268</v>
      </c>
      <c r="E200" s="20" t="s">
        <v>48</v>
      </c>
      <c r="F200" s="330">
        <v>66.320999999999998</v>
      </c>
      <c r="G200" s="42"/>
      <c r="H200" s="48"/>
    </row>
    <row r="201" s="2" customFormat="1" ht="16.8" customHeight="1">
      <c r="A201" s="42"/>
      <c r="B201" s="48"/>
      <c r="C201" s="331" t="s">
        <v>2780</v>
      </c>
      <c r="D201" s="42"/>
      <c r="E201" s="42"/>
      <c r="F201" s="42"/>
      <c r="G201" s="42"/>
      <c r="H201" s="48"/>
    </row>
    <row r="202" s="2" customFormat="1" ht="16.8" customHeight="1">
      <c r="A202" s="42"/>
      <c r="B202" s="48"/>
      <c r="C202" s="329" t="s">
        <v>1244</v>
      </c>
      <c r="D202" s="329" t="s">
        <v>2830</v>
      </c>
      <c r="E202" s="20" t="s">
        <v>314</v>
      </c>
      <c r="F202" s="330">
        <v>66.320999999999998</v>
      </c>
      <c r="G202" s="42"/>
      <c r="H202" s="48"/>
    </row>
    <row r="203" s="2" customFormat="1" ht="16.8" customHeight="1">
      <c r="A203" s="42"/>
      <c r="B203" s="48"/>
      <c r="C203" s="329" t="s">
        <v>906</v>
      </c>
      <c r="D203" s="329" t="s">
        <v>2831</v>
      </c>
      <c r="E203" s="20" t="s">
        <v>314</v>
      </c>
      <c r="F203" s="330">
        <v>2000.52</v>
      </c>
      <c r="G203" s="42"/>
      <c r="H203" s="48"/>
    </row>
    <row r="204" s="2" customFormat="1" ht="16.8" customHeight="1">
      <c r="A204" s="42"/>
      <c r="B204" s="48"/>
      <c r="C204" s="325" t="s">
        <v>1027</v>
      </c>
      <c r="D204" s="326" t="s">
        <v>48</v>
      </c>
      <c r="E204" s="327" t="s">
        <v>48</v>
      </c>
      <c r="F204" s="328">
        <v>220.93899999999999</v>
      </c>
      <c r="G204" s="42"/>
      <c r="H204" s="48"/>
    </row>
    <row r="205" s="2" customFormat="1" ht="16.8" customHeight="1">
      <c r="A205" s="42"/>
      <c r="B205" s="48"/>
      <c r="C205" s="329" t="s">
        <v>48</v>
      </c>
      <c r="D205" s="329" t="s">
        <v>873</v>
      </c>
      <c r="E205" s="20" t="s">
        <v>48</v>
      </c>
      <c r="F205" s="330">
        <v>0</v>
      </c>
      <c r="G205" s="42"/>
      <c r="H205" s="48"/>
    </row>
    <row r="206" s="2" customFormat="1" ht="16.8" customHeight="1">
      <c r="A206" s="42"/>
      <c r="B206" s="48"/>
      <c r="C206" s="329" t="s">
        <v>48</v>
      </c>
      <c r="D206" s="329" t="s">
        <v>874</v>
      </c>
      <c r="E206" s="20" t="s">
        <v>48</v>
      </c>
      <c r="F206" s="330">
        <v>149.94999999999999</v>
      </c>
      <c r="G206" s="42"/>
      <c r="H206" s="48"/>
    </row>
    <row r="207" s="2" customFormat="1" ht="16.8" customHeight="1">
      <c r="A207" s="42"/>
      <c r="B207" s="48"/>
      <c r="C207" s="329" t="s">
        <v>48</v>
      </c>
      <c r="D207" s="329" t="s">
        <v>875</v>
      </c>
      <c r="E207" s="20" t="s">
        <v>48</v>
      </c>
      <c r="F207" s="330">
        <v>97.721999999999994</v>
      </c>
      <c r="G207" s="42"/>
      <c r="H207" s="48"/>
    </row>
    <row r="208" s="2" customFormat="1" ht="16.8" customHeight="1">
      <c r="A208" s="42"/>
      <c r="B208" s="48"/>
      <c r="C208" s="329" t="s">
        <v>48</v>
      </c>
      <c r="D208" s="329" t="s">
        <v>1026</v>
      </c>
      <c r="E208" s="20" t="s">
        <v>48</v>
      </c>
      <c r="F208" s="330">
        <v>-26.733000000000001</v>
      </c>
      <c r="G208" s="42"/>
      <c r="H208" s="48"/>
    </row>
    <row r="209" s="2" customFormat="1" ht="16.8" customHeight="1">
      <c r="A209" s="42"/>
      <c r="B209" s="48"/>
      <c r="C209" s="329" t="s">
        <v>1027</v>
      </c>
      <c r="D209" s="329" t="s">
        <v>268</v>
      </c>
      <c r="E209" s="20" t="s">
        <v>48</v>
      </c>
      <c r="F209" s="330">
        <v>220.93899999999999</v>
      </c>
      <c r="G209" s="42"/>
      <c r="H209" s="48"/>
    </row>
    <row r="210" s="2" customFormat="1" ht="16.8" customHeight="1">
      <c r="A210" s="42"/>
      <c r="B210" s="48"/>
      <c r="C210" s="325" t="s">
        <v>606</v>
      </c>
      <c r="D210" s="326" t="s">
        <v>48</v>
      </c>
      <c r="E210" s="327" t="s">
        <v>48</v>
      </c>
      <c r="F210" s="328">
        <v>82.522000000000006</v>
      </c>
      <c r="G210" s="42"/>
      <c r="H210" s="48"/>
    </row>
    <row r="211" s="2" customFormat="1" ht="16.8" customHeight="1">
      <c r="A211" s="42"/>
      <c r="B211" s="48"/>
      <c r="C211" s="329" t="s">
        <v>48</v>
      </c>
      <c r="D211" s="329" t="s">
        <v>834</v>
      </c>
      <c r="E211" s="20" t="s">
        <v>48</v>
      </c>
      <c r="F211" s="330">
        <v>0</v>
      </c>
      <c r="G211" s="42"/>
      <c r="H211" s="48"/>
    </row>
    <row r="212" s="2" customFormat="1" ht="16.8" customHeight="1">
      <c r="A212" s="42"/>
      <c r="B212" s="48"/>
      <c r="C212" s="329" t="s">
        <v>48</v>
      </c>
      <c r="D212" s="329" t="s">
        <v>918</v>
      </c>
      <c r="E212" s="20" t="s">
        <v>48</v>
      </c>
      <c r="F212" s="330">
        <v>40.631999999999998</v>
      </c>
      <c r="G212" s="42"/>
      <c r="H212" s="48"/>
    </row>
    <row r="213" s="2" customFormat="1" ht="16.8" customHeight="1">
      <c r="A213" s="42"/>
      <c r="B213" s="48"/>
      <c r="C213" s="329" t="s">
        <v>48</v>
      </c>
      <c r="D213" s="329" t="s">
        <v>919</v>
      </c>
      <c r="E213" s="20" t="s">
        <v>48</v>
      </c>
      <c r="F213" s="330">
        <v>41.890000000000001</v>
      </c>
      <c r="G213" s="42"/>
      <c r="H213" s="48"/>
    </row>
    <row r="214" s="2" customFormat="1" ht="16.8" customHeight="1">
      <c r="A214" s="42"/>
      <c r="B214" s="48"/>
      <c r="C214" s="329" t="s">
        <v>606</v>
      </c>
      <c r="D214" s="329" t="s">
        <v>268</v>
      </c>
      <c r="E214" s="20" t="s">
        <v>48</v>
      </c>
      <c r="F214" s="330">
        <v>82.522000000000006</v>
      </c>
      <c r="G214" s="42"/>
      <c r="H214" s="48"/>
    </row>
    <row r="215" s="2" customFormat="1" ht="16.8" customHeight="1">
      <c r="A215" s="42"/>
      <c r="B215" s="48"/>
      <c r="C215" s="331" t="s">
        <v>2780</v>
      </c>
      <c r="D215" s="42"/>
      <c r="E215" s="42"/>
      <c r="F215" s="42"/>
      <c r="G215" s="42"/>
      <c r="H215" s="48"/>
    </row>
    <row r="216" s="2" customFormat="1" ht="16.8" customHeight="1">
      <c r="A216" s="42"/>
      <c r="B216" s="48"/>
      <c r="C216" s="329" t="s">
        <v>1030</v>
      </c>
      <c r="D216" s="329" t="s">
        <v>2832</v>
      </c>
      <c r="E216" s="20" t="s">
        <v>314</v>
      </c>
      <c r="F216" s="330">
        <v>82.522000000000006</v>
      </c>
      <c r="G216" s="42"/>
      <c r="H216" s="48"/>
    </row>
    <row r="217" s="2" customFormat="1" ht="16.8" customHeight="1">
      <c r="A217" s="42"/>
      <c r="B217" s="48"/>
      <c r="C217" s="329" t="s">
        <v>906</v>
      </c>
      <c r="D217" s="329" t="s">
        <v>2831</v>
      </c>
      <c r="E217" s="20" t="s">
        <v>314</v>
      </c>
      <c r="F217" s="330">
        <v>2000.52</v>
      </c>
      <c r="G217" s="42"/>
      <c r="H217" s="48"/>
    </row>
    <row r="218" s="2" customFormat="1" ht="16.8" customHeight="1">
      <c r="A218" s="42"/>
      <c r="B218" s="48"/>
      <c r="C218" s="325" t="s">
        <v>608</v>
      </c>
      <c r="D218" s="326" t="s">
        <v>48</v>
      </c>
      <c r="E218" s="327" t="s">
        <v>48</v>
      </c>
      <c r="F218" s="328">
        <v>850.67399999999998</v>
      </c>
      <c r="G218" s="42"/>
      <c r="H218" s="48"/>
    </row>
    <row r="219" s="2" customFormat="1" ht="16.8" customHeight="1">
      <c r="A219" s="42"/>
      <c r="B219" s="48"/>
      <c r="C219" s="329" t="s">
        <v>48</v>
      </c>
      <c r="D219" s="329" t="s">
        <v>834</v>
      </c>
      <c r="E219" s="20" t="s">
        <v>48</v>
      </c>
      <c r="F219" s="330">
        <v>0</v>
      </c>
      <c r="G219" s="42"/>
      <c r="H219" s="48"/>
    </row>
    <row r="220" s="2" customFormat="1" ht="16.8" customHeight="1">
      <c r="A220" s="42"/>
      <c r="B220" s="48"/>
      <c r="C220" s="329" t="s">
        <v>48</v>
      </c>
      <c r="D220" s="329" t="s">
        <v>971</v>
      </c>
      <c r="E220" s="20" t="s">
        <v>48</v>
      </c>
      <c r="F220" s="330">
        <v>72.900000000000006</v>
      </c>
      <c r="G220" s="42"/>
      <c r="H220" s="48"/>
    </row>
    <row r="221" s="2" customFormat="1" ht="16.8" customHeight="1">
      <c r="A221" s="42"/>
      <c r="B221" s="48"/>
      <c r="C221" s="329" t="s">
        <v>48</v>
      </c>
      <c r="D221" s="329" t="s">
        <v>972</v>
      </c>
      <c r="E221" s="20" t="s">
        <v>48</v>
      </c>
      <c r="F221" s="330">
        <v>205.477</v>
      </c>
      <c r="G221" s="42"/>
      <c r="H221" s="48"/>
    </row>
    <row r="222" s="2" customFormat="1" ht="16.8" customHeight="1">
      <c r="A222" s="42"/>
      <c r="B222" s="48"/>
      <c r="C222" s="329" t="s">
        <v>48</v>
      </c>
      <c r="D222" s="329" t="s">
        <v>973</v>
      </c>
      <c r="E222" s="20" t="s">
        <v>48</v>
      </c>
      <c r="F222" s="330">
        <v>225.517</v>
      </c>
      <c r="G222" s="42"/>
      <c r="H222" s="48"/>
    </row>
    <row r="223" s="2" customFormat="1" ht="16.8" customHeight="1">
      <c r="A223" s="42"/>
      <c r="B223" s="48"/>
      <c r="C223" s="329" t="s">
        <v>48</v>
      </c>
      <c r="D223" s="329" t="s">
        <v>974</v>
      </c>
      <c r="E223" s="20" t="s">
        <v>48</v>
      </c>
      <c r="F223" s="330">
        <v>82.620000000000005</v>
      </c>
      <c r="G223" s="42"/>
      <c r="H223" s="48"/>
    </row>
    <row r="224" s="2" customFormat="1" ht="16.8" customHeight="1">
      <c r="A224" s="42"/>
      <c r="B224" s="48"/>
      <c r="C224" s="329" t="s">
        <v>48</v>
      </c>
      <c r="D224" s="329" t="s">
        <v>975</v>
      </c>
      <c r="E224" s="20" t="s">
        <v>48</v>
      </c>
      <c r="F224" s="330">
        <v>183.59999999999999</v>
      </c>
      <c r="G224" s="42"/>
      <c r="H224" s="48"/>
    </row>
    <row r="225" s="2" customFormat="1" ht="16.8" customHeight="1">
      <c r="A225" s="42"/>
      <c r="B225" s="48"/>
      <c r="C225" s="329" t="s">
        <v>610</v>
      </c>
      <c r="D225" s="329" t="s">
        <v>976</v>
      </c>
      <c r="E225" s="20" t="s">
        <v>48</v>
      </c>
      <c r="F225" s="330">
        <v>80.560000000000002</v>
      </c>
      <c r="G225" s="42"/>
      <c r="H225" s="48"/>
    </row>
    <row r="226" s="2" customFormat="1" ht="16.8" customHeight="1">
      <c r="A226" s="42"/>
      <c r="B226" s="48"/>
      <c r="C226" s="329" t="s">
        <v>608</v>
      </c>
      <c r="D226" s="329" t="s">
        <v>268</v>
      </c>
      <c r="E226" s="20" t="s">
        <v>48</v>
      </c>
      <c r="F226" s="330">
        <v>850.67399999999998</v>
      </c>
      <c r="G226" s="42"/>
      <c r="H226" s="48"/>
    </row>
    <row r="227" s="2" customFormat="1" ht="16.8" customHeight="1">
      <c r="A227" s="42"/>
      <c r="B227" s="48"/>
      <c r="C227" s="331" t="s">
        <v>2780</v>
      </c>
      <c r="D227" s="42"/>
      <c r="E227" s="42"/>
      <c r="F227" s="42"/>
      <c r="G227" s="42"/>
      <c r="H227" s="48"/>
    </row>
    <row r="228" s="2" customFormat="1" ht="16.8" customHeight="1">
      <c r="A228" s="42"/>
      <c r="B228" s="48"/>
      <c r="C228" s="329" t="s">
        <v>967</v>
      </c>
      <c r="D228" s="329" t="s">
        <v>2833</v>
      </c>
      <c r="E228" s="20" t="s">
        <v>259</v>
      </c>
      <c r="F228" s="330">
        <v>850.67399999999998</v>
      </c>
      <c r="G228" s="42"/>
      <c r="H228" s="48"/>
    </row>
    <row r="229" s="2" customFormat="1" ht="16.8" customHeight="1">
      <c r="A229" s="42"/>
      <c r="B229" s="48"/>
      <c r="C229" s="329" t="s">
        <v>977</v>
      </c>
      <c r="D229" s="329" t="s">
        <v>2834</v>
      </c>
      <c r="E229" s="20" t="s">
        <v>259</v>
      </c>
      <c r="F229" s="330">
        <v>850.67399999999998</v>
      </c>
      <c r="G229" s="42"/>
      <c r="H229" s="48"/>
    </row>
    <row r="230" s="2" customFormat="1" ht="16.8" customHeight="1">
      <c r="A230" s="42"/>
      <c r="B230" s="48"/>
      <c r="C230" s="325" t="s">
        <v>610</v>
      </c>
      <c r="D230" s="326" t="s">
        <v>48</v>
      </c>
      <c r="E230" s="327" t="s">
        <v>48</v>
      </c>
      <c r="F230" s="328">
        <v>80.560000000000002</v>
      </c>
      <c r="G230" s="42"/>
      <c r="H230" s="48"/>
    </row>
    <row r="231" s="2" customFormat="1" ht="16.8" customHeight="1">
      <c r="A231" s="42"/>
      <c r="B231" s="48"/>
      <c r="C231" s="329" t="s">
        <v>610</v>
      </c>
      <c r="D231" s="329" t="s">
        <v>976</v>
      </c>
      <c r="E231" s="20" t="s">
        <v>48</v>
      </c>
      <c r="F231" s="330">
        <v>80.560000000000002</v>
      </c>
      <c r="G231" s="42"/>
      <c r="H231" s="48"/>
    </row>
    <row r="232" s="2" customFormat="1" ht="16.8" customHeight="1">
      <c r="A232" s="42"/>
      <c r="B232" s="48"/>
      <c r="C232" s="331" t="s">
        <v>2780</v>
      </c>
      <c r="D232" s="42"/>
      <c r="E232" s="42"/>
      <c r="F232" s="42"/>
      <c r="G232" s="42"/>
      <c r="H232" s="48"/>
    </row>
    <row r="233" s="2" customFormat="1" ht="16.8" customHeight="1">
      <c r="A233" s="42"/>
      <c r="B233" s="48"/>
      <c r="C233" s="329" t="s">
        <v>967</v>
      </c>
      <c r="D233" s="329" t="s">
        <v>2833</v>
      </c>
      <c r="E233" s="20" t="s">
        <v>259</v>
      </c>
      <c r="F233" s="330">
        <v>850.67399999999998</v>
      </c>
      <c r="G233" s="42"/>
      <c r="H233" s="48"/>
    </row>
    <row r="234" s="2" customFormat="1" ht="16.8" customHeight="1">
      <c r="A234" s="42"/>
      <c r="B234" s="48"/>
      <c r="C234" s="329" t="s">
        <v>997</v>
      </c>
      <c r="D234" s="329" t="s">
        <v>2835</v>
      </c>
      <c r="E234" s="20" t="s">
        <v>259</v>
      </c>
      <c r="F234" s="330">
        <v>80.560000000000002</v>
      </c>
      <c r="G234" s="42"/>
      <c r="H234" s="48"/>
    </row>
    <row r="235" s="2" customFormat="1" ht="16.8" customHeight="1">
      <c r="A235" s="42"/>
      <c r="B235" s="48"/>
      <c r="C235" s="329" t="s">
        <v>1002</v>
      </c>
      <c r="D235" s="329" t="s">
        <v>2836</v>
      </c>
      <c r="E235" s="20" t="s">
        <v>259</v>
      </c>
      <c r="F235" s="330">
        <v>80.560000000000002</v>
      </c>
      <c r="G235" s="42"/>
      <c r="H235" s="48"/>
    </row>
    <row r="236" s="2" customFormat="1" ht="16.8" customHeight="1">
      <c r="A236" s="42"/>
      <c r="B236" s="48"/>
      <c r="C236" s="325" t="s">
        <v>612</v>
      </c>
      <c r="D236" s="326" t="s">
        <v>48</v>
      </c>
      <c r="E236" s="327" t="s">
        <v>48</v>
      </c>
      <c r="F236" s="328">
        <v>73</v>
      </c>
      <c r="G236" s="42"/>
      <c r="H236" s="48"/>
    </row>
    <row r="237" s="2" customFormat="1" ht="16.8" customHeight="1">
      <c r="A237" s="42"/>
      <c r="B237" s="48"/>
      <c r="C237" s="329" t="s">
        <v>48</v>
      </c>
      <c r="D237" s="329" t="s">
        <v>1368</v>
      </c>
      <c r="E237" s="20" t="s">
        <v>48</v>
      </c>
      <c r="F237" s="330">
        <v>68</v>
      </c>
      <c r="G237" s="42"/>
      <c r="H237" s="48"/>
    </row>
    <row r="238" s="2" customFormat="1" ht="16.8" customHeight="1">
      <c r="A238" s="42"/>
      <c r="B238" s="48"/>
      <c r="C238" s="329" t="s">
        <v>48</v>
      </c>
      <c r="D238" s="329" t="s">
        <v>1369</v>
      </c>
      <c r="E238" s="20" t="s">
        <v>48</v>
      </c>
      <c r="F238" s="330">
        <v>5</v>
      </c>
      <c r="G238" s="42"/>
      <c r="H238" s="48"/>
    </row>
    <row r="239" s="2" customFormat="1" ht="16.8" customHeight="1">
      <c r="A239" s="42"/>
      <c r="B239" s="48"/>
      <c r="C239" s="329" t="s">
        <v>612</v>
      </c>
      <c r="D239" s="329" t="s">
        <v>310</v>
      </c>
      <c r="E239" s="20" t="s">
        <v>48</v>
      </c>
      <c r="F239" s="330">
        <v>73</v>
      </c>
      <c r="G239" s="42"/>
      <c r="H239" s="48"/>
    </row>
    <row r="240" s="2" customFormat="1" ht="16.8" customHeight="1">
      <c r="A240" s="42"/>
      <c r="B240" s="48"/>
      <c r="C240" s="331" t="s">
        <v>2780</v>
      </c>
      <c r="D240" s="42"/>
      <c r="E240" s="42"/>
      <c r="F240" s="42"/>
      <c r="G240" s="42"/>
      <c r="H240" s="48"/>
    </row>
    <row r="241" s="2" customFormat="1" ht="16.8" customHeight="1">
      <c r="A241" s="42"/>
      <c r="B241" s="48"/>
      <c r="C241" s="329" t="s">
        <v>1364</v>
      </c>
      <c r="D241" s="329" t="s">
        <v>2837</v>
      </c>
      <c r="E241" s="20" t="s">
        <v>192</v>
      </c>
      <c r="F241" s="330">
        <v>73</v>
      </c>
      <c r="G241" s="42"/>
      <c r="H241" s="48"/>
    </row>
    <row r="242" s="2" customFormat="1" ht="16.8" customHeight="1">
      <c r="A242" s="42"/>
      <c r="B242" s="48"/>
      <c r="C242" s="329" t="s">
        <v>1378</v>
      </c>
      <c r="D242" s="329" t="s">
        <v>2838</v>
      </c>
      <c r="E242" s="20" t="s">
        <v>192</v>
      </c>
      <c r="F242" s="330">
        <v>73</v>
      </c>
      <c r="G242" s="42"/>
      <c r="H242" s="48"/>
    </row>
    <row r="243" s="2" customFormat="1" ht="16.8" customHeight="1">
      <c r="A243" s="42"/>
      <c r="B243" s="48"/>
      <c r="C243" s="329" t="s">
        <v>1371</v>
      </c>
      <c r="D243" s="329" t="s">
        <v>1372</v>
      </c>
      <c r="E243" s="20" t="s">
        <v>259</v>
      </c>
      <c r="F243" s="330">
        <v>182.5</v>
      </c>
      <c r="G243" s="42"/>
      <c r="H243" s="48"/>
    </row>
    <row r="244" s="2" customFormat="1" ht="16.8" customHeight="1">
      <c r="A244" s="42"/>
      <c r="B244" s="48"/>
      <c r="C244" s="325" t="s">
        <v>614</v>
      </c>
      <c r="D244" s="326" t="s">
        <v>48</v>
      </c>
      <c r="E244" s="327" t="s">
        <v>48</v>
      </c>
      <c r="F244" s="328">
        <v>30</v>
      </c>
      <c r="G244" s="42"/>
      <c r="H244" s="48"/>
    </row>
    <row r="245" s="2" customFormat="1" ht="16.8" customHeight="1">
      <c r="A245" s="42"/>
      <c r="B245" s="48"/>
      <c r="C245" s="329" t="s">
        <v>48</v>
      </c>
      <c r="D245" s="329" t="s">
        <v>1406</v>
      </c>
      <c r="E245" s="20" t="s">
        <v>48</v>
      </c>
      <c r="F245" s="330">
        <v>0</v>
      </c>
      <c r="G245" s="42"/>
      <c r="H245" s="48"/>
    </row>
    <row r="246" s="2" customFormat="1" ht="16.8" customHeight="1">
      <c r="A246" s="42"/>
      <c r="B246" s="48"/>
      <c r="C246" s="329" t="s">
        <v>614</v>
      </c>
      <c r="D246" s="329" t="s">
        <v>1407</v>
      </c>
      <c r="E246" s="20" t="s">
        <v>48</v>
      </c>
      <c r="F246" s="330">
        <v>30</v>
      </c>
      <c r="G246" s="42"/>
      <c r="H246" s="48"/>
    </row>
    <row r="247" s="2" customFormat="1" ht="16.8" customHeight="1">
      <c r="A247" s="42"/>
      <c r="B247" s="48"/>
      <c r="C247" s="331" t="s">
        <v>2780</v>
      </c>
      <c r="D247" s="42"/>
      <c r="E247" s="42"/>
      <c r="F247" s="42"/>
      <c r="G247" s="42"/>
      <c r="H247" s="48"/>
    </row>
    <row r="248" s="2" customFormat="1" ht="16.8" customHeight="1">
      <c r="A248" s="42"/>
      <c r="B248" s="48"/>
      <c r="C248" s="329" t="s">
        <v>1409</v>
      </c>
      <c r="D248" s="329" t="s">
        <v>1410</v>
      </c>
      <c r="E248" s="20" t="s">
        <v>192</v>
      </c>
      <c r="F248" s="330">
        <v>30</v>
      </c>
      <c r="G248" s="42"/>
      <c r="H248" s="48"/>
    </row>
    <row r="249" s="2" customFormat="1" ht="16.8" customHeight="1">
      <c r="A249" s="42"/>
      <c r="B249" s="48"/>
      <c r="C249" s="329" t="s">
        <v>1399</v>
      </c>
      <c r="D249" s="329" t="s">
        <v>2839</v>
      </c>
      <c r="E249" s="20" t="s">
        <v>379</v>
      </c>
      <c r="F249" s="330">
        <v>210</v>
      </c>
      <c r="G249" s="42"/>
      <c r="H249" s="48"/>
    </row>
    <row r="250" s="2" customFormat="1" ht="16.8" customHeight="1">
      <c r="A250" s="42"/>
      <c r="B250" s="48"/>
      <c r="C250" s="329" t="s">
        <v>1413</v>
      </c>
      <c r="D250" s="329" t="s">
        <v>2840</v>
      </c>
      <c r="E250" s="20" t="s">
        <v>379</v>
      </c>
      <c r="F250" s="330">
        <v>210</v>
      </c>
      <c r="G250" s="42"/>
      <c r="H250" s="48"/>
    </row>
    <row r="251" s="2" customFormat="1" ht="16.8" customHeight="1">
      <c r="A251" s="42"/>
      <c r="B251" s="48"/>
      <c r="C251" s="325" t="s">
        <v>615</v>
      </c>
      <c r="D251" s="326" t="s">
        <v>48</v>
      </c>
      <c r="E251" s="327" t="s">
        <v>48</v>
      </c>
      <c r="F251" s="328">
        <v>151.53</v>
      </c>
      <c r="G251" s="42"/>
      <c r="H251" s="48"/>
    </row>
    <row r="252" s="2" customFormat="1" ht="16.8" customHeight="1">
      <c r="A252" s="42"/>
      <c r="B252" s="48"/>
      <c r="C252" s="329" t="s">
        <v>48</v>
      </c>
      <c r="D252" s="329" t="s">
        <v>1172</v>
      </c>
      <c r="E252" s="20" t="s">
        <v>48</v>
      </c>
      <c r="F252" s="330">
        <v>0</v>
      </c>
      <c r="G252" s="42"/>
      <c r="H252" s="48"/>
    </row>
    <row r="253" s="2" customFormat="1" ht="16.8" customHeight="1">
      <c r="A253" s="42"/>
      <c r="B253" s="48"/>
      <c r="C253" s="329" t="s">
        <v>48</v>
      </c>
      <c r="D253" s="329" t="s">
        <v>1338</v>
      </c>
      <c r="E253" s="20" t="s">
        <v>48</v>
      </c>
      <c r="F253" s="330">
        <v>13.050000000000001</v>
      </c>
      <c r="G253" s="42"/>
      <c r="H253" s="48"/>
    </row>
    <row r="254" s="2" customFormat="1" ht="16.8" customHeight="1">
      <c r="A254" s="42"/>
      <c r="B254" s="48"/>
      <c r="C254" s="329" t="s">
        <v>48</v>
      </c>
      <c r="D254" s="329" t="s">
        <v>1339</v>
      </c>
      <c r="E254" s="20" t="s">
        <v>48</v>
      </c>
      <c r="F254" s="330">
        <v>57.439999999999998</v>
      </c>
      <c r="G254" s="42"/>
      <c r="H254" s="48"/>
    </row>
    <row r="255" s="2" customFormat="1" ht="16.8" customHeight="1">
      <c r="A255" s="42"/>
      <c r="B255" s="48"/>
      <c r="C255" s="329" t="s">
        <v>48</v>
      </c>
      <c r="D255" s="329" t="s">
        <v>1340</v>
      </c>
      <c r="E255" s="20" t="s">
        <v>48</v>
      </c>
      <c r="F255" s="330">
        <v>57.439999999999998</v>
      </c>
      <c r="G255" s="42"/>
      <c r="H255" s="48"/>
    </row>
    <row r="256" s="2" customFormat="1" ht="16.8" customHeight="1">
      <c r="A256" s="42"/>
      <c r="B256" s="48"/>
      <c r="C256" s="329" t="s">
        <v>48</v>
      </c>
      <c r="D256" s="329" t="s">
        <v>1341</v>
      </c>
      <c r="E256" s="20" t="s">
        <v>48</v>
      </c>
      <c r="F256" s="330">
        <v>23.600000000000001</v>
      </c>
      <c r="G256" s="42"/>
      <c r="H256" s="48"/>
    </row>
    <row r="257" s="2" customFormat="1" ht="16.8" customHeight="1">
      <c r="A257" s="42"/>
      <c r="B257" s="48"/>
      <c r="C257" s="329" t="s">
        <v>615</v>
      </c>
      <c r="D257" s="329" t="s">
        <v>268</v>
      </c>
      <c r="E257" s="20" t="s">
        <v>48</v>
      </c>
      <c r="F257" s="330">
        <v>151.53</v>
      </c>
      <c r="G257" s="42"/>
      <c r="H257" s="48"/>
    </row>
    <row r="258" s="2" customFormat="1" ht="16.8" customHeight="1">
      <c r="A258" s="42"/>
      <c r="B258" s="48"/>
      <c r="C258" s="331" t="s">
        <v>2780</v>
      </c>
      <c r="D258" s="42"/>
      <c r="E258" s="42"/>
      <c r="F258" s="42"/>
      <c r="G258" s="42"/>
      <c r="H258" s="48"/>
    </row>
    <row r="259" s="2" customFormat="1" ht="16.8" customHeight="1">
      <c r="A259" s="42"/>
      <c r="B259" s="48"/>
      <c r="C259" s="329" t="s">
        <v>1334</v>
      </c>
      <c r="D259" s="329" t="s">
        <v>2841</v>
      </c>
      <c r="E259" s="20" t="s">
        <v>192</v>
      </c>
      <c r="F259" s="330">
        <v>151.53</v>
      </c>
      <c r="G259" s="42"/>
      <c r="H259" s="48"/>
    </row>
    <row r="260" s="2" customFormat="1" ht="16.8" customHeight="1">
      <c r="A260" s="42"/>
      <c r="B260" s="48"/>
      <c r="C260" s="329" t="s">
        <v>1349</v>
      </c>
      <c r="D260" s="329" t="s">
        <v>1350</v>
      </c>
      <c r="E260" s="20" t="s">
        <v>528</v>
      </c>
      <c r="F260" s="330">
        <v>0.86399999999999999</v>
      </c>
      <c r="G260" s="42"/>
      <c r="H260" s="48"/>
    </row>
    <row r="261" s="2" customFormat="1" ht="16.8" customHeight="1">
      <c r="A261" s="42"/>
      <c r="B261" s="48"/>
      <c r="C261" s="329" t="s">
        <v>1343</v>
      </c>
      <c r="D261" s="329" t="s">
        <v>1344</v>
      </c>
      <c r="E261" s="20" t="s">
        <v>192</v>
      </c>
      <c r="F261" s="330">
        <v>174.25999999999999</v>
      </c>
      <c r="G261" s="42"/>
      <c r="H261" s="48"/>
    </row>
    <row r="262" s="2" customFormat="1" ht="16.8" customHeight="1">
      <c r="A262" s="42"/>
      <c r="B262" s="48"/>
      <c r="C262" s="325" t="s">
        <v>617</v>
      </c>
      <c r="D262" s="326" t="s">
        <v>48</v>
      </c>
      <c r="E262" s="327" t="s">
        <v>48</v>
      </c>
      <c r="F262" s="328">
        <v>21.09</v>
      </c>
      <c r="G262" s="42"/>
      <c r="H262" s="48"/>
    </row>
    <row r="263" s="2" customFormat="1" ht="16.8" customHeight="1">
      <c r="A263" s="42"/>
      <c r="B263" s="48"/>
      <c r="C263" s="329" t="s">
        <v>617</v>
      </c>
      <c r="D263" s="329" t="s">
        <v>847</v>
      </c>
      <c r="E263" s="20" t="s">
        <v>48</v>
      </c>
      <c r="F263" s="330">
        <v>21.09</v>
      </c>
      <c r="G263" s="42"/>
      <c r="H263" s="48"/>
    </row>
    <row r="264" s="2" customFormat="1" ht="16.8" customHeight="1">
      <c r="A264" s="42"/>
      <c r="B264" s="48"/>
      <c r="C264" s="331" t="s">
        <v>2780</v>
      </c>
      <c r="D264" s="42"/>
      <c r="E264" s="42"/>
      <c r="F264" s="42"/>
      <c r="G264" s="42"/>
      <c r="H264" s="48"/>
    </row>
    <row r="265" s="2" customFormat="1" ht="16.8" customHeight="1">
      <c r="A265" s="42"/>
      <c r="B265" s="48"/>
      <c r="C265" s="329" t="s">
        <v>1006</v>
      </c>
      <c r="D265" s="329" t="s">
        <v>2842</v>
      </c>
      <c r="E265" s="20" t="s">
        <v>314</v>
      </c>
      <c r="F265" s="330">
        <v>137.52099999999999</v>
      </c>
      <c r="G265" s="42"/>
      <c r="H265" s="48"/>
    </row>
    <row r="266" s="2" customFormat="1" ht="16.8" customHeight="1">
      <c r="A266" s="42"/>
      <c r="B266" s="48"/>
      <c r="C266" s="329" t="s">
        <v>1018</v>
      </c>
      <c r="D266" s="329" t="s">
        <v>2843</v>
      </c>
      <c r="E266" s="20" t="s">
        <v>314</v>
      </c>
      <c r="F266" s="330">
        <v>220.93899999999999</v>
      </c>
      <c r="G266" s="42"/>
      <c r="H266" s="48"/>
    </row>
    <row r="267" s="2" customFormat="1" ht="16.8" customHeight="1">
      <c r="A267" s="42"/>
      <c r="B267" s="48"/>
      <c r="C267" s="329" t="s">
        <v>1034</v>
      </c>
      <c r="D267" s="329" t="s">
        <v>2844</v>
      </c>
      <c r="E267" s="20" t="s">
        <v>314</v>
      </c>
      <c r="F267" s="330">
        <v>106.577</v>
      </c>
      <c r="G267" s="42"/>
      <c r="H267" s="48"/>
    </row>
    <row r="268" s="2" customFormat="1" ht="16.8" customHeight="1">
      <c r="A268" s="42"/>
      <c r="B268" s="48"/>
      <c r="C268" s="329" t="s">
        <v>1038</v>
      </c>
      <c r="D268" s="329" t="s">
        <v>2845</v>
      </c>
      <c r="E268" s="20" t="s">
        <v>528</v>
      </c>
      <c r="F268" s="330">
        <v>6.4420000000000002</v>
      </c>
      <c r="G268" s="42"/>
      <c r="H268" s="48"/>
    </row>
    <row r="269" s="2" customFormat="1" ht="16.8" customHeight="1">
      <c r="A269" s="42"/>
      <c r="B269" s="48"/>
      <c r="C269" s="329" t="s">
        <v>1061</v>
      </c>
      <c r="D269" s="329" t="s">
        <v>2846</v>
      </c>
      <c r="E269" s="20" t="s">
        <v>259</v>
      </c>
      <c r="F269" s="330">
        <v>275.19099999999997</v>
      </c>
      <c r="G269" s="42"/>
      <c r="H269" s="48"/>
    </row>
    <row r="270" s="2" customFormat="1" ht="16.8" customHeight="1">
      <c r="A270" s="42"/>
      <c r="B270" s="48"/>
      <c r="C270" s="329" t="s">
        <v>443</v>
      </c>
      <c r="D270" s="329" t="s">
        <v>2788</v>
      </c>
      <c r="E270" s="20" t="s">
        <v>259</v>
      </c>
      <c r="F270" s="330">
        <v>275.19099999999997</v>
      </c>
      <c r="G270" s="42"/>
      <c r="H270" s="48"/>
    </row>
    <row r="271" s="2" customFormat="1" ht="16.8" customHeight="1">
      <c r="A271" s="42"/>
      <c r="B271" s="48"/>
      <c r="C271" s="329" t="s">
        <v>1237</v>
      </c>
      <c r="D271" s="329" t="s">
        <v>2847</v>
      </c>
      <c r="E271" s="20" t="s">
        <v>314</v>
      </c>
      <c r="F271" s="330">
        <v>302.31599999999997</v>
      </c>
      <c r="G271" s="42"/>
      <c r="H271" s="48"/>
    </row>
    <row r="272" s="2" customFormat="1" ht="16.8" customHeight="1">
      <c r="A272" s="42"/>
      <c r="B272" s="48"/>
      <c r="C272" s="325" t="s">
        <v>619</v>
      </c>
      <c r="D272" s="326" t="s">
        <v>48</v>
      </c>
      <c r="E272" s="327" t="s">
        <v>48</v>
      </c>
      <c r="F272" s="328">
        <v>12.199999999999999</v>
      </c>
      <c r="G272" s="42"/>
      <c r="H272" s="48"/>
    </row>
    <row r="273" s="2" customFormat="1" ht="16.8" customHeight="1">
      <c r="A273" s="42"/>
      <c r="B273" s="48"/>
      <c r="C273" s="329" t="s">
        <v>619</v>
      </c>
      <c r="D273" s="329" t="s">
        <v>849</v>
      </c>
      <c r="E273" s="20" t="s">
        <v>48</v>
      </c>
      <c r="F273" s="330">
        <v>12.199999999999999</v>
      </c>
      <c r="G273" s="42"/>
      <c r="H273" s="48"/>
    </row>
    <row r="274" s="2" customFormat="1" ht="16.8" customHeight="1">
      <c r="A274" s="42"/>
      <c r="B274" s="48"/>
      <c r="C274" s="331" t="s">
        <v>2780</v>
      </c>
      <c r="D274" s="42"/>
      <c r="E274" s="42"/>
      <c r="F274" s="42"/>
      <c r="G274" s="42"/>
      <c r="H274" s="48"/>
    </row>
    <row r="275" s="2" customFormat="1" ht="16.8" customHeight="1">
      <c r="A275" s="42"/>
      <c r="B275" s="48"/>
      <c r="C275" s="329" t="s">
        <v>1006</v>
      </c>
      <c r="D275" s="329" t="s">
        <v>2842</v>
      </c>
      <c r="E275" s="20" t="s">
        <v>314</v>
      </c>
      <c r="F275" s="330">
        <v>137.52099999999999</v>
      </c>
      <c r="G275" s="42"/>
      <c r="H275" s="48"/>
    </row>
    <row r="276" s="2" customFormat="1" ht="16.8" customHeight="1">
      <c r="A276" s="42"/>
      <c r="B276" s="48"/>
      <c r="C276" s="329" t="s">
        <v>1018</v>
      </c>
      <c r="D276" s="329" t="s">
        <v>2843</v>
      </c>
      <c r="E276" s="20" t="s">
        <v>314</v>
      </c>
      <c r="F276" s="330">
        <v>220.93899999999999</v>
      </c>
      <c r="G276" s="42"/>
      <c r="H276" s="48"/>
    </row>
    <row r="277" s="2" customFormat="1" ht="16.8" customHeight="1">
      <c r="A277" s="42"/>
      <c r="B277" s="48"/>
      <c r="C277" s="329" t="s">
        <v>1034</v>
      </c>
      <c r="D277" s="329" t="s">
        <v>2844</v>
      </c>
      <c r="E277" s="20" t="s">
        <v>314</v>
      </c>
      <c r="F277" s="330">
        <v>106.577</v>
      </c>
      <c r="G277" s="42"/>
      <c r="H277" s="48"/>
    </row>
    <row r="278" s="2" customFormat="1" ht="16.8" customHeight="1">
      <c r="A278" s="42"/>
      <c r="B278" s="48"/>
      <c r="C278" s="329" t="s">
        <v>1038</v>
      </c>
      <c r="D278" s="329" t="s">
        <v>2845</v>
      </c>
      <c r="E278" s="20" t="s">
        <v>528</v>
      </c>
      <c r="F278" s="330">
        <v>6.4420000000000002</v>
      </c>
      <c r="G278" s="42"/>
      <c r="H278" s="48"/>
    </row>
    <row r="279" s="2" customFormat="1" ht="16.8" customHeight="1">
      <c r="A279" s="42"/>
      <c r="B279" s="48"/>
      <c r="C279" s="329" t="s">
        <v>1061</v>
      </c>
      <c r="D279" s="329" t="s">
        <v>2846</v>
      </c>
      <c r="E279" s="20" t="s">
        <v>259</v>
      </c>
      <c r="F279" s="330">
        <v>275.19099999999997</v>
      </c>
      <c r="G279" s="42"/>
      <c r="H279" s="48"/>
    </row>
    <row r="280" s="2" customFormat="1" ht="16.8" customHeight="1">
      <c r="A280" s="42"/>
      <c r="B280" s="48"/>
      <c r="C280" s="329" t="s">
        <v>443</v>
      </c>
      <c r="D280" s="329" t="s">
        <v>2788</v>
      </c>
      <c r="E280" s="20" t="s">
        <v>259</v>
      </c>
      <c r="F280" s="330">
        <v>275.19099999999997</v>
      </c>
      <c r="G280" s="42"/>
      <c r="H280" s="48"/>
    </row>
    <row r="281" s="2" customFormat="1" ht="16.8" customHeight="1">
      <c r="A281" s="42"/>
      <c r="B281" s="48"/>
      <c r="C281" s="329" t="s">
        <v>1237</v>
      </c>
      <c r="D281" s="329" t="s">
        <v>2847</v>
      </c>
      <c r="E281" s="20" t="s">
        <v>314</v>
      </c>
      <c r="F281" s="330">
        <v>302.31599999999997</v>
      </c>
      <c r="G281" s="42"/>
      <c r="H281" s="48"/>
    </row>
    <row r="282" s="2" customFormat="1" ht="16.8" customHeight="1">
      <c r="A282" s="42"/>
      <c r="B282" s="48"/>
      <c r="C282" s="325" t="s">
        <v>622</v>
      </c>
      <c r="D282" s="326" t="s">
        <v>48</v>
      </c>
      <c r="E282" s="327" t="s">
        <v>48</v>
      </c>
      <c r="F282" s="328">
        <v>114.8</v>
      </c>
      <c r="G282" s="42"/>
      <c r="H282" s="48"/>
    </row>
    <row r="283" s="2" customFormat="1" ht="16.8" customHeight="1">
      <c r="A283" s="42"/>
      <c r="B283" s="48"/>
      <c r="C283" s="329" t="s">
        <v>622</v>
      </c>
      <c r="D283" s="329" t="s">
        <v>1114</v>
      </c>
      <c r="E283" s="20" t="s">
        <v>48</v>
      </c>
      <c r="F283" s="330">
        <v>114.8</v>
      </c>
      <c r="G283" s="42"/>
      <c r="H283" s="48"/>
    </row>
    <row r="284" s="2" customFormat="1" ht="16.8" customHeight="1">
      <c r="A284" s="42"/>
      <c r="B284" s="48"/>
      <c r="C284" s="331" t="s">
        <v>2780</v>
      </c>
      <c r="D284" s="42"/>
      <c r="E284" s="42"/>
      <c r="F284" s="42"/>
      <c r="G284" s="42"/>
      <c r="H284" s="48"/>
    </row>
    <row r="285" s="2" customFormat="1" ht="16.8" customHeight="1">
      <c r="A285" s="42"/>
      <c r="B285" s="48"/>
      <c r="C285" s="329" t="s">
        <v>1111</v>
      </c>
      <c r="D285" s="329" t="s">
        <v>1112</v>
      </c>
      <c r="E285" s="20" t="s">
        <v>192</v>
      </c>
      <c r="F285" s="330">
        <v>114.8</v>
      </c>
      <c r="G285" s="42"/>
      <c r="H285" s="48"/>
    </row>
    <row r="286" s="2" customFormat="1" ht="16.8" customHeight="1">
      <c r="A286" s="42"/>
      <c r="B286" s="48"/>
      <c r="C286" s="329" t="s">
        <v>1116</v>
      </c>
      <c r="D286" s="329" t="s">
        <v>1117</v>
      </c>
      <c r="E286" s="20" t="s">
        <v>192</v>
      </c>
      <c r="F286" s="330">
        <v>116.52200000000001</v>
      </c>
      <c r="G286" s="42"/>
      <c r="H286" s="48"/>
    </row>
    <row r="287" s="2" customFormat="1" ht="16.8" customHeight="1">
      <c r="A287" s="42"/>
      <c r="B287" s="48"/>
      <c r="C287" s="325" t="s">
        <v>625</v>
      </c>
      <c r="D287" s="326" t="s">
        <v>48</v>
      </c>
      <c r="E287" s="327" t="s">
        <v>48</v>
      </c>
      <c r="F287" s="328">
        <v>16.789999999999999</v>
      </c>
      <c r="G287" s="42"/>
      <c r="H287" s="48"/>
    </row>
    <row r="288" s="2" customFormat="1" ht="16.8" customHeight="1">
      <c r="A288" s="42"/>
      <c r="B288" s="48"/>
      <c r="C288" s="329" t="s">
        <v>625</v>
      </c>
      <c r="D288" s="329" t="s">
        <v>845</v>
      </c>
      <c r="E288" s="20" t="s">
        <v>48</v>
      </c>
      <c r="F288" s="330">
        <v>16.789999999999999</v>
      </c>
      <c r="G288" s="42"/>
      <c r="H288" s="48"/>
    </row>
    <row r="289" s="2" customFormat="1" ht="16.8" customHeight="1">
      <c r="A289" s="42"/>
      <c r="B289" s="48"/>
      <c r="C289" s="331" t="s">
        <v>2780</v>
      </c>
      <c r="D289" s="42"/>
      <c r="E289" s="42"/>
      <c r="F289" s="42"/>
      <c r="G289" s="42"/>
      <c r="H289" s="48"/>
    </row>
    <row r="290" s="2" customFormat="1" ht="16.8" customHeight="1">
      <c r="A290" s="42"/>
      <c r="B290" s="48"/>
      <c r="C290" s="329" t="s">
        <v>1006</v>
      </c>
      <c r="D290" s="329" t="s">
        <v>2842</v>
      </c>
      <c r="E290" s="20" t="s">
        <v>314</v>
      </c>
      <c r="F290" s="330">
        <v>137.52099999999999</v>
      </c>
      <c r="G290" s="42"/>
      <c r="H290" s="48"/>
    </row>
    <row r="291" s="2" customFormat="1" ht="16.8" customHeight="1">
      <c r="A291" s="42"/>
      <c r="B291" s="48"/>
      <c r="C291" s="329" t="s">
        <v>906</v>
      </c>
      <c r="D291" s="329" t="s">
        <v>2831</v>
      </c>
      <c r="E291" s="20" t="s">
        <v>314</v>
      </c>
      <c r="F291" s="330">
        <v>2000.52</v>
      </c>
      <c r="G291" s="42"/>
      <c r="H291" s="48"/>
    </row>
    <row r="292" s="2" customFormat="1" ht="16.8" customHeight="1">
      <c r="A292" s="42"/>
      <c r="B292" s="48"/>
      <c r="C292" s="329" t="s">
        <v>950</v>
      </c>
      <c r="D292" s="329" t="s">
        <v>2848</v>
      </c>
      <c r="E292" s="20" t="s">
        <v>259</v>
      </c>
      <c r="F292" s="330">
        <v>160.78200000000001</v>
      </c>
      <c r="G292" s="42"/>
      <c r="H292" s="48"/>
    </row>
    <row r="293" s="2" customFormat="1" ht="16.8" customHeight="1">
      <c r="A293" s="42"/>
      <c r="B293" s="48"/>
      <c r="C293" s="329" t="s">
        <v>1030</v>
      </c>
      <c r="D293" s="329" t="s">
        <v>2832</v>
      </c>
      <c r="E293" s="20" t="s">
        <v>314</v>
      </c>
      <c r="F293" s="330">
        <v>82.522000000000006</v>
      </c>
      <c r="G293" s="42"/>
      <c r="H293" s="48"/>
    </row>
    <row r="294" s="2" customFormat="1" ht="16.8" customHeight="1">
      <c r="A294" s="42"/>
      <c r="B294" s="48"/>
      <c r="C294" s="329" t="s">
        <v>1034</v>
      </c>
      <c r="D294" s="329" t="s">
        <v>2844</v>
      </c>
      <c r="E294" s="20" t="s">
        <v>314</v>
      </c>
      <c r="F294" s="330">
        <v>106.577</v>
      </c>
      <c r="G294" s="42"/>
      <c r="H294" s="48"/>
    </row>
    <row r="295" s="2" customFormat="1" ht="16.8" customHeight="1">
      <c r="A295" s="42"/>
      <c r="B295" s="48"/>
      <c r="C295" s="329" t="s">
        <v>1038</v>
      </c>
      <c r="D295" s="329" t="s">
        <v>2845</v>
      </c>
      <c r="E295" s="20" t="s">
        <v>528</v>
      </c>
      <c r="F295" s="330">
        <v>6.4420000000000002</v>
      </c>
      <c r="G295" s="42"/>
      <c r="H295" s="48"/>
    </row>
    <row r="296" s="2" customFormat="1" ht="16.8" customHeight="1">
      <c r="A296" s="42"/>
      <c r="B296" s="48"/>
      <c r="C296" s="329" t="s">
        <v>1244</v>
      </c>
      <c r="D296" s="329" t="s">
        <v>2830</v>
      </c>
      <c r="E296" s="20" t="s">
        <v>314</v>
      </c>
      <c r="F296" s="330">
        <v>66.320999999999998</v>
      </c>
      <c r="G296" s="42"/>
      <c r="H296" s="48"/>
    </row>
    <row r="297" s="2" customFormat="1" ht="16.8" customHeight="1">
      <c r="A297" s="42"/>
      <c r="B297" s="48"/>
      <c r="C297" s="329" t="s">
        <v>1249</v>
      </c>
      <c r="D297" s="329" t="s">
        <v>1250</v>
      </c>
      <c r="E297" s="20" t="s">
        <v>528</v>
      </c>
      <c r="F297" s="330">
        <v>1.4410000000000001</v>
      </c>
      <c r="G297" s="42"/>
      <c r="H297" s="48"/>
    </row>
    <row r="298" s="2" customFormat="1" ht="16.8" customHeight="1">
      <c r="A298" s="42"/>
      <c r="B298" s="48"/>
      <c r="C298" s="325" t="s">
        <v>628</v>
      </c>
      <c r="D298" s="326" t="s">
        <v>48</v>
      </c>
      <c r="E298" s="327" t="s">
        <v>48</v>
      </c>
      <c r="F298" s="328">
        <v>17.309999999999999</v>
      </c>
      <c r="G298" s="42"/>
      <c r="H298" s="48"/>
    </row>
    <row r="299" s="2" customFormat="1" ht="16.8" customHeight="1">
      <c r="A299" s="42"/>
      <c r="B299" s="48"/>
      <c r="C299" s="329" t="s">
        <v>628</v>
      </c>
      <c r="D299" s="329" t="s">
        <v>843</v>
      </c>
      <c r="E299" s="20" t="s">
        <v>48</v>
      </c>
      <c r="F299" s="330">
        <v>17.309999999999999</v>
      </c>
      <c r="G299" s="42"/>
      <c r="H299" s="48"/>
    </row>
    <row r="300" s="2" customFormat="1" ht="16.8" customHeight="1">
      <c r="A300" s="42"/>
      <c r="B300" s="48"/>
      <c r="C300" s="331" t="s">
        <v>2780</v>
      </c>
      <c r="D300" s="42"/>
      <c r="E300" s="42"/>
      <c r="F300" s="42"/>
      <c r="G300" s="42"/>
      <c r="H300" s="48"/>
    </row>
    <row r="301" s="2" customFormat="1" ht="16.8" customHeight="1">
      <c r="A301" s="42"/>
      <c r="B301" s="48"/>
      <c r="C301" s="329" t="s">
        <v>1006</v>
      </c>
      <c r="D301" s="329" t="s">
        <v>2842</v>
      </c>
      <c r="E301" s="20" t="s">
        <v>314</v>
      </c>
      <c r="F301" s="330">
        <v>137.52099999999999</v>
      </c>
      <c r="G301" s="42"/>
      <c r="H301" s="48"/>
    </row>
    <row r="302" s="2" customFormat="1" ht="16.8" customHeight="1">
      <c r="A302" s="42"/>
      <c r="B302" s="48"/>
      <c r="C302" s="329" t="s">
        <v>906</v>
      </c>
      <c r="D302" s="329" t="s">
        <v>2831</v>
      </c>
      <c r="E302" s="20" t="s">
        <v>314</v>
      </c>
      <c r="F302" s="330">
        <v>2000.52</v>
      </c>
      <c r="G302" s="42"/>
      <c r="H302" s="48"/>
    </row>
    <row r="303" s="2" customFormat="1" ht="16.8" customHeight="1">
      <c r="A303" s="42"/>
      <c r="B303" s="48"/>
      <c r="C303" s="329" t="s">
        <v>935</v>
      </c>
      <c r="D303" s="329" t="s">
        <v>2849</v>
      </c>
      <c r="E303" s="20" t="s">
        <v>314</v>
      </c>
      <c r="F303" s="330">
        <v>96.590000000000003</v>
      </c>
      <c r="G303" s="42"/>
      <c r="H303" s="48"/>
    </row>
    <row r="304" s="2" customFormat="1" ht="16.8" customHeight="1">
      <c r="A304" s="42"/>
      <c r="B304" s="48"/>
      <c r="C304" s="329" t="s">
        <v>950</v>
      </c>
      <c r="D304" s="329" t="s">
        <v>2848</v>
      </c>
      <c r="E304" s="20" t="s">
        <v>259</v>
      </c>
      <c r="F304" s="330">
        <v>160.78200000000001</v>
      </c>
      <c r="G304" s="42"/>
      <c r="H304" s="48"/>
    </row>
    <row r="305" s="2" customFormat="1" ht="16.8" customHeight="1">
      <c r="A305" s="42"/>
      <c r="B305" s="48"/>
      <c r="C305" s="329" t="s">
        <v>1030</v>
      </c>
      <c r="D305" s="329" t="s">
        <v>2832</v>
      </c>
      <c r="E305" s="20" t="s">
        <v>314</v>
      </c>
      <c r="F305" s="330">
        <v>82.522000000000006</v>
      </c>
      <c r="G305" s="42"/>
      <c r="H305" s="48"/>
    </row>
    <row r="306" s="2" customFormat="1" ht="16.8" customHeight="1">
      <c r="A306" s="42"/>
      <c r="B306" s="48"/>
      <c r="C306" s="329" t="s">
        <v>1034</v>
      </c>
      <c r="D306" s="329" t="s">
        <v>2844</v>
      </c>
      <c r="E306" s="20" t="s">
        <v>314</v>
      </c>
      <c r="F306" s="330">
        <v>106.577</v>
      </c>
      <c r="G306" s="42"/>
      <c r="H306" s="48"/>
    </row>
    <row r="307" s="2" customFormat="1" ht="16.8" customHeight="1">
      <c r="A307" s="42"/>
      <c r="B307" s="48"/>
      <c r="C307" s="329" t="s">
        <v>1038</v>
      </c>
      <c r="D307" s="329" t="s">
        <v>2845</v>
      </c>
      <c r="E307" s="20" t="s">
        <v>528</v>
      </c>
      <c r="F307" s="330">
        <v>6.4420000000000002</v>
      </c>
      <c r="G307" s="42"/>
      <c r="H307" s="48"/>
    </row>
    <row r="308" s="2" customFormat="1" ht="16.8" customHeight="1">
      <c r="A308" s="42"/>
      <c r="B308" s="48"/>
      <c r="C308" s="325" t="s">
        <v>630</v>
      </c>
      <c r="D308" s="326" t="s">
        <v>48</v>
      </c>
      <c r="E308" s="327" t="s">
        <v>48</v>
      </c>
      <c r="F308" s="328">
        <v>275.19099999999997</v>
      </c>
      <c r="G308" s="42"/>
      <c r="H308" s="48"/>
    </row>
    <row r="309" s="2" customFormat="1" ht="16.8" customHeight="1">
      <c r="A309" s="42"/>
      <c r="B309" s="48"/>
      <c r="C309" s="329" t="s">
        <v>48</v>
      </c>
      <c r="D309" s="329" t="s">
        <v>877</v>
      </c>
      <c r="E309" s="20" t="s">
        <v>48</v>
      </c>
      <c r="F309" s="330">
        <v>166.61099999999999</v>
      </c>
      <c r="G309" s="42"/>
      <c r="H309" s="48"/>
    </row>
    <row r="310" s="2" customFormat="1" ht="16.8" customHeight="1">
      <c r="A310" s="42"/>
      <c r="B310" s="48"/>
      <c r="C310" s="329" t="s">
        <v>48</v>
      </c>
      <c r="D310" s="329" t="s">
        <v>878</v>
      </c>
      <c r="E310" s="20" t="s">
        <v>48</v>
      </c>
      <c r="F310" s="330">
        <v>108.58</v>
      </c>
      <c r="G310" s="42"/>
      <c r="H310" s="48"/>
    </row>
    <row r="311" s="2" customFormat="1" ht="16.8" customHeight="1">
      <c r="A311" s="42"/>
      <c r="B311" s="48"/>
      <c r="C311" s="329" t="s">
        <v>630</v>
      </c>
      <c r="D311" s="329" t="s">
        <v>268</v>
      </c>
      <c r="E311" s="20" t="s">
        <v>48</v>
      </c>
      <c r="F311" s="330">
        <v>275.19099999999997</v>
      </c>
      <c r="G311" s="42"/>
      <c r="H311" s="48"/>
    </row>
    <row r="312" s="2" customFormat="1" ht="16.8" customHeight="1">
      <c r="A312" s="42"/>
      <c r="B312" s="48"/>
      <c r="C312" s="331" t="s">
        <v>2780</v>
      </c>
      <c r="D312" s="42"/>
      <c r="E312" s="42"/>
      <c r="F312" s="42"/>
      <c r="G312" s="42"/>
      <c r="H312" s="48"/>
    </row>
    <row r="313" s="2" customFormat="1" ht="16.8" customHeight="1">
      <c r="A313" s="42"/>
      <c r="B313" s="48"/>
      <c r="C313" s="329" t="s">
        <v>1061</v>
      </c>
      <c r="D313" s="329" t="s">
        <v>2846</v>
      </c>
      <c r="E313" s="20" t="s">
        <v>259</v>
      </c>
      <c r="F313" s="330">
        <v>275.19099999999997</v>
      </c>
      <c r="G313" s="42"/>
      <c r="H313" s="48"/>
    </row>
    <row r="314" s="2" customFormat="1" ht="16.8" customHeight="1">
      <c r="A314" s="42"/>
      <c r="B314" s="48"/>
      <c r="C314" s="329" t="s">
        <v>906</v>
      </c>
      <c r="D314" s="329" t="s">
        <v>2831</v>
      </c>
      <c r="E314" s="20" t="s">
        <v>314</v>
      </c>
      <c r="F314" s="330">
        <v>2000.52</v>
      </c>
      <c r="G314" s="42"/>
      <c r="H314" s="48"/>
    </row>
    <row r="315" s="2" customFormat="1" ht="16.8" customHeight="1">
      <c r="A315" s="42"/>
      <c r="B315" s="48"/>
      <c r="C315" s="325" t="s">
        <v>632</v>
      </c>
      <c r="D315" s="326" t="s">
        <v>48</v>
      </c>
      <c r="E315" s="327" t="s">
        <v>48</v>
      </c>
      <c r="F315" s="328">
        <v>160.78200000000001</v>
      </c>
      <c r="G315" s="42"/>
      <c r="H315" s="48"/>
    </row>
    <row r="316" s="2" customFormat="1" ht="16.8" customHeight="1">
      <c r="A316" s="42"/>
      <c r="B316" s="48"/>
      <c r="C316" s="329" t="s">
        <v>48</v>
      </c>
      <c r="D316" s="329" t="s">
        <v>954</v>
      </c>
      <c r="E316" s="20" t="s">
        <v>48</v>
      </c>
      <c r="F316" s="330">
        <v>0</v>
      </c>
      <c r="G316" s="42"/>
      <c r="H316" s="48"/>
    </row>
    <row r="317" s="2" customFormat="1" ht="16.8" customHeight="1">
      <c r="A317" s="42"/>
      <c r="B317" s="48"/>
      <c r="C317" s="329" t="s">
        <v>48</v>
      </c>
      <c r="D317" s="329" t="s">
        <v>955</v>
      </c>
      <c r="E317" s="20" t="s">
        <v>48</v>
      </c>
      <c r="F317" s="330">
        <v>160.78200000000001</v>
      </c>
      <c r="G317" s="42"/>
      <c r="H317" s="48"/>
    </row>
    <row r="318" s="2" customFormat="1" ht="16.8" customHeight="1">
      <c r="A318" s="42"/>
      <c r="B318" s="48"/>
      <c r="C318" s="329" t="s">
        <v>632</v>
      </c>
      <c r="D318" s="329" t="s">
        <v>268</v>
      </c>
      <c r="E318" s="20" t="s">
        <v>48</v>
      </c>
      <c r="F318" s="330">
        <v>160.78200000000001</v>
      </c>
      <c r="G318" s="42"/>
      <c r="H318" s="48"/>
    </row>
    <row r="319" s="2" customFormat="1" ht="16.8" customHeight="1">
      <c r="A319" s="42"/>
      <c r="B319" s="48"/>
      <c r="C319" s="331" t="s">
        <v>2780</v>
      </c>
      <c r="D319" s="42"/>
      <c r="E319" s="42"/>
      <c r="F319" s="42"/>
      <c r="G319" s="42"/>
      <c r="H319" s="48"/>
    </row>
    <row r="320" s="2" customFormat="1" ht="16.8" customHeight="1">
      <c r="A320" s="42"/>
      <c r="B320" s="48"/>
      <c r="C320" s="329" t="s">
        <v>950</v>
      </c>
      <c r="D320" s="329" t="s">
        <v>2848</v>
      </c>
      <c r="E320" s="20" t="s">
        <v>259</v>
      </c>
      <c r="F320" s="330">
        <v>160.78200000000001</v>
      </c>
      <c r="G320" s="42"/>
      <c r="H320" s="48"/>
    </row>
    <row r="321" s="2" customFormat="1" ht="16.8" customHeight="1">
      <c r="A321" s="42"/>
      <c r="B321" s="48"/>
      <c r="C321" s="329" t="s">
        <v>956</v>
      </c>
      <c r="D321" s="329" t="s">
        <v>957</v>
      </c>
      <c r="E321" s="20" t="s">
        <v>259</v>
      </c>
      <c r="F321" s="330">
        <v>190.446</v>
      </c>
      <c r="G321" s="42"/>
      <c r="H321" s="48"/>
    </row>
    <row r="322" s="2" customFormat="1" ht="16.8" customHeight="1">
      <c r="A322" s="42"/>
      <c r="B322" s="48"/>
      <c r="C322" s="325" t="s">
        <v>634</v>
      </c>
      <c r="D322" s="326" t="s">
        <v>48</v>
      </c>
      <c r="E322" s="327" t="s">
        <v>48</v>
      </c>
      <c r="F322" s="328">
        <v>270.69999999999999</v>
      </c>
      <c r="G322" s="42"/>
      <c r="H322" s="48"/>
    </row>
    <row r="323" s="2" customFormat="1" ht="16.8" customHeight="1">
      <c r="A323" s="42"/>
      <c r="B323" s="48"/>
      <c r="C323" s="329" t="s">
        <v>48</v>
      </c>
      <c r="D323" s="329" t="s">
        <v>1312</v>
      </c>
      <c r="E323" s="20" t="s">
        <v>48</v>
      </c>
      <c r="F323" s="330">
        <v>0</v>
      </c>
      <c r="G323" s="42"/>
      <c r="H323" s="48"/>
    </row>
    <row r="324" s="2" customFormat="1" ht="16.8" customHeight="1">
      <c r="A324" s="42"/>
      <c r="B324" s="48"/>
      <c r="C324" s="329" t="s">
        <v>48</v>
      </c>
      <c r="D324" s="329" t="s">
        <v>1313</v>
      </c>
      <c r="E324" s="20" t="s">
        <v>48</v>
      </c>
      <c r="F324" s="330">
        <v>270.69999999999999</v>
      </c>
      <c r="G324" s="42"/>
      <c r="H324" s="48"/>
    </row>
    <row r="325" s="2" customFormat="1" ht="16.8" customHeight="1">
      <c r="A325" s="42"/>
      <c r="B325" s="48"/>
      <c r="C325" s="329" t="s">
        <v>634</v>
      </c>
      <c r="D325" s="329" t="s">
        <v>268</v>
      </c>
      <c r="E325" s="20" t="s">
        <v>48</v>
      </c>
      <c r="F325" s="330">
        <v>270.69999999999999</v>
      </c>
      <c r="G325" s="42"/>
      <c r="H325" s="48"/>
    </row>
    <row r="326" s="2" customFormat="1" ht="16.8" customHeight="1">
      <c r="A326" s="42"/>
      <c r="B326" s="48"/>
      <c r="C326" s="331" t="s">
        <v>2780</v>
      </c>
      <c r="D326" s="42"/>
      <c r="E326" s="42"/>
      <c r="F326" s="42"/>
      <c r="G326" s="42"/>
      <c r="H326" s="48"/>
    </row>
    <row r="327" s="2" customFormat="1" ht="16.8" customHeight="1">
      <c r="A327" s="42"/>
      <c r="B327" s="48"/>
      <c r="C327" s="329" t="s">
        <v>1308</v>
      </c>
      <c r="D327" s="329" t="s">
        <v>2850</v>
      </c>
      <c r="E327" s="20" t="s">
        <v>259</v>
      </c>
      <c r="F327" s="330">
        <v>270.69999999999999</v>
      </c>
      <c r="G327" s="42"/>
      <c r="H327" s="48"/>
    </row>
    <row r="328" s="2" customFormat="1" ht="16.8" customHeight="1">
      <c r="A328" s="42"/>
      <c r="B328" s="48"/>
      <c r="C328" s="329" t="s">
        <v>1315</v>
      </c>
      <c r="D328" s="329" t="s">
        <v>2851</v>
      </c>
      <c r="E328" s="20" t="s">
        <v>259</v>
      </c>
      <c r="F328" s="330">
        <v>270.69999999999999</v>
      </c>
      <c r="G328" s="42"/>
      <c r="H328" s="48"/>
    </row>
    <row r="329" s="2" customFormat="1" ht="16.8" customHeight="1">
      <c r="A329" s="42"/>
      <c r="B329" s="48"/>
      <c r="C329" s="329" t="s">
        <v>1321</v>
      </c>
      <c r="D329" s="329" t="s">
        <v>1322</v>
      </c>
      <c r="E329" s="20" t="s">
        <v>528</v>
      </c>
      <c r="F329" s="330">
        <v>0.13800000000000001</v>
      </c>
      <c r="G329" s="42"/>
      <c r="H329" s="48"/>
    </row>
    <row r="330" s="2" customFormat="1" ht="16.8" customHeight="1">
      <c r="A330" s="42"/>
      <c r="B330" s="48"/>
      <c r="C330" s="329" t="s">
        <v>1328</v>
      </c>
      <c r="D330" s="329" t="s">
        <v>1329</v>
      </c>
      <c r="E330" s="20" t="s">
        <v>528</v>
      </c>
      <c r="F330" s="330">
        <v>0.27500000000000002</v>
      </c>
      <c r="G330" s="42"/>
      <c r="H330" s="48"/>
    </row>
    <row r="331" s="2" customFormat="1" ht="16.8" customHeight="1">
      <c r="A331" s="42"/>
      <c r="B331" s="48"/>
      <c r="C331" s="325" t="s">
        <v>636</v>
      </c>
      <c r="D331" s="326" t="s">
        <v>48</v>
      </c>
      <c r="E331" s="327" t="s">
        <v>48</v>
      </c>
      <c r="F331" s="328">
        <v>188.83000000000001</v>
      </c>
      <c r="G331" s="42"/>
      <c r="H331" s="48"/>
    </row>
    <row r="332" s="2" customFormat="1" ht="16.8" customHeight="1">
      <c r="A332" s="42"/>
      <c r="B332" s="48"/>
      <c r="C332" s="329" t="s">
        <v>48</v>
      </c>
      <c r="D332" s="329" t="s">
        <v>1298</v>
      </c>
      <c r="E332" s="20" t="s">
        <v>48</v>
      </c>
      <c r="F332" s="330">
        <v>0</v>
      </c>
      <c r="G332" s="42"/>
      <c r="H332" s="48"/>
    </row>
    <row r="333" s="2" customFormat="1" ht="16.8" customHeight="1">
      <c r="A333" s="42"/>
      <c r="B333" s="48"/>
      <c r="C333" s="329" t="s">
        <v>48</v>
      </c>
      <c r="D333" s="329" t="s">
        <v>1299</v>
      </c>
      <c r="E333" s="20" t="s">
        <v>48</v>
      </c>
      <c r="F333" s="330">
        <v>108.27</v>
      </c>
      <c r="G333" s="42"/>
      <c r="H333" s="48"/>
    </row>
    <row r="334" s="2" customFormat="1" ht="16.8" customHeight="1">
      <c r="A334" s="42"/>
      <c r="B334" s="48"/>
      <c r="C334" s="329" t="s">
        <v>48</v>
      </c>
      <c r="D334" s="329" t="s">
        <v>1300</v>
      </c>
      <c r="E334" s="20" t="s">
        <v>48</v>
      </c>
      <c r="F334" s="330">
        <v>80.560000000000002</v>
      </c>
      <c r="G334" s="42"/>
      <c r="H334" s="48"/>
    </row>
    <row r="335" s="2" customFormat="1" ht="16.8" customHeight="1">
      <c r="A335" s="42"/>
      <c r="B335" s="48"/>
      <c r="C335" s="329" t="s">
        <v>636</v>
      </c>
      <c r="D335" s="329" t="s">
        <v>268</v>
      </c>
      <c r="E335" s="20" t="s">
        <v>48</v>
      </c>
      <c r="F335" s="330">
        <v>188.83000000000001</v>
      </c>
      <c r="G335" s="42"/>
      <c r="H335" s="48"/>
    </row>
    <row r="336" s="2" customFormat="1" ht="16.8" customHeight="1">
      <c r="A336" s="42"/>
      <c r="B336" s="48"/>
      <c r="C336" s="331" t="s">
        <v>2780</v>
      </c>
      <c r="D336" s="42"/>
      <c r="E336" s="42"/>
      <c r="F336" s="42"/>
      <c r="G336" s="42"/>
      <c r="H336" s="48"/>
    </row>
    <row r="337" s="2" customFormat="1" ht="16.8" customHeight="1">
      <c r="A337" s="42"/>
      <c r="B337" s="48"/>
      <c r="C337" s="329" t="s">
        <v>1294</v>
      </c>
      <c r="D337" s="329" t="s">
        <v>2852</v>
      </c>
      <c r="E337" s="20" t="s">
        <v>259</v>
      </c>
      <c r="F337" s="330">
        <v>188.83000000000001</v>
      </c>
      <c r="G337" s="42"/>
      <c r="H337" s="48"/>
    </row>
    <row r="338" s="2" customFormat="1" ht="16.8" customHeight="1">
      <c r="A338" s="42"/>
      <c r="B338" s="48"/>
      <c r="C338" s="329" t="s">
        <v>1302</v>
      </c>
      <c r="D338" s="329" t="s">
        <v>2853</v>
      </c>
      <c r="E338" s="20" t="s">
        <v>259</v>
      </c>
      <c r="F338" s="330">
        <v>188.83000000000001</v>
      </c>
      <c r="G338" s="42"/>
      <c r="H338" s="48"/>
    </row>
    <row r="339" s="2" customFormat="1" ht="16.8" customHeight="1">
      <c r="A339" s="42"/>
      <c r="B339" s="48"/>
      <c r="C339" s="329" t="s">
        <v>1321</v>
      </c>
      <c r="D339" s="329" t="s">
        <v>1322</v>
      </c>
      <c r="E339" s="20" t="s">
        <v>528</v>
      </c>
      <c r="F339" s="330">
        <v>0.13800000000000001</v>
      </c>
      <c r="G339" s="42"/>
      <c r="H339" s="48"/>
    </row>
    <row r="340" s="2" customFormat="1" ht="16.8" customHeight="1">
      <c r="A340" s="42"/>
      <c r="B340" s="48"/>
      <c r="C340" s="329" t="s">
        <v>1328</v>
      </c>
      <c r="D340" s="329" t="s">
        <v>1329</v>
      </c>
      <c r="E340" s="20" t="s">
        <v>528</v>
      </c>
      <c r="F340" s="330">
        <v>0.27500000000000002</v>
      </c>
      <c r="G340" s="42"/>
      <c r="H340" s="48"/>
    </row>
    <row r="341" s="2" customFormat="1" ht="16.8" customHeight="1">
      <c r="A341" s="42"/>
      <c r="B341" s="48"/>
      <c r="C341" s="325" t="s">
        <v>638</v>
      </c>
      <c r="D341" s="326" t="s">
        <v>48</v>
      </c>
      <c r="E341" s="327" t="s">
        <v>48</v>
      </c>
      <c r="F341" s="328">
        <v>275.19099999999997</v>
      </c>
      <c r="G341" s="42"/>
      <c r="H341" s="48"/>
    </row>
    <row r="342" s="2" customFormat="1" ht="16.8" customHeight="1">
      <c r="A342" s="42"/>
      <c r="B342" s="48"/>
      <c r="C342" s="329" t="s">
        <v>48</v>
      </c>
      <c r="D342" s="329" t="s">
        <v>834</v>
      </c>
      <c r="E342" s="20" t="s">
        <v>48</v>
      </c>
      <c r="F342" s="330">
        <v>0</v>
      </c>
      <c r="G342" s="42"/>
      <c r="H342" s="48"/>
    </row>
    <row r="343" s="2" customFormat="1" ht="16.8" customHeight="1">
      <c r="A343" s="42"/>
      <c r="B343" s="48"/>
      <c r="C343" s="329" t="s">
        <v>48</v>
      </c>
      <c r="D343" s="329" t="s">
        <v>877</v>
      </c>
      <c r="E343" s="20" t="s">
        <v>48</v>
      </c>
      <c r="F343" s="330">
        <v>166.61099999999999</v>
      </c>
      <c r="G343" s="42"/>
      <c r="H343" s="48"/>
    </row>
    <row r="344" s="2" customFormat="1" ht="16.8" customHeight="1">
      <c r="A344" s="42"/>
      <c r="B344" s="48"/>
      <c r="C344" s="329" t="s">
        <v>48</v>
      </c>
      <c r="D344" s="329" t="s">
        <v>878</v>
      </c>
      <c r="E344" s="20" t="s">
        <v>48</v>
      </c>
      <c r="F344" s="330">
        <v>108.58</v>
      </c>
      <c r="G344" s="42"/>
      <c r="H344" s="48"/>
    </row>
    <row r="345" s="2" customFormat="1" ht="16.8" customHeight="1">
      <c r="A345" s="42"/>
      <c r="B345" s="48"/>
      <c r="C345" s="329" t="s">
        <v>638</v>
      </c>
      <c r="D345" s="329" t="s">
        <v>268</v>
      </c>
      <c r="E345" s="20" t="s">
        <v>48</v>
      </c>
      <c r="F345" s="330">
        <v>275.19099999999997</v>
      </c>
      <c r="G345" s="42"/>
      <c r="H345" s="48"/>
    </row>
    <row r="346" s="2" customFormat="1" ht="16.8" customHeight="1">
      <c r="A346" s="42"/>
      <c r="B346" s="48"/>
      <c r="C346" s="331" t="s">
        <v>2780</v>
      </c>
      <c r="D346" s="42"/>
      <c r="E346" s="42"/>
      <c r="F346" s="42"/>
      <c r="G346" s="42"/>
      <c r="H346" s="48"/>
    </row>
    <row r="347" s="2" customFormat="1" ht="16.8" customHeight="1">
      <c r="A347" s="42"/>
      <c r="B347" s="48"/>
      <c r="C347" s="329" t="s">
        <v>443</v>
      </c>
      <c r="D347" s="329" t="s">
        <v>2788</v>
      </c>
      <c r="E347" s="20" t="s">
        <v>259</v>
      </c>
      <c r="F347" s="330">
        <v>275.19099999999997</v>
      </c>
      <c r="G347" s="42"/>
      <c r="H347" s="48"/>
    </row>
    <row r="348" s="2" customFormat="1" ht="16.8" customHeight="1">
      <c r="A348" s="42"/>
      <c r="B348" s="48"/>
      <c r="C348" s="329" t="s">
        <v>906</v>
      </c>
      <c r="D348" s="329" t="s">
        <v>2831</v>
      </c>
      <c r="E348" s="20" t="s">
        <v>314</v>
      </c>
      <c r="F348" s="330">
        <v>2000.52</v>
      </c>
      <c r="G348" s="42"/>
      <c r="H348" s="48"/>
    </row>
    <row r="349" s="2" customFormat="1" ht="16.8" customHeight="1">
      <c r="A349" s="42"/>
      <c r="B349" s="48"/>
      <c r="C349" s="325" t="s">
        <v>639</v>
      </c>
      <c r="D349" s="326" t="s">
        <v>48</v>
      </c>
      <c r="E349" s="327" t="s">
        <v>48</v>
      </c>
      <c r="F349" s="328">
        <v>15.289999999999999</v>
      </c>
      <c r="G349" s="42"/>
      <c r="H349" s="48"/>
    </row>
    <row r="350" s="2" customFormat="1" ht="16.8" customHeight="1">
      <c r="A350" s="42"/>
      <c r="B350" s="48"/>
      <c r="C350" s="329" t="s">
        <v>48</v>
      </c>
      <c r="D350" s="329" t="s">
        <v>834</v>
      </c>
      <c r="E350" s="20" t="s">
        <v>48</v>
      </c>
      <c r="F350" s="330">
        <v>0</v>
      </c>
      <c r="G350" s="42"/>
      <c r="H350" s="48"/>
    </row>
    <row r="351" s="2" customFormat="1" ht="16.8" customHeight="1">
      <c r="A351" s="42"/>
      <c r="B351" s="48"/>
      <c r="C351" s="329" t="s">
        <v>48</v>
      </c>
      <c r="D351" s="329" t="s">
        <v>929</v>
      </c>
      <c r="E351" s="20" t="s">
        <v>48</v>
      </c>
      <c r="F351" s="330">
        <v>15.289999999999999</v>
      </c>
      <c r="G351" s="42"/>
      <c r="H351" s="48"/>
    </row>
    <row r="352" s="2" customFormat="1" ht="16.8" customHeight="1">
      <c r="A352" s="42"/>
      <c r="B352" s="48"/>
      <c r="C352" s="329" t="s">
        <v>639</v>
      </c>
      <c r="D352" s="329" t="s">
        <v>268</v>
      </c>
      <c r="E352" s="20" t="s">
        <v>48</v>
      </c>
      <c r="F352" s="330">
        <v>15.289999999999999</v>
      </c>
      <c r="G352" s="42"/>
      <c r="H352" s="48"/>
    </row>
    <row r="353" s="2" customFormat="1" ht="16.8" customHeight="1">
      <c r="A353" s="42"/>
      <c r="B353" s="48"/>
      <c r="C353" s="331" t="s">
        <v>2780</v>
      </c>
      <c r="D353" s="42"/>
      <c r="E353" s="42"/>
      <c r="F353" s="42"/>
      <c r="G353" s="42"/>
      <c r="H353" s="48"/>
    </row>
    <row r="354" s="2" customFormat="1" ht="16.8" customHeight="1">
      <c r="A354" s="42"/>
      <c r="B354" s="48"/>
      <c r="C354" s="329" t="s">
        <v>1065</v>
      </c>
      <c r="D354" s="329" t="s">
        <v>2854</v>
      </c>
      <c r="E354" s="20" t="s">
        <v>259</v>
      </c>
      <c r="F354" s="330">
        <v>15.289999999999999</v>
      </c>
      <c r="G354" s="42"/>
      <c r="H354" s="48"/>
    </row>
    <row r="355" s="2" customFormat="1" ht="16.8" customHeight="1">
      <c r="A355" s="42"/>
      <c r="B355" s="48"/>
      <c r="C355" s="329" t="s">
        <v>906</v>
      </c>
      <c r="D355" s="329" t="s">
        <v>2831</v>
      </c>
      <c r="E355" s="20" t="s">
        <v>314</v>
      </c>
      <c r="F355" s="330">
        <v>2000.52</v>
      </c>
      <c r="G355" s="42"/>
      <c r="H355" s="48"/>
    </row>
    <row r="356" s="2" customFormat="1" ht="16.8" customHeight="1">
      <c r="A356" s="42"/>
      <c r="B356" s="48"/>
      <c r="C356" s="325" t="s">
        <v>641</v>
      </c>
      <c r="D356" s="326" t="s">
        <v>48</v>
      </c>
      <c r="E356" s="327" t="s">
        <v>48</v>
      </c>
      <c r="F356" s="328">
        <v>18.050000000000001</v>
      </c>
      <c r="G356" s="42"/>
      <c r="H356" s="48"/>
    </row>
    <row r="357" s="2" customFormat="1" ht="16.8" customHeight="1">
      <c r="A357" s="42"/>
      <c r="B357" s="48"/>
      <c r="C357" s="329" t="s">
        <v>641</v>
      </c>
      <c r="D357" s="329" t="s">
        <v>927</v>
      </c>
      <c r="E357" s="20" t="s">
        <v>48</v>
      </c>
      <c r="F357" s="330">
        <v>18.050000000000001</v>
      </c>
      <c r="G357" s="42"/>
      <c r="H357" s="48"/>
    </row>
    <row r="358" s="2" customFormat="1" ht="16.8" customHeight="1">
      <c r="A358" s="42"/>
      <c r="B358" s="48"/>
      <c r="C358" s="331" t="s">
        <v>2780</v>
      </c>
      <c r="D358" s="42"/>
      <c r="E358" s="42"/>
      <c r="F358" s="42"/>
      <c r="G358" s="42"/>
      <c r="H358" s="48"/>
    </row>
    <row r="359" s="2" customFormat="1" ht="16.8" customHeight="1">
      <c r="A359" s="42"/>
      <c r="B359" s="48"/>
      <c r="C359" s="329" t="s">
        <v>963</v>
      </c>
      <c r="D359" s="329" t="s">
        <v>964</v>
      </c>
      <c r="E359" s="20" t="s">
        <v>314</v>
      </c>
      <c r="F359" s="330">
        <v>18.050000000000001</v>
      </c>
      <c r="G359" s="42"/>
      <c r="H359" s="48"/>
    </row>
    <row r="360" s="2" customFormat="1" ht="16.8" customHeight="1">
      <c r="A360" s="42"/>
      <c r="B360" s="48"/>
      <c r="C360" s="329" t="s">
        <v>906</v>
      </c>
      <c r="D360" s="329" t="s">
        <v>2831</v>
      </c>
      <c r="E360" s="20" t="s">
        <v>314</v>
      </c>
      <c r="F360" s="330">
        <v>2000.52</v>
      </c>
      <c r="G360" s="42"/>
      <c r="H360" s="48"/>
    </row>
    <row r="361" s="2" customFormat="1" ht="16.8" customHeight="1">
      <c r="A361" s="42"/>
      <c r="B361" s="48"/>
      <c r="C361" s="325" t="s">
        <v>643</v>
      </c>
      <c r="D361" s="326" t="s">
        <v>48</v>
      </c>
      <c r="E361" s="327" t="s">
        <v>48</v>
      </c>
      <c r="F361" s="328">
        <v>1440.941</v>
      </c>
      <c r="G361" s="42"/>
      <c r="H361" s="48"/>
    </row>
    <row r="362" s="2" customFormat="1" ht="16.8" customHeight="1">
      <c r="A362" s="42"/>
      <c r="B362" s="48"/>
      <c r="C362" s="329" t="s">
        <v>48</v>
      </c>
      <c r="D362" s="329" t="s">
        <v>1042</v>
      </c>
      <c r="E362" s="20" t="s">
        <v>48</v>
      </c>
      <c r="F362" s="330">
        <v>0</v>
      </c>
      <c r="G362" s="42"/>
      <c r="H362" s="48"/>
    </row>
    <row r="363" s="2" customFormat="1" ht="16.8" customHeight="1">
      <c r="A363" s="42"/>
      <c r="B363" s="48"/>
      <c r="C363" s="329" t="s">
        <v>48</v>
      </c>
      <c r="D363" s="329" t="s">
        <v>1253</v>
      </c>
      <c r="E363" s="20" t="s">
        <v>48</v>
      </c>
      <c r="F363" s="330">
        <v>1440.941</v>
      </c>
      <c r="G363" s="42"/>
      <c r="H363" s="48"/>
    </row>
    <row r="364" s="2" customFormat="1" ht="16.8" customHeight="1">
      <c r="A364" s="42"/>
      <c r="B364" s="48"/>
      <c r="C364" s="329" t="s">
        <v>643</v>
      </c>
      <c r="D364" s="329" t="s">
        <v>310</v>
      </c>
      <c r="E364" s="20" t="s">
        <v>48</v>
      </c>
      <c r="F364" s="330">
        <v>1440.941</v>
      </c>
      <c r="G364" s="42"/>
      <c r="H364" s="48"/>
    </row>
    <row r="365" s="2" customFormat="1" ht="16.8" customHeight="1">
      <c r="A365" s="42"/>
      <c r="B365" s="48"/>
      <c r="C365" s="331" t="s">
        <v>2780</v>
      </c>
      <c r="D365" s="42"/>
      <c r="E365" s="42"/>
      <c r="F365" s="42"/>
      <c r="G365" s="42"/>
      <c r="H365" s="48"/>
    </row>
    <row r="366" s="2" customFormat="1" ht="16.8" customHeight="1">
      <c r="A366" s="42"/>
      <c r="B366" s="48"/>
      <c r="C366" s="329" t="s">
        <v>1249</v>
      </c>
      <c r="D366" s="329" t="s">
        <v>1250</v>
      </c>
      <c r="E366" s="20" t="s">
        <v>528</v>
      </c>
      <c r="F366" s="330">
        <v>1.4410000000000001</v>
      </c>
      <c r="G366" s="42"/>
      <c r="H366" s="48"/>
    </row>
    <row r="367" s="2" customFormat="1" ht="16.8" customHeight="1">
      <c r="A367" s="42"/>
      <c r="B367" s="48"/>
      <c r="C367" s="325" t="s">
        <v>645</v>
      </c>
      <c r="D367" s="326" t="s">
        <v>48</v>
      </c>
      <c r="E367" s="327" t="s">
        <v>48</v>
      </c>
      <c r="F367" s="328">
        <v>6442.2659999999996</v>
      </c>
      <c r="G367" s="42"/>
      <c r="H367" s="48"/>
    </row>
    <row r="368" s="2" customFormat="1" ht="16.8" customHeight="1">
      <c r="A368" s="42"/>
      <c r="B368" s="48"/>
      <c r="C368" s="329" t="s">
        <v>48</v>
      </c>
      <c r="D368" s="329" t="s">
        <v>1042</v>
      </c>
      <c r="E368" s="20" t="s">
        <v>48</v>
      </c>
      <c r="F368" s="330">
        <v>0</v>
      </c>
      <c r="G368" s="42"/>
      <c r="H368" s="48"/>
    </row>
    <row r="369" s="2" customFormat="1" ht="16.8" customHeight="1">
      <c r="A369" s="42"/>
      <c r="B369" s="48"/>
      <c r="C369" s="329" t="s">
        <v>48</v>
      </c>
      <c r="D369" s="329" t="s">
        <v>834</v>
      </c>
      <c r="E369" s="20" t="s">
        <v>48</v>
      </c>
      <c r="F369" s="330">
        <v>0</v>
      </c>
      <c r="G369" s="42"/>
      <c r="H369" s="48"/>
    </row>
    <row r="370" s="2" customFormat="1" ht="16.8" customHeight="1">
      <c r="A370" s="42"/>
      <c r="B370" s="48"/>
      <c r="C370" s="329" t="s">
        <v>48</v>
      </c>
      <c r="D370" s="329" t="s">
        <v>1043</v>
      </c>
      <c r="E370" s="20" t="s">
        <v>48</v>
      </c>
      <c r="F370" s="330">
        <v>405.59800000000001</v>
      </c>
      <c r="G370" s="42"/>
      <c r="H370" s="48"/>
    </row>
    <row r="371" s="2" customFormat="1" ht="16.8" customHeight="1">
      <c r="A371" s="42"/>
      <c r="B371" s="48"/>
      <c r="C371" s="329" t="s">
        <v>48</v>
      </c>
      <c r="D371" s="329" t="s">
        <v>1044</v>
      </c>
      <c r="E371" s="20" t="s">
        <v>48</v>
      </c>
      <c r="F371" s="330">
        <v>678.65200000000004</v>
      </c>
      <c r="G371" s="42"/>
      <c r="H371" s="48"/>
    </row>
    <row r="372" s="2" customFormat="1" ht="16.8" customHeight="1">
      <c r="A372" s="42"/>
      <c r="B372" s="48"/>
      <c r="C372" s="329" t="s">
        <v>48</v>
      </c>
      <c r="D372" s="329" t="s">
        <v>1045</v>
      </c>
      <c r="E372" s="20" t="s">
        <v>48</v>
      </c>
      <c r="F372" s="330">
        <v>692.09900000000005</v>
      </c>
      <c r="G372" s="42"/>
      <c r="H372" s="48"/>
    </row>
    <row r="373" s="2" customFormat="1" ht="16.8" customHeight="1">
      <c r="A373" s="42"/>
      <c r="B373" s="48"/>
      <c r="C373" s="329" t="s">
        <v>48</v>
      </c>
      <c r="D373" s="329" t="s">
        <v>1046</v>
      </c>
      <c r="E373" s="20" t="s">
        <v>48</v>
      </c>
      <c r="F373" s="330">
        <v>975.11300000000006</v>
      </c>
      <c r="G373" s="42"/>
      <c r="H373" s="48"/>
    </row>
    <row r="374" s="2" customFormat="1" ht="16.8" customHeight="1">
      <c r="A374" s="42"/>
      <c r="B374" s="48"/>
      <c r="C374" s="329" t="s">
        <v>48</v>
      </c>
      <c r="D374" s="329" t="s">
        <v>1047</v>
      </c>
      <c r="E374" s="20" t="s">
        <v>48</v>
      </c>
      <c r="F374" s="330">
        <v>216.13900000000001</v>
      </c>
      <c r="G374" s="42"/>
      <c r="H374" s="48"/>
    </row>
    <row r="375" s="2" customFormat="1" ht="16.8" customHeight="1">
      <c r="A375" s="42"/>
      <c r="B375" s="48"/>
      <c r="C375" s="329" t="s">
        <v>48</v>
      </c>
      <c r="D375" s="329" t="s">
        <v>1048</v>
      </c>
      <c r="E375" s="20" t="s">
        <v>48</v>
      </c>
      <c r="F375" s="330">
        <v>1516.819</v>
      </c>
      <c r="G375" s="42"/>
      <c r="H375" s="48"/>
    </row>
    <row r="376" s="2" customFormat="1" ht="16.8" customHeight="1">
      <c r="A376" s="42"/>
      <c r="B376" s="48"/>
      <c r="C376" s="329" t="s">
        <v>48</v>
      </c>
      <c r="D376" s="329" t="s">
        <v>1049</v>
      </c>
      <c r="E376" s="20" t="s">
        <v>48</v>
      </c>
      <c r="F376" s="330">
        <v>1185.354</v>
      </c>
      <c r="G376" s="42"/>
      <c r="H376" s="48"/>
    </row>
    <row r="377" s="2" customFormat="1" ht="16.8" customHeight="1">
      <c r="A377" s="42"/>
      <c r="B377" s="48"/>
      <c r="C377" s="329" t="s">
        <v>48</v>
      </c>
      <c r="D377" s="329" t="s">
        <v>1050</v>
      </c>
      <c r="E377" s="20" t="s">
        <v>48</v>
      </c>
      <c r="F377" s="330">
        <v>772.49199999999996</v>
      </c>
      <c r="G377" s="42"/>
      <c r="H377" s="48"/>
    </row>
    <row r="378" s="2" customFormat="1" ht="16.8" customHeight="1">
      <c r="A378" s="42"/>
      <c r="B378" s="48"/>
      <c r="C378" s="329" t="s">
        <v>645</v>
      </c>
      <c r="D378" s="329" t="s">
        <v>310</v>
      </c>
      <c r="E378" s="20" t="s">
        <v>48</v>
      </c>
      <c r="F378" s="330">
        <v>6442.2659999999996</v>
      </c>
      <c r="G378" s="42"/>
      <c r="H378" s="48"/>
    </row>
    <row r="379" s="2" customFormat="1" ht="16.8" customHeight="1">
      <c r="A379" s="42"/>
      <c r="B379" s="48"/>
      <c r="C379" s="331" t="s">
        <v>2780</v>
      </c>
      <c r="D379" s="42"/>
      <c r="E379" s="42"/>
      <c r="F379" s="42"/>
      <c r="G379" s="42"/>
      <c r="H379" s="48"/>
    </row>
    <row r="380" s="2" customFormat="1" ht="16.8" customHeight="1">
      <c r="A380" s="42"/>
      <c r="B380" s="48"/>
      <c r="C380" s="329" t="s">
        <v>1038</v>
      </c>
      <c r="D380" s="329" t="s">
        <v>2845</v>
      </c>
      <c r="E380" s="20" t="s">
        <v>528</v>
      </c>
      <c r="F380" s="330">
        <v>6.4420000000000002</v>
      </c>
      <c r="G380" s="42"/>
      <c r="H380" s="48"/>
    </row>
    <row r="381" s="2" customFormat="1" ht="16.8" customHeight="1">
      <c r="A381" s="42"/>
      <c r="B381" s="48"/>
      <c r="C381" s="325" t="s">
        <v>647</v>
      </c>
      <c r="D381" s="326" t="s">
        <v>48</v>
      </c>
      <c r="E381" s="327" t="s">
        <v>48</v>
      </c>
      <c r="F381" s="328">
        <v>2855.5810000000001</v>
      </c>
      <c r="G381" s="42"/>
      <c r="H381" s="48"/>
    </row>
    <row r="382" s="2" customFormat="1" ht="16.8" customHeight="1">
      <c r="A382" s="42"/>
      <c r="B382" s="48"/>
      <c r="C382" s="329" t="s">
        <v>48</v>
      </c>
      <c r="D382" s="329" t="s">
        <v>655</v>
      </c>
      <c r="E382" s="20" t="s">
        <v>48</v>
      </c>
      <c r="F382" s="330">
        <v>137.52099999999999</v>
      </c>
      <c r="G382" s="42"/>
      <c r="H382" s="48"/>
    </row>
    <row r="383" s="2" customFormat="1" ht="16.8" customHeight="1">
      <c r="A383" s="42"/>
      <c r="B383" s="48"/>
      <c r="C383" s="329" t="s">
        <v>48</v>
      </c>
      <c r="D383" s="329" t="s">
        <v>681</v>
      </c>
      <c r="E383" s="20" t="s">
        <v>48</v>
      </c>
      <c r="F383" s="330">
        <v>2000.52</v>
      </c>
      <c r="G383" s="42"/>
      <c r="H383" s="48"/>
    </row>
    <row r="384" s="2" customFormat="1" ht="16.8" customHeight="1">
      <c r="A384" s="42"/>
      <c r="B384" s="48"/>
      <c r="C384" s="329" t="s">
        <v>48</v>
      </c>
      <c r="D384" s="329" t="s">
        <v>651</v>
      </c>
      <c r="E384" s="20" t="s">
        <v>48</v>
      </c>
      <c r="F384" s="330">
        <v>96.590000000000003</v>
      </c>
      <c r="G384" s="42"/>
      <c r="H384" s="48"/>
    </row>
    <row r="385" s="2" customFormat="1" ht="16.8" customHeight="1">
      <c r="A385" s="42"/>
      <c r="B385" s="48"/>
      <c r="C385" s="329" t="s">
        <v>48</v>
      </c>
      <c r="D385" s="329" t="s">
        <v>832</v>
      </c>
      <c r="E385" s="20" t="s">
        <v>48</v>
      </c>
      <c r="F385" s="330">
        <v>620.95000000000005</v>
      </c>
      <c r="G385" s="42"/>
      <c r="H385" s="48"/>
    </row>
    <row r="386" s="2" customFormat="1" ht="16.8" customHeight="1">
      <c r="A386" s="42"/>
      <c r="B386" s="48"/>
      <c r="C386" s="329" t="s">
        <v>647</v>
      </c>
      <c r="D386" s="329" t="s">
        <v>268</v>
      </c>
      <c r="E386" s="20" t="s">
        <v>48</v>
      </c>
      <c r="F386" s="330">
        <v>2855.5810000000001</v>
      </c>
      <c r="G386" s="42"/>
      <c r="H386" s="48"/>
    </row>
    <row r="387" s="2" customFormat="1" ht="16.8" customHeight="1">
      <c r="A387" s="42"/>
      <c r="B387" s="48"/>
      <c r="C387" s="331" t="s">
        <v>2780</v>
      </c>
      <c r="D387" s="42"/>
      <c r="E387" s="42"/>
      <c r="F387" s="42"/>
      <c r="G387" s="42"/>
      <c r="H387" s="48"/>
    </row>
    <row r="388" s="2" customFormat="1" ht="16.8" customHeight="1">
      <c r="A388" s="42"/>
      <c r="B388" s="48"/>
      <c r="C388" s="329" t="s">
        <v>318</v>
      </c>
      <c r="D388" s="329" t="s">
        <v>2789</v>
      </c>
      <c r="E388" s="20" t="s">
        <v>314</v>
      </c>
      <c r="F388" s="330">
        <v>2855.5810000000001</v>
      </c>
      <c r="G388" s="42"/>
      <c r="H388" s="48"/>
    </row>
    <row r="389" s="2" customFormat="1" ht="16.8" customHeight="1">
      <c r="A389" s="42"/>
      <c r="B389" s="48"/>
      <c r="C389" s="329" t="s">
        <v>344</v>
      </c>
      <c r="D389" s="329" t="s">
        <v>2793</v>
      </c>
      <c r="E389" s="20" t="s">
        <v>314</v>
      </c>
      <c r="F389" s="330">
        <v>2855.5810000000001</v>
      </c>
      <c r="G389" s="42"/>
      <c r="H389" s="48"/>
    </row>
    <row r="390" s="2" customFormat="1" ht="16.8" customHeight="1">
      <c r="A390" s="42"/>
      <c r="B390" s="48"/>
      <c r="C390" s="329" t="s">
        <v>350</v>
      </c>
      <c r="D390" s="329" t="s">
        <v>2794</v>
      </c>
      <c r="E390" s="20" t="s">
        <v>314</v>
      </c>
      <c r="F390" s="330">
        <v>2855.5810000000001</v>
      </c>
      <c r="G390" s="42"/>
      <c r="H390" s="48"/>
    </row>
    <row r="391" s="2" customFormat="1" ht="16.8" customHeight="1">
      <c r="A391" s="42"/>
      <c r="B391" s="48"/>
      <c r="C391" s="325" t="s">
        <v>649</v>
      </c>
      <c r="D391" s="326" t="s">
        <v>48</v>
      </c>
      <c r="E391" s="327" t="s">
        <v>48</v>
      </c>
      <c r="F391" s="328">
        <v>20.826000000000001</v>
      </c>
      <c r="G391" s="42"/>
      <c r="H391" s="48"/>
    </row>
    <row r="392" s="2" customFormat="1" ht="16.8" customHeight="1">
      <c r="A392" s="42"/>
      <c r="B392" s="48"/>
      <c r="C392" s="329" t="s">
        <v>649</v>
      </c>
      <c r="D392" s="329" t="s">
        <v>1387</v>
      </c>
      <c r="E392" s="20" t="s">
        <v>48</v>
      </c>
      <c r="F392" s="330">
        <v>20.826000000000001</v>
      </c>
      <c r="G392" s="42"/>
      <c r="H392" s="48"/>
    </row>
    <row r="393" s="2" customFormat="1" ht="16.8" customHeight="1">
      <c r="A393" s="42"/>
      <c r="B393" s="48"/>
      <c r="C393" s="331" t="s">
        <v>2780</v>
      </c>
      <c r="D393" s="42"/>
      <c r="E393" s="42"/>
      <c r="F393" s="42"/>
      <c r="G393" s="42"/>
      <c r="H393" s="48"/>
    </row>
    <row r="394" s="2" customFormat="1" ht="16.8" customHeight="1">
      <c r="A394" s="42"/>
      <c r="B394" s="48"/>
      <c r="C394" s="329" t="s">
        <v>1383</v>
      </c>
      <c r="D394" s="329" t="s">
        <v>1384</v>
      </c>
      <c r="E394" s="20" t="s">
        <v>259</v>
      </c>
      <c r="F394" s="330">
        <v>20.826000000000001</v>
      </c>
      <c r="G394" s="42"/>
      <c r="H394" s="48"/>
    </row>
    <row r="395" s="2" customFormat="1" ht="16.8" customHeight="1">
      <c r="A395" s="42"/>
      <c r="B395" s="48"/>
      <c r="C395" s="329" t="s">
        <v>1425</v>
      </c>
      <c r="D395" s="329" t="s">
        <v>2855</v>
      </c>
      <c r="E395" s="20" t="s">
        <v>259</v>
      </c>
      <c r="F395" s="330">
        <v>83.304000000000002</v>
      </c>
      <c r="G395" s="42"/>
      <c r="H395" s="48"/>
    </row>
    <row r="396" s="2" customFormat="1" ht="16.8" customHeight="1">
      <c r="A396" s="42"/>
      <c r="B396" s="48"/>
      <c r="C396" s="329" t="s">
        <v>1431</v>
      </c>
      <c r="D396" s="329" t="s">
        <v>2856</v>
      </c>
      <c r="E396" s="20" t="s">
        <v>259</v>
      </c>
      <c r="F396" s="330">
        <v>83.304000000000002</v>
      </c>
      <c r="G396" s="42"/>
      <c r="H396" s="48"/>
    </row>
    <row r="397" s="2" customFormat="1" ht="16.8" customHeight="1">
      <c r="A397" s="42"/>
      <c r="B397" s="48"/>
      <c r="C397" s="329" t="s">
        <v>1436</v>
      </c>
      <c r="D397" s="329" t="s">
        <v>2857</v>
      </c>
      <c r="E397" s="20" t="s">
        <v>259</v>
      </c>
      <c r="F397" s="330">
        <v>83.304000000000002</v>
      </c>
      <c r="G397" s="42"/>
      <c r="H397" s="48"/>
    </row>
    <row r="398" s="2" customFormat="1" ht="16.8" customHeight="1">
      <c r="A398" s="42"/>
      <c r="B398" s="48"/>
      <c r="C398" s="329" t="s">
        <v>1441</v>
      </c>
      <c r="D398" s="329" t="s">
        <v>2858</v>
      </c>
      <c r="E398" s="20" t="s">
        <v>259</v>
      </c>
      <c r="F398" s="330">
        <v>83.304000000000002</v>
      </c>
      <c r="G398" s="42"/>
      <c r="H398" s="48"/>
    </row>
    <row r="399" s="2" customFormat="1" ht="16.8" customHeight="1">
      <c r="A399" s="42"/>
      <c r="B399" s="48"/>
      <c r="C399" s="329" t="s">
        <v>1446</v>
      </c>
      <c r="D399" s="329" t="s">
        <v>2859</v>
      </c>
      <c r="E399" s="20" t="s">
        <v>259</v>
      </c>
      <c r="F399" s="330">
        <v>83.304000000000002</v>
      </c>
      <c r="G399" s="42"/>
      <c r="H399" s="48"/>
    </row>
    <row r="400" s="2" customFormat="1" ht="16.8" customHeight="1">
      <c r="A400" s="42"/>
      <c r="B400" s="48"/>
      <c r="C400" s="329" t="s">
        <v>1389</v>
      </c>
      <c r="D400" s="329" t="s">
        <v>1390</v>
      </c>
      <c r="E400" s="20" t="s">
        <v>259</v>
      </c>
      <c r="F400" s="330">
        <v>20.826000000000001</v>
      </c>
      <c r="G400" s="42"/>
      <c r="H400" s="48"/>
    </row>
    <row r="401" s="2" customFormat="1" ht="16.8" customHeight="1">
      <c r="A401" s="42"/>
      <c r="B401" s="48"/>
      <c r="C401" s="325" t="s">
        <v>651</v>
      </c>
      <c r="D401" s="326" t="s">
        <v>48</v>
      </c>
      <c r="E401" s="327" t="s">
        <v>48</v>
      </c>
      <c r="F401" s="328">
        <v>96.590000000000003</v>
      </c>
      <c r="G401" s="42"/>
      <c r="H401" s="48"/>
    </row>
    <row r="402" s="2" customFormat="1" ht="16.8" customHeight="1">
      <c r="A402" s="42"/>
      <c r="B402" s="48"/>
      <c r="C402" s="329" t="s">
        <v>651</v>
      </c>
      <c r="D402" s="329" t="s">
        <v>880</v>
      </c>
      <c r="E402" s="20" t="s">
        <v>48</v>
      </c>
      <c r="F402" s="330">
        <v>96.590000000000003</v>
      </c>
      <c r="G402" s="42"/>
      <c r="H402" s="48"/>
    </row>
    <row r="403" s="2" customFormat="1" ht="16.8" customHeight="1">
      <c r="A403" s="42"/>
      <c r="B403" s="48"/>
      <c r="C403" s="331" t="s">
        <v>2780</v>
      </c>
      <c r="D403" s="42"/>
      <c r="E403" s="42"/>
      <c r="F403" s="42"/>
      <c r="G403" s="42"/>
      <c r="H403" s="48"/>
    </row>
    <row r="404" s="2" customFormat="1" ht="16.8" customHeight="1">
      <c r="A404" s="42"/>
      <c r="B404" s="48"/>
      <c r="C404" s="329" t="s">
        <v>935</v>
      </c>
      <c r="D404" s="329" t="s">
        <v>2849</v>
      </c>
      <c r="E404" s="20" t="s">
        <v>314</v>
      </c>
      <c r="F404" s="330">
        <v>96.590000000000003</v>
      </c>
      <c r="G404" s="42"/>
      <c r="H404" s="48"/>
    </row>
    <row r="405" s="2" customFormat="1" ht="16.8" customHeight="1">
      <c r="A405" s="42"/>
      <c r="B405" s="48"/>
      <c r="C405" s="329" t="s">
        <v>318</v>
      </c>
      <c r="D405" s="329" t="s">
        <v>2789</v>
      </c>
      <c r="E405" s="20" t="s">
        <v>314</v>
      </c>
      <c r="F405" s="330">
        <v>2855.5810000000001</v>
      </c>
      <c r="G405" s="42"/>
      <c r="H405" s="48"/>
    </row>
    <row r="406" s="2" customFormat="1" ht="16.8" customHeight="1">
      <c r="A406" s="42"/>
      <c r="B406" s="48"/>
      <c r="C406" s="329" t="s">
        <v>906</v>
      </c>
      <c r="D406" s="329" t="s">
        <v>2831</v>
      </c>
      <c r="E406" s="20" t="s">
        <v>314</v>
      </c>
      <c r="F406" s="330">
        <v>2000.52</v>
      </c>
      <c r="G406" s="42"/>
      <c r="H406" s="48"/>
    </row>
    <row r="407" s="2" customFormat="1" ht="16.8" customHeight="1">
      <c r="A407" s="42"/>
      <c r="B407" s="48"/>
      <c r="C407" s="329" t="s">
        <v>939</v>
      </c>
      <c r="D407" s="329" t="s">
        <v>940</v>
      </c>
      <c r="E407" s="20" t="s">
        <v>528</v>
      </c>
      <c r="F407" s="330">
        <v>198.40600000000001</v>
      </c>
      <c r="G407" s="42"/>
      <c r="H407" s="48"/>
    </row>
    <row r="408" s="2" customFormat="1" ht="16.8" customHeight="1">
      <c r="A408" s="42"/>
      <c r="B408" s="48"/>
      <c r="C408" s="325" t="s">
        <v>653</v>
      </c>
      <c r="D408" s="326" t="s">
        <v>48</v>
      </c>
      <c r="E408" s="327" t="s">
        <v>48</v>
      </c>
      <c r="F408" s="328">
        <v>106.577</v>
      </c>
      <c r="G408" s="42"/>
      <c r="H408" s="48"/>
    </row>
    <row r="409" s="2" customFormat="1" ht="16.8" customHeight="1">
      <c r="A409" s="42"/>
      <c r="B409" s="48"/>
      <c r="C409" s="329" t="s">
        <v>48</v>
      </c>
      <c r="D409" s="329" t="s">
        <v>834</v>
      </c>
      <c r="E409" s="20" t="s">
        <v>48</v>
      </c>
      <c r="F409" s="330">
        <v>0</v>
      </c>
      <c r="G409" s="42"/>
      <c r="H409" s="48"/>
    </row>
    <row r="410" s="2" customFormat="1" ht="16.8" customHeight="1">
      <c r="A410" s="42"/>
      <c r="B410" s="48"/>
      <c r="C410" s="329" t="s">
        <v>48</v>
      </c>
      <c r="D410" s="329" t="s">
        <v>911</v>
      </c>
      <c r="E410" s="20" t="s">
        <v>48</v>
      </c>
      <c r="F410" s="330">
        <v>9.9399999999999995</v>
      </c>
      <c r="G410" s="42"/>
      <c r="H410" s="48"/>
    </row>
    <row r="411" s="2" customFormat="1" ht="16.8" customHeight="1">
      <c r="A411" s="42"/>
      <c r="B411" s="48"/>
      <c r="C411" s="329" t="s">
        <v>48</v>
      </c>
      <c r="D411" s="329" t="s">
        <v>836</v>
      </c>
      <c r="E411" s="20" t="s">
        <v>48</v>
      </c>
      <c r="F411" s="330">
        <v>14.359999999999999</v>
      </c>
      <c r="G411" s="42"/>
      <c r="H411" s="48"/>
    </row>
    <row r="412" s="2" customFormat="1" ht="16.8" customHeight="1">
      <c r="A412" s="42"/>
      <c r="B412" s="48"/>
      <c r="C412" s="329" t="s">
        <v>48</v>
      </c>
      <c r="D412" s="329" t="s">
        <v>837</v>
      </c>
      <c r="E412" s="20" t="s">
        <v>48</v>
      </c>
      <c r="F412" s="330">
        <v>14.359999999999999</v>
      </c>
      <c r="G412" s="42"/>
      <c r="H412" s="48"/>
    </row>
    <row r="413" s="2" customFormat="1" ht="16.8" customHeight="1">
      <c r="A413" s="42"/>
      <c r="B413" s="48"/>
      <c r="C413" s="329" t="s">
        <v>687</v>
      </c>
      <c r="D413" s="329" t="s">
        <v>912</v>
      </c>
      <c r="E413" s="20" t="s">
        <v>48</v>
      </c>
      <c r="F413" s="330">
        <v>13.706</v>
      </c>
      <c r="G413" s="42"/>
      <c r="H413" s="48"/>
    </row>
    <row r="414" s="2" customFormat="1" ht="16.8" customHeight="1">
      <c r="A414" s="42"/>
      <c r="B414" s="48"/>
      <c r="C414" s="329" t="s">
        <v>48</v>
      </c>
      <c r="D414" s="329" t="s">
        <v>913</v>
      </c>
      <c r="E414" s="20" t="s">
        <v>48</v>
      </c>
      <c r="F414" s="330">
        <v>5.7199999999999998</v>
      </c>
      <c r="G414" s="42"/>
      <c r="H414" s="48"/>
    </row>
    <row r="415" s="2" customFormat="1" ht="16.8" customHeight="1">
      <c r="A415" s="42"/>
      <c r="B415" s="48"/>
      <c r="C415" s="329" t="s">
        <v>48</v>
      </c>
      <c r="D415" s="329" t="s">
        <v>914</v>
      </c>
      <c r="E415" s="20" t="s">
        <v>48</v>
      </c>
      <c r="F415" s="330">
        <v>20.972000000000001</v>
      </c>
      <c r="G415" s="42"/>
      <c r="H415" s="48"/>
    </row>
    <row r="416" s="2" customFormat="1" ht="16.8" customHeight="1">
      <c r="A416" s="42"/>
      <c r="B416" s="48"/>
      <c r="C416" s="329" t="s">
        <v>48</v>
      </c>
      <c r="D416" s="329" t="s">
        <v>915</v>
      </c>
      <c r="E416" s="20" t="s">
        <v>48</v>
      </c>
      <c r="F416" s="330">
        <v>16.661000000000001</v>
      </c>
      <c r="G416" s="42"/>
      <c r="H416" s="48"/>
    </row>
    <row r="417" s="2" customFormat="1" ht="16.8" customHeight="1">
      <c r="A417" s="42"/>
      <c r="B417" s="48"/>
      <c r="C417" s="329" t="s">
        <v>48</v>
      </c>
      <c r="D417" s="329" t="s">
        <v>916</v>
      </c>
      <c r="E417" s="20" t="s">
        <v>48</v>
      </c>
      <c r="F417" s="330">
        <v>10.858000000000001</v>
      </c>
      <c r="G417" s="42"/>
      <c r="H417" s="48"/>
    </row>
    <row r="418" s="2" customFormat="1" ht="16.8" customHeight="1">
      <c r="A418" s="42"/>
      <c r="B418" s="48"/>
      <c r="C418" s="329" t="s">
        <v>653</v>
      </c>
      <c r="D418" s="329" t="s">
        <v>268</v>
      </c>
      <c r="E418" s="20" t="s">
        <v>48</v>
      </c>
      <c r="F418" s="330">
        <v>106.577</v>
      </c>
      <c r="G418" s="42"/>
      <c r="H418" s="48"/>
    </row>
    <row r="419" s="2" customFormat="1" ht="16.8" customHeight="1">
      <c r="A419" s="42"/>
      <c r="B419" s="48"/>
      <c r="C419" s="331" t="s">
        <v>2780</v>
      </c>
      <c r="D419" s="42"/>
      <c r="E419" s="42"/>
      <c r="F419" s="42"/>
      <c r="G419" s="42"/>
      <c r="H419" s="48"/>
    </row>
    <row r="420" s="2" customFormat="1" ht="16.8" customHeight="1">
      <c r="A420" s="42"/>
      <c r="B420" s="48"/>
      <c r="C420" s="329" t="s">
        <v>1034</v>
      </c>
      <c r="D420" s="329" t="s">
        <v>2844</v>
      </c>
      <c r="E420" s="20" t="s">
        <v>314</v>
      </c>
      <c r="F420" s="330">
        <v>106.577</v>
      </c>
      <c r="G420" s="42"/>
      <c r="H420" s="48"/>
    </row>
    <row r="421" s="2" customFormat="1" ht="16.8" customHeight="1">
      <c r="A421" s="42"/>
      <c r="B421" s="48"/>
      <c r="C421" s="329" t="s">
        <v>906</v>
      </c>
      <c r="D421" s="329" t="s">
        <v>2831</v>
      </c>
      <c r="E421" s="20" t="s">
        <v>314</v>
      </c>
      <c r="F421" s="330">
        <v>2000.52</v>
      </c>
      <c r="G421" s="42"/>
      <c r="H421" s="48"/>
    </row>
    <row r="422" s="2" customFormat="1" ht="16.8" customHeight="1">
      <c r="A422" s="42"/>
      <c r="B422" s="48"/>
      <c r="C422" s="325" t="s">
        <v>655</v>
      </c>
      <c r="D422" s="326" t="s">
        <v>48</v>
      </c>
      <c r="E422" s="327" t="s">
        <v>48</v>
      </c>
      <c r="F422" s="328">
        <v>137.52099999999999</v>
      </c>
      <c r="G422" s="42"/>
      <c r="H422" s="48"/>
    </row>
    <row r="423" s="2" customFormat="1" ht="16.8" customHeight="1">
      <c r="A423" s="42"/>
      <c r="B423" s="48"/>
      <c r="C423" s="329" t="s">
        <v>48</v>
      </c>
      <c r="D423" s="329" t="s">
        <v>834</v>
      </c>
      <c r="E423" s="20" t="s">
        <v>48</v>
      </c>
      <c r="F423" s="330">
        <v>0</v>
      </c>
      <c r="G423" s="42"/>
      <c r="H423" s="48"/>
    </row>
    <row r="424" s="2" customFormat="1" ht="16.8" customHeight="1">
      <c r="A424" s="42"/>
      <c r="B424" s="48"/>
      <c r="C424" s="329" t="s">
        <v>48</v>
      </c>
      <c r="D424" s="329" t="s">
        <v>835</v>
      </c>
      <c r="E424" s="20" t="s">
        <v>48</v>
      </c>
      <c r="F424" s="330">
        <v>5.2199999999999998</v>
      </c>
      <c r="G424" s="42"/>
      <c r="H424" s="48"/>
    </row>
    <row r="425" s="2" customFormat="1" ht="16.8" customHeight="1">
      <c r="A425" s="42"/>
      <c r="B425" s="48"/>
      <c r="C425" s="329" t="s">
        <v>48</v>
      </c>
      <c r="D425" s="329" t="s">
        <v>836</v>
      </c>
      <c r="E425" s="20" t="s">
        <v>48</v>
      </c>
      <c r="F425" s="330">
        <v>14.359999999999999</v>
      </c>
      <c r="G425" s="42"/>
      <c r="H425" s="48"/>
    </row>
    <row r="426" s="2" customFormat="1" ht="16.8" customHeight="1">
      <c r="A426" s="42"/>
      <c r="B426" s="48"/>
      <c r="C426" s="329" t="s">
        <v>48</v>
      </c>
      <c r="D426" s="329" t="s">
        <v>837</v>
      </c>
      <c r="E426" s="20" t="s">
        <v>48</v>
      </c>
      <c r="F426" s="330">
        <v>14.359999999999999</v>
      </c>
      <c r="G426" s="42"/>
      <c r="H426" s="48"/>
    </row>
    <row r="427" s="2" customFormat="1" ht="16.8" customHeight="1">
      <c r="A427" s="42"/>
      <c r="B427" s="48"/>
      <c r="C427" s="329" t="s">
        <v>48</v>
      </c>
      <c r="D427" s="329" t="s">
        <v>838</v>
      </c>
      <c r="E427" s="20" t="s">
        <v>48</v>
      </c>
      <c r="F427" s="330">
        <v>6.5999999999999996</v>
      </c>
      <c r="G427" s="42"/>
      <c r="H427" s="48"/>
    </row>
    <row r="428" s="2" customFormat="1" ht="16.8" customHeight="1">
      <c r="A428" s="42"/>
      <c r="B428" s="48"/>
      <c r="C428" s="329" t="s">
        <v>48</v>
      </c>
      <c r="D428" s="329" t="s">
        <v>48</v>
      </c>
      <c r="E428" s="20" t="s">
        <v>48</v>
      </c>
      <c r="F428" s="330">
        <v>0</v>
      </c>
      <c r="G428" s="42"/>
      <c r="H428" s="48"/>
    </row>
    <row r="429" s="2" customFormat="1" ht="16.8" customHeight="1">
      <c r="A429" s="42"/>
      <c r="B429" s="48"/>
      <c r="C429" s="329" t="s">
        <v>48</v>
      </c>
      <c r="D429" s="329" t="s">
        <v>839</v>
      </c>
      <c r="E429" s="20" t="s">
        <v>48</v>
      </c>
      <c r="F429" s="330">
        <v>41.942999999999998</v>
      </c>
      <c r="G429" s="42"/>
      <c r="H429" s="48"/>
    </row>
    <row r="430" s="2" customFormat="1" ht="16.8" customHeight="1">
      <c r="A430" s="42"/>
      <c r="B430" s="48"/>
      <c r="C430" s="329" t="s">
        <v>48</v>
      </c>
      <c r="D430" s="329" t="s">
        <v>840</v>
      </c>
      <c r="E430" s="20" t="s">
        <v>48</v>
      </c>
      <c r="F430" s="330">
        <v>33.322000000000003</v>
      </c>
      <c r="G430" s="42"/>
      <c r="H430" s="48"/>
    </row>
    <row r="431" s="2" customFormat="1" ht="16.8" customHeight="1">
      <c r="A431" s="42"/>
      <c r="B431" s="48"/>
      <c r="C431" s="329" t="s">
        <v>48</v>
      </c>
      <c r="D431" s="329" t="s">
        <v>841</v>
      </c>
      <c r="E431" s="20" t="s">
        <v>48</v>
      </c>
      <c r="F431" s="330">
        <v>21.716000000000001</v>
      </c>
      <c r="G431" s="42"/>
      <c r="H431" s="48"/>
    </row>
    <row r="432" s="2" customFormat="1" ht="16.8" customHeight="1">
      <c r="A432" s="42"/>
      <c r="B432" s="48"/>
      <c r="C432" s="329" t="s">
        <v>655</v>
      </c>
      <c r="D432" s="329" t="s">
        <v>268</v>
      </c>
      <c r="E432" s="20" t="s">
        <v>48</v>
      </c>
      <c r="F432" s="330">
        <v>137.52099999999999</v>
      </c>
      <c r="G432" s="42"/>
      <c r="H432" s="48"/>
    </row>
    <row r="433" s="2" customFormat="1" ht="16.8" customHeight="1">
      <c r="A433" s="42"/>
      <c r="B433" s="48"/>
      <c r="C433" s="331" t="s">
        <v>2780</v>
      </c>
      <c r="D433" s="42"/>
      <c r="E433" s="42"/>
      <c r="F433" s="42"/>
      <c r="G433" s="42"/>
      <c r="H433" s="48"/>
    </row>
    <row r="434" s="2" customFormat="1" ht="16.8" customHeight="1">
      <c r="A434" s="42"/>
      <c r="B434" s="48"/>
      <c r="C434" s="329" t="s">
        <v>1006</v>
      </c>
      <c r="D434" s="329" t="s">
        <v>2842</v>
      </c>
      <c r="E434" s="20" t="s">
        <v>314</v>
      </c>
      <c r="F434" s="330">
        <v>137.52099999999999</v>
      </c>
      <c r="G434" s="42"/>
      <c r="H434" s="48"/>
    </row>
    <row r="435" s="2" customFormat="1" ht="16.8" customHeight="1">
      <c r="A435" s="42"/>
      <c r="B435" s="48"/>
      <c r="C435" s="329" t="s">
        <v>318</v>
      </c>
      <c r="D435" s="329" t="s">
        <v>2789</v>
      </c>
      <c r="E435" s="20" t="s">
        <v>314</v>
      </c>
      <c r="F435" s="330">
        <v>2855.5810000000001</v>
      </c>
      <c r="G435" s="42"/>
      <c r="H435" s="48"/>
    </row>
    <row r="436" s="2" customFormat="1" ht="16.8" customHeight="1">
      <c r="A436" s="42"/>
      <c r="B436" s="48"/>
      <c r="C436" s="329" t="s">
        <v>906</v>
      </c>
      <c r="D436" s="329" t="s">
        <v>2831</v>
      </c>
      <c r="E436" s="20" t="s">
        <v>314</v>
      </c>
      <c r="F436" s="330">
        <v>2000.52</v>
      </c>
      <c r="G436" s="42"/>
      <c r="H436" s="48"/>
    </row>
    <row r="437" s="2" customFormat="1" ht="16.8" customHeight="1">
      <c r="A437" s="42"/>
      <c r="B437" s="48"/>
      <c r="C437" s="325" t="s">
        <v>760</v>
      </c>
      <c r="D437" s="326" t="s">
        <v>48</v>
      </c>
      <c r="E437" s="327" t="s">
        <v>48</v>
      </c>
      <c r="F437" s="328">
        <v>-69.174999999999997</v>
      </c>
      <c r="G437" s="42"/>
      <c r="H437" s="48"/>
    </row>
    <row r="438" s="2" customFormat="1" ht="16.8" customHeight="1">
      <c r="A438" s="42"/>
      <c r="B438" s="48"/>
      <c r="C438" s="329" t="s">
        <v>48</v>
      </c>
      <c r="D438" s="329" t="s">
        <v>752</v>
      </c>
      <c r="E438" s="20" t="s">
        <v>48</v>
      </c>
      <c r="F438" s="330">
        <v>0</v>
      </c>
      <c r="G438" s="42"/>
      <c r="H438" s="48"/>
    </row>
    <row r="439" s="2" customFormat="1" ht="16.8" customHeight="1">
      <c r="A439" s="42"/>
      <c r="B439" s="48"/>
      <c r="C439" s="329" t="s">
        <v>667</v>
      </c>
      <c r="D439" s="329" t="s">
        <v>753</v>
      </c>
      <c r="E439" s="20" t="s">
        <v>48</v>
      </c>
      <c r="F439" s="330">
        <v>-18.800000000000001</v>
      </c>
      <c r="G439" s="42"/>
      <c r="H439" s="48"/>
    </row>
    <row r="440" s="2" customFormat="1" ht="16.8" customHeight="1">
      <c r="A440" s="42"/>
      <c r="B440" s="48"/>
      <c r="C440" s="329" t="s">
        <v>48</v>
      </c>
      <c r="D440" s="329" t="s">
        <v>754</v>
      </c>
      <c r="E440" s="20" t="s">
        <v>48</v>
      </c>
      <c r="F440" s="330">
        <v>-32.600000000000001</v>
      </c>
      <c r="G440" s="42"/>
      <c r="H440" s="48"/>
    </row>
    <row r="441" s="2" customFormat="1" ht="16.8" customHeight="1">
      <c r="A441" s="42"/>
      <c r="B441" s="48"/>
      <c r="C441" s="329" t="s">
        <v>48</v>
      </c>
      <c r="D441" s="329" t="s">
        <v>755</v>
      </c>
      <c r="E441" s="20" t="s">
        <v>48</v>
      </c>
      <c r="F441" s="330">
        <v>-17.774999999999999</v>
      </c>
      <c r="G441" s="42"/>
      <c r="H441" s="48"/>
    </row>
    <row r="442" s="2" customFormat="1" ht="16.8" customHeight="1">
      <c r="A442" s="42"/>
      <c r="B442" s="48"/>
      <c r="C442" s="329" t="s">
        <v>760</v>
      </c>
      <c r="D442" s="329" t="s">
        <v>310</v>
      </c>
      <c r="E442" s="20" t="s">
        <v>48</v>
      </c>
      <c r="F442" s="330">
        <v>-69.174999999999997</v>
      </c>
      <c r="G442" s="42"/>
      <c r="H442" s="48"/>
    </row>
    <row r="443" s="2" customFormat="1" ht="16.8" customHeight="1">
      <c r="A443" s="42"/>
      <c r="B443" s="48"/>
      <c r="C443" s="325" t="s">
        <v>657</v>
      </c>
      <c r="D443" s="326" t="s">
        <v>48</v>
      </c>
      <c r="E443" s="327" t="s">
        <v>48</v>
      </c>
      <c r="F443" s="328">
        <v>106.932</v>
      </c>
      <c r="G443" s="42"/>
      <c r="H443" s="48"/>
    </row>
    <row r="444" s="2" customFormat="1" ht="16.8" customHeight="1">
      <c r="A444" s="42"/>
      <c r="B444" s="48"/>
      <c r="C444" s="329" t="s">
        <v>48</v>
      </c>
      <c r="D444" s="329" t="s">
        <v>834</v>
      </c>
      <c r="E444" s="20" t="s">
        <v>48</v>
      </c>
      <c r="F444" s="330">
        <v>0</v>
      </c>
      <c r="G444" s="42"/>
      <c r="H444" s="48"/>
    </row>
    <row r="445" s="2" customFormat="1" ht="16.8" customHeight="1">
      <c r="A445" s="42"/>
      <c r="B445" s="48"/>
      <c r="C445" s="329" t="s">
        <v>48</v>
      </c>
      <c r="D445" s="329" t="s">
        <v>1022</v>
      </c>
      <c r="E445" s="20" t="s">
        <v>48</v>
      </c>
      <c r="F445" s="330">
        <v>0</v>
      </c>
      <c r="G445" s="42"/>
      <c r="H445" s="48"/>
    </row>
    <row r="446" s="2" customFormat="1" ht="16.8" customHeight="1">
      <c r="A446" s="42"/>
      <c r="B446" s="48"/>
      <c r="C446" s="329" t="s">
        <v>657</v>
      </c>
      <c r="D446" s="329" t="s">
        <v>1023</v>
      </c>
      <c r="E446" s="20" t="s">
        <v>48</v>
      </c>
      <c r="F446" s="330">
        <v>106.932</v>
      </c>
      <c r="G446" s="42"/>
      <c r="H446" s="48"/>
    </row>
    <row r="447" s="2" customFormat="1" ht="16.8" customHeight="1">
      <c r="A447" s="42"/>
      <c r="B447" s="48"/>
      <c r="C447" s="331" t="s">
        <v>2780</v>
      </c>
      <c r="D447" s="42"/>
      <c r="E447" s="42"/>
      <c r="F447" s="42"/>
      <c r="G447" s="42"/>
      <c r="H447" s="48"/>
    </row>
    <row r="448" s="2" customFormat="1" ht="16.8" customHeight="1">
      <c r="A448" s="42"/>
      <c r="B448" s="48"/>
      <c r="C448" s="329" t="s">
        <v>1018</v>
      </c>
      <c r="D448" s="329" t="s">
        <v>2843</v>
      </c>
      <c r="E448" s="20" t="s">
        <v>314</v>
      </c>
      <c r="F448" s="330">
        <v>220.93899999999999</v>
      </c>
      <c r="G448" s="42"/>
      <c r="H448" s="48"/>
    </row>
    <row r="449" s="2" customFormat="1" ht="16.8" customHeight="1">
      <c r="A449" s="42"/>
      <c r="B449" s="48"/>
      <c r="C449" s="325" t="s">
        <v>659</v>
      </c>
      <c r="D449" s="326" t="s">
        <v>48</v>
      </c>
      <c r="E449" s="327" t="s">
        <v>48</v>
      </c>
      <c r="F449" s="328">
        <v>80.198999999999998</v>
      </c>
      <c r="G449" s="42"/>
      <c r="H449" s="48"/>
    </row>
    <row r="450" s="2" customFormat="1" ht="16.8" customHeight="1">
      <c r="A450" s="42"/>
      <c r="B450" s="48"/>
      <c r="C450" s="329" t="s">
        <v>659</v>
      </c>
      <c r="D450" s="329" t="s">
        <v>1025</v>
      </c>
      <c r="E450" s="20" t="s">
        <v>48</v>
      </c>
      <c r="F450" s="330">
        <v>80.198999999999998</v>
      </c>
      <c r="G450" s="42"/>
      <c r="H450" s="48"/>
    </row>
    <row r="451" s="2" customFormat="1" ht="16.8" customHeight="1">
      <c r="A451" s="42"/>
      <c r="B451" s="48"/>
      <c r="C451" s="331" t="s">
        <v>2780</v>
      </c>
      <c r="D451" s="42"/>
      <c r="E451" s="42"/>
      <c r="F451" s="42"/>
      <c r="G451" s="42"/>
      <c r="H451" s="48"/>
    </row>
    <row r="452" s="2" customFormat="1" ht="16.8" customHeight="1">
      <c r="A452" s="42"/>
      <c r="B452" s="48"/>
      <c r="C452" s="329" t="s">
        <v>1018</v>
      </c>
      <c r="D452" s="329" t="s">
        <v>2843</v>
      </c>
      <c r="E452" s="20" t="s">
        <v>314</v>
      </c>
      <c r="F452" s="330">
        <v>220.93899999999999</v>
      </c>
      <c r="G452" s="42"/>
      <c r="H452" s="48"/>
    </row>
    <row r="453" s="2" customFormat="1" ht="16.8" customHeight="1">
      <c r="A453" s="42"/>
      <c r="B453" s="48"/>
      <c r="C453" s="329" t="s">
        <v>1237</v>
      </c>
      <c r="D453" s="329" t="s">
        <v>2847</v>
      </c>
      <c r="E453" s="20" t="s">
        <v>314</v>
      </c>
      <c r="F453" s="330">
        <v>302.31599999999997</v>
      </c>
      <c r="G453" s="42"/>
      <c r="H453" s="48"/>
    </row>
    <row r="454" s="2" customFormat="1" ht="16.8" customHeight="1">
      <c r="A454" s="42"/>
      <c r="B454" s="48"/>
      <c r="C454" s="325" t="s">
        <v>661</v>
      </c>
      <c r="D454" s="326" t="s">
        <v>48</v>
      </c>
      <c r="E454" s="327" t="s">
        <v>48</v>
      </c>
      <c r="F454" s="328">
        <v>26.733000000000001</v>
      </c>
      <c r="G454" s="42"/>
      <c r="H454" s="48"/>
    </row>
    <row r="455" s="2" customFormat="1" ht="16.8" customHeight="1">
      <c r="A455" s="42"/>
      <c r="B455" s="48"/>
      <c r="C455" s="329" t="s">
        <v>661</v>
      </c>
      <c r="D455" s="329" t="s">
        <v>1024</v>
      </c>
      <c r="E455" s="20" t="s">
        <v>48</v>
      </c>
      <c r="F455" s="330">
        <v>26.733000000000001</v>
      </c>
      <c r="G455" s="42"/>
      <c r="H455" s="48"/>
    </row>
    <row r="456" s="2" customFormat="1" ht="16.8" customHeight="1">
      <c r="A456" s="42"/>
      <c r="B456" s="48"/>
      <c r="C456" s="331" t="s">
        <v>2780</v>
      </c>
      <c r="D456" s="42"/>
      <c r="E456" s="42"/>
      <c r="F456" s="42"/>
      <c r="G456" s="42"/>
      <c r="H456" s="48"/>
    </row>
    <row r="457" s="2" customFormat="1" ht="16.8" customHeight="1">
      <c r="A457" s="42"/>
      <c r="B457" s="48"/>
      <c r="C457" s="329" t="s">
        <v>1018</v>
      </c>
      <c r="D457" s="329" t="s">
        <v>2843</v>
      </c>
      <c r="E457" s="20" t="s">
        <v>314</v>
      </c>
      <c r="F457" s="330">
        <v>220.93899999999999</v>
      </c>
      <c r="G457" s="42"/>
      <c r="H457" s="48"/>
    </row>
    <row r="458" s="2" customFormat="1" ht="16.8" customHeight="1">
      <c r="A458" s="42"/>
      <c r="B458" s="48"/>
      <c r="C458" s="325" t="s">
        <v>663</v>
      </c>
      <c r="D458" s="326" t="s">
        <v>48</v>
      </c>
      <c r="E458" s="327" t="s">
        <v>48</v>
      </c>
      <c r="F458" s="328">
        <v>382.51499999999999</v>
      </c>
      <c r="G458" s="42"/>
      <c r="H458" s="48"/>
    </row>
    <row r="459" s="2" customFormat="1" ht="16.8" customHeight="1">
      <c r="A459" s="42"/>
      <c r="B459" s="48"/>
      <c r="C459" s="329" t="s">
        <v>48</v>
      </c>
      <c r="D459" s="329" t="s">
        <v>834</v>
      </c>
      <c r="E459" s="20" t="s">
        <v>48</v>
      </c>
      <c r="F459" s="330">
        <v>0</v>
      </c>
      <c r="G459" s="42"/>
      <c r="H459" s="48"/>
    </row>
    <row r="460" s="2" customFormat="1" ht="16.8" customHeight="1">
      <c r="A460" s="42"/>
      <c r="B460" s="48"/>
      <c r="C460" s="329" t="s">
        <v>48</v>
      </c>
      <c r="D460" s="329" t="s">
        <v>921</v>
      </c>
      <c r="E460" s="20" t="s">
        <v>48</v>
      </c>
      <c r="F460" s="330">
        <v>0</v>
      </c>
      <c r="G460" s="42"/>
      <c r="H460" s="48"/>
    </row>
    <row r="461" s="2" customFormat="1" ht="16.8" customHeight="1">
      <c r="A461" s="42"/>
      <c r="B461" s="48"/>
      <c r="C461" s="329" t="s">
        <v>48</v>
      </c>
      <c r="D461" s="329" t="s">
        <v>922</v>
      </c>
      <c r="E461" s="20" t="s">
        <v>48</v>
      </c>
      <c r="F461" s="330">
        <v>231.589</v>
      </c>
      <c r="G461" s="42"/>
      <c r="H461" s="48"/>
    </row>
    <row r="462" s="2" customFormat="1" ht="16.8" customHeight="1">
      <c r="A462" s="42"/>
      <c r="B462" s="48"/>
      <c r="C462" s="329" t="s">
        <v>48</v>
      </c>
      <c r="D462" s="329" t="s">
        <v>923</v>
      </c>
      <c r="E462" s="20" t="s">
        <v>48</v>
      </c>
      <c r="F462" s="330">
        <v>150.92599999999999</v>
      </c>
      <c r="G462" s="42"/>
      <c r="H462" s="48"/>
    </row>
    <row r="463" s="2" customFormat="1" ht="16.8" customHeight="1">
      <c r="A463" s="42"/>
      <c r="B463" s="48"/>
      <c r="C463" s="329" t="s">
        <v>663</v>
      </c>
      <c r="D463" s="329" t="s">
        <v>310</v>
      </c>
      <c r="E463" s="20" t="s">
        <v>48</v>
      </c>
      <c r="F463" s="330">
        <v>382.51499999999999</v>
      </c>
      <c r="G463" s="42"/>
      <c r="H463" s="48"/>
    </row>
    <row r="464" s="2" customFormat="1" ht="16.8" customHeight="1">
      <c r="A464" s="42"/>
      <c r="B464" s="48"/>
      <c r="C464" s="331" t="s">
        <v>2780</v>
      </c>
      <c r="D464" s="42"/>
      <c r="E464" s="42"/>
      <c r="F464" s="42"/>
      <c r="G464" s="42"/>
      <c r="H464" s="48"/>
    </row>
    <row r="465" s="2" customFormat="1" ht="16.8" customHeight="1">
      <c r="A465" s="42"/>
      <c r="B465" s="48"/>
      <c r="C465" s="329" t="s">
        <v>1237</v>
      </c>
      <c r="D465" s="329" t="s">
        <v>2847</v>
      </c>
      <c r="E465" s="20" t="s">
        <v>314</v>
      </c>
      <c r="F465" s="330">
        <v>302.31599999999997</v>
      </c>
      <c r="G465" s="42"/>
      <c r="H465" s="48"/>
    </row>
    <row r="466" s="2" customFormat="1" ht="16.8" customHeight="1">
      <c r="A466" s="42"/>
      <c r="B466" s="48"/>
      <c r="C466" s="329" t="s">
        <v>906</v>
      </c>
      <c r="D466" s="329" t="s">
        <v>2831</v>
      </c>
      <c r="E466" s="20" t="s">
        <v>314</v>
      </c>
      <c r="F466" s="330">
        <v>2000.52</v>
      </c>
      <c r="G466" s="42"/>
      <c r="H466" s="48"/>
    </row>
    <row r="467" s="2" customFormat="1" ht="16.8" customHeight="1">
      <c r="A467" s="42"/>
      <c r="B467" s="48"/>
      <c r="C467" s="325" t="s">
        <v>665</v>
      </c>
      <c r="D467" s="326" t="s">
        <v>48</v>
      </c>
      <c r="E467" s="327" t="s">
        <v>48</v>
      </c>
      <c r="F467" s="328">
        <v>247.672</v>
      </c>
      <c r="G467" s="42"/>
      <c r="H467" s="48"/>
    </row>
    <row r="468" s="2" customFormat="1" ht="16.8" customHeight="1">
      <c r="A468" s="42"/>
      <c r="B468" s="48"/>
      <c r="C468" s="329" t="s">
        <v>48</v>
      </c>
      <c r="D468" s="329" t="s">
        <v>873</v>
      </c>
      <c r="E468" s="20" t="s">
        <v>48</v>
      </c>
      <c r="F468" s="330">
        <v>0</v>
      </c>
      <c r="G468" s="42"/>
      <c r="H468" s="48"/>
    </row>
    <row r="469" s="2" customFormat="1" ht="16.8" customHeight="1">
      <c r="A469" s="42"/>
      <c r="B469" s="48"/>
      <c r="C469" s="329" t="s">
        <v>48</v>
      </c>
      <c r="D469" s="329" t="s">
        <v>874</v>
      </c>
      <c r="E469" s="20" t="s">
        <v>48</v>
      </c>
      <c r="F469" s="330">
        <v>149.94999999999999</v>
      </c>
      <c r="G469" s="42"/>
      <c r="H469" s="48"/>
    </row>
    <row r="470" s="2" customFormat="1" ht="16.8" customHeight="1">
      <c r="A470" s="42"/>
      <c r="B470" s="48"/>
      <c r="C470" s="329" t="s">
        <v>48</v>
      </c>
      <c r="D470" s="329" t="s">
        <v>875</v>
      </c>
      <c r="E470" s="20" t="s">
        <v>48</v>
      </c>
      <c r="F470" s="330">
        <v>97.721999999999994</v>
      </c>
      <c r="G470" s="42"/>
      <c r="H470" s="48"/>
    </row>
    <row r="471" s="2" customFormat="1" ht="16.8" customHeight="1">
      <c r="A471" s="42"/>
      <c r="B471" s="48"/>
      <c r="C471" s="329" t="s">
        <v>665</v>
      </c>
      <c r="D471" s="329" t="s">
        <v>310</v>
      </c>
      <c r="E471" s="20" t="s">
        <v>48</v>
      </c>
      <c r="F471" s="330">
        <v>247.672</v>
      </c>
      <c r="G471" s="42"/>
      <c r="H471" s="48"/>
    </row>
    <row r="472" s="2" customFormat="1" ht="16.8" customHeight="1">
      <c r="A472" s="42"/>
      <c r="B472" s="48"/>
      <c r="C472" s="331" t="s">
        <v>2780</v>
      </c>
      <c r="D472" s="42"/>
      <c r="E472" s="42"/>
      <c r="F472" s="42"/>
      <c r="G472" s="42"/>
      <c r="H472" s="48"/>
    </row>
    <row r="473" s="2" customFormat="1" ht="16.8" customHeight="1">
      <c r="A473" s="42"/>
      <c r="B473" s="48"/>
      <c r="C473" s="329" t="s">
        <v>1018</v>
      </c>
      <c r="D473" s="329" t="s">
        <v>2843</v>
      </c>
      <c r="E473" s="20" t="s">
        <v>314</v>
      </c>
      <c r="F473" s="330">
        <v>220.93899999999999</v>
      </c>
      <c r="G473" s="42"/>
      <c r="H473" s="48"/>
    </row>
    <row r="474" s="2" customFormat="1" ht="16.8" customHeight="1">
      <c r="A474" s="42"/>
      <c r="B474" s="48"/>
      <c r="C474" s="329" t="s">
        <v>906</v>
      </c>
      <c r="D474" s="329" t="s">
        <v>2831</v>
      </c>
      <c r="E474" s="20" t="s">
        <v>314</v>
      </c>
      <c r="F474" s="330">
        <v>2000.52</v>
      </c>
      <c r="G474" s="42"/>
      <c r="H474" s="48"/>
    </row>
    <row r="475" s="2" customFormat="1" ht="16.8" customHeight="1">
      <c r="A475" s="42"/>
      <c r="B475" s="48"/>
      <c r="C475" s="325" t="s">
        <v>667</v>
      </c>
      <c r="D475" s="326" t="s">
        <v>48</v>
      </c>
      <c r="E475" s="327" t="s">
        <v>48</v>
      </c>
      <c r="F475" s="328">
        <v>-18.800000000000001</v>
      </c>
      <c r="G475" s="42"/>
      <c r="H475" s="48"/>
    </row>
    <row r="476" s="2" customFormat="1" ht="16.8" customHeight="1">
      <c r="A476" s="42"/>
      <c r="B476" s="48"/>
      <c r="C476" s="329" t="s">
        <v>48</v>
      </c>
      <c r="D476" s="329" t="s">
        <v>752</v>
      </c>
      <c r="E476" s="20" t="s">
        <v>48</v>
      </c>
      <c r="F476" s="330">
        <v>0</v>
      </c>
      <c r="G476" s="42"/>
      <c r="H476" s="48"/>
    </row>
    <row r="477" s="2" customFormat="1" ht="16.8" customHeight="1">
      <c r="A477" s="42"/>
      <c r="B477" s="48"/>
      <c r="C477" s="329" t="s">
        <v>667</v>
      </c>
      <c r="D477" s="329" t="s">
        <v>753</v>
      </c>
      <c r="E477" s="20" t="s">
        <v>48</v>
      </c>
      <c r="F477" s="330">
        <v>-18.800000000000001</v>
      </c>
      <c r="G477" s="42"/>
      <c r="H477" s="48"/>
    </row>
    <row r="478" s="2" customFormat="1" ht="16.8" customHeight="1">
      <c r="A478" s="42"/>
      <c r="B478" s="48"/>
      <c r="C478" s="331" t="s">
        <v>2780</v>
      </c>
      <c r="D478" s="42"/>
      <c r="E478" s="42"/>
      <c r="F478" s="42"/>
      <c r="G478" s="42"/>
      <c r="H478" s="48"/>
    </row>
    <row r="479" s="2" customFormat="1" ht="16.8" customHeight="1">
      <c r="A479" s="42"/>
      <c r="B479" s="48"/>
      <c r="C479" s="329" t="s">
        <v>756</v>
      </c>
      <c r="D479" s="329" t="s">
        <v>2860</v>
      </c>
      <c r="E479" s="20" t="s">
        <v>314</v>
      </c>
      <c r="F479" s="330">
        <v>350.34699999999998</v>
      </c>
      <c r="G479" s="42"/>
      <c r="H479" s="48"/>
    </row>
    <row r="480" s="2" customFormat="1" ht="16.8" customHeight="1">
      <c r="A480" s="42"/>
      <c r="B480" s="48"/>
      <c r="C480" s="329" t="s">
        <v>783</v>
      </c>
      <c r="D480" s="329" t="s">
        <v>2861</v>
      </c>
      <c r="E480" s="20" t="s">
        <v>314</v>
      </c>
      <c r="F480" s="330">
        <v>34.399999999999999</v>
      </c>
      <c r="G480" s="42"/>
      <c r="H480" s="48"/>
    </row>
    <row r="481" s="2" customFormat="1" ht="16.8" customHeight="1">
      <c r="A481" s="42"/>
      <c r="B481" s="48"/>
      <c r="C481" s="329" t="s">
        <v>906</v>
      </c>
      <c r="D481" s="329" t="s">
        <v>2831</v>
      </c>
      <c r="E481" s="20" t="s">
        <v>314</v>
      </c>
      <c r="F481" s="330">
        <v>2000.52</v>
      </c>
      <c r="G481" s="42"/>
      <c r="H481" s="48"/>
    </row>
    <row r="482" s="2" customFormat="1" ht="16.8" customHeight="1">
      <c r="A482" s="42"/>
      <c r="B482" s="48"/>
      <c r="C482" s="325" t="s">
        <v>669</v>
      </c>
      <c r="D482" s="326" t="s">
        <v>48</v>
      </c>
      <c r="E482" s="327" t="s">
        <v>48</v>
      </c>
      <c r="F482" s="328">
        <v>38.927</v>
      </c>
      <c r="G482" s="42"/>
      <c r="H482" s="48"/>
    </row>
    <row r="483" s="2" customFormat="1" ht="16.8" customHeight="1">
      <c r="A483" s="42"/>
      <c r="B483" s="48"/>
      <c r="C483" s="329" t="s">
        <v>48</v>
      </c>
      <c r="D483" s="329" t="s">
        <v>729</v>
      </c>
      <c r="E483" s="20" t="s">
        <v>48</v>
      </c>
      <c r="F483" s="330">
        <v>0</v>
      </c>
      <c r="G483" s="42"/>
      <c r="H483" s="48"/>
    </row>
    <row r="484" s="2" customFormat="1" ht="16.8" customHeight="1">
      <c r="A484" s="42"/>
      <c r="B484" s="48"/>
      <c r="C484" s="329" t="s">
        <v>48</v>
      </c>
      <c r="D484" s="329" t="s">
        <v>730</v>
      </c>
      <c r="E484" s="20" t="s">
        <v>48</v>
      </c>
      <c r="F484" s="330">
        <v>0</v>
      </c>
      <c r="G484" s="42"/>
      <c r="H484" s="48"/>
    </row>
    <row r="485" s="2" customFormat="1" ht="16.8" customHeight="1">
      <c r="A485" s="42"/>
      <c r="B485" s="48"/>
      <c r="C485" s="329" t="s">
        <v>669</v>
      </c>
      <c r="D485" s="329" t="s">
        <v>731</v>
      </c>
      <c r="E485" s="20" t="s">
        <v>48</v>
      </c>
      <c r="F485" s="330">
        <v>38.927</v>
      </c>
      <c r="G485" s="42"/>
      <c r="H485" s="48"/>
    </row>
    <row r="486" s="2" customFormat="1" ht="16.8" customHeight="1">
      <c r="A486" s="42"/>
      <c r="B486" s="48"/>
      <c r="C486" s="331" t="s">
        <v>2780</v>
      </c>
      <c r="D486" s="42"/>
      <c r="E486" s="42"/>
      <c r="F486" s="42"/>
      <c r="G486" s="42"/>
      <c r="H486" s="48"/>
    </row>
    <row r="487" s="2" customFormat="1" ht="16.8" customHeight="1">
      <c r="A487" s="42"/>
      <c r="B487" s="48"/>
      <c r="C487" s="329" t="s">
        <v>725</v>
      </c>
      <c r="D487" s="329" t="s">
        <v>2862</v>
      </c>
      <c r="E487" s="20" t="s">
        <v>314</v>
      </c>
      <c r="F487" s="330">
        <v>38.927</v>
      </c>
      <c r="G487" s="42"/>
      <c r="H487" s="48"/>
    </row>
    <row r="488" s="2" customFormat="1" ht="16.8" customHeight="1">
      <c r="A488" s="42"/>
      <c r="B488" s="48"/>
      <c r="C488" s="329" t="s">
        <v>806</v>
      </c>
      <c r="D488" s="329" t="s">
        <v>2863</v>
      </c>
      <c r="E488" s="20" t="s">
        <v>314</v>
      </c>
      <c r="F488" s="330">
        <v>282.02999999999997</v>
      </c>
      <c r="G488" s="42"/>
      <c r="H488" s="48"/>
    </row>
    <row r="489" s="2" customFormat="1" ht="16.8" customHeight="1">
      <c r="A489" s="42"/>
      <c r="B489" s="48"/>
      <c r="C489" s="325" t="s">
        <v>671</v>
      </c>
      <c r="D489" s="326" t="s">
        <v>48</v>
      </c>
      <c r="E489" s="327" t="s">
        <v>48</v>
      </c>
      <c r="F489" s="328">
        <v>350.34699999999998</v>
      </c>
      <c r="G489" s="42"/>
      <c r="H489" s="48"/>
    </row>
    <row r="490" s="2" customFormat="1" ht="16.8" customHeight="1">
      <c r="A490" s="42"/>
      <c r="B490" s="48"/>
      <c r="C490" s="329" t="s">
        <v>48</v>
      </c>
      <c r="D490" s="329" t="s">
        <v>729</v>
      </c>
      <c r="E490" s="20" t="s">
        <v>48</v>
      </c>
      <c r="F490" s="330">
        <v>0</v>
      </c>
      <c r="G490" s="42"/>
      <c r="H490" s="48"/>
    </row>
    <row r="491" s="2" customFormat="1" ht="16.8" customHeight="1">
      <c r="A491" s="42"/>
      <c r="B491" s="48"/>
      <c r="C491" s="329" t="s">
        <v>48</v>
      </c>
      <c r="D491" s="329" t="s">
        <v>730</v>
      </c>
      <c r="E491" s="20" t="s">
        <v>48</v>
      </c>
      <c r="F491" s="330">
        <v>0</v>
      </c>
      <c r="G491" s="42"/>
      <c r="H491" s="48"/>
    </row>
    <row r="492" s="2" customFormat="1" ht="16.8" customHeight="1">
      <c r="A492" s="42"/>
      <c r="B492" s="48"/>
      <c r="C492" s="329" t="s">
        <v>671</v>
      </c>
      <c r="D492" s="329" t="s">
        <v>761</v>
      </c>
      <c r="E492" s="20" t="s">
        <v>48</v>
      </c>
      <c r="F492" s="330">
        <v>350.34699999999998</v>
      </c>
      <c r="G492" s="42"/>
      <c r="H492" s="48"/>
    </row>
    <row r="493" s="2" customFormat="1" ht="16.8" customHeight="1">
      <c r="A493" s="42"/>
      <c r="B493" s="48"/>
      <c r="C493" s="331" t="s">
        <v>2780</v>
      </c>
      <c r="D493" s="42"/>
      <c r="E493" s="42"/>
      <c r="F493" s="42"/>
      <c r="G493" s="42"/>
      <c r="H493" s="48"/>
    </row>
    <row r="494" s="2" customFormat="1" ht="16.8" customHeight="1">
      <c r="A494" s="42"/>
      <c r="B494" s="48"/>
      <c r="C494" s="329" t="s">
        <v>756</v>
      </c>
      <c r="D494" s="329" t="s">
        <v>2860</v>
      </c>
      <c r="E494" s="20" t="s">
        <v>314</v>
      </c>
      <c r="F494" s="330">
        <v>350.34699999999998</v>
      </c>
      <c r="G494" s="42"/>
      <c r="H494" s="48"/>
    </row>
    <row r="495" s="2" customFormat="1" ht="16.8" customHeight="1">
      <c r="A495" s="42"/>
      <c r="B495" s="48"/>
      <c r="C495" s="329" t="s">
        <v>806</v>
      </c>
      <c r="D495" s="329" t="s">
        <v>2863</v>
      </c>
      <c r="E495" s="20" t="s">
        <v>314</v>
      </c>
      <c r="F495" s="330">
        <v>282.02999999999997</v>
      </c>
      <c r="G495" s="42"/>
      <c r="H495" s="48"/>
    </row>
    <row r="496" s="2" customFormat="1" ht="16.8" customHeight="1">
      <c r="A496" s="42"/>
      <c r="B496" s="48"/>
      <c r="C496" s="325" t="s">
        <v>673</v>
      </c>
      <c r="D496" s="326" t="s">
        <v>48</v>
      </c>
      <c r="E496" s="327" t="s">
        <v>48</v>
      </c>
      <c r="F496" s="328">
        <v>77.855000000000004</v>
      </c>
      <c r="G496" s="42"/>
      <c r="H496" s="48"/>
    </row>
    <row r="497" s="2" customFormat="1" ht="16.8" customHeight="1">
      <c r="A497" s="42"/>
      <c r="B497" s="48"/>
      <c r="C497" s="329" t="s">
        <v>48</v>
      </c>
      <c r="D497" s="329" t="s">
        <v>729</v>
      </c>
      <c r="E497" s="20" t="s">
        <v>48</v>
      </c>
      <c r="F497" s="330">
        <v>0</v>
      </c>
      <c r="G497" s="42"/>
      <c r="H497" s="48"/>
    </row>
    <row r="498" s="2" customFormat="1" ht="16.8" customHeight="1">
      <c r="A498" s="42"/>
      <c r="B498" s="48"/>
      <c r="C498" s="329" t="s">
        <v>48</v>
      </c>
      <c r="D498" s="329" t="s">
        <v>730</v>
      </c>
      <c r="E498" s="20" t="s">
        <v>48</v>
      </c>
      <c r="F498" s="330">
        <v>0</v>
      </c>
      <c r="G498" s="42"/>
      <c r="H498" s="48"/>
    </row>
    <row r="499" s="2" customFormat="1" ht="16.8" customHeight="1">
      <c r="A499" s="42"/>
      <c r="B499" s="48"/>
      <c r="C499" s="329" t="s">
        <v>673</v>
      </c>
      <c r="D499" s="329" t="s">
        <v>766</v>
      </c>
      <c r="E499" s="20" t="s">
        <v>48</v>
      </c>
      <c r="F499" s="330">
        <v>77.855000000000004</v>
      </c>
      <c r="G499" s="42"/>
      <c r="H499" s="48"/>
    </row>
    <row r="500" s="2" customFormat="1" ht="16.8" customHeight="1">
      <c r="A500" s="42"/>
      <c r="B500" s="48"/>
      <c r="C500" s="331" t="s">
        <v>2780</v>
      </c>
      <c r="D500" s="42"/>
      <c r="E500" s="42"/>
      <c r="F500" s="42"/>
      <c r="G500" s="42"/>
      <c r="H500" s="48"/>
    </row>
    <row r="501" s="2" customFormat="1" ht="16.8" customHeight="1">
      <c r="A501" s="42"/>
      <c r="B501" s="48"/>
      <c r="C501" s="329" t="s">
        <v>762</v>
      </c>
      <c r="D501" s="329" t="s">
        <v>2864</v>
      </c>
      <c r="E501" s="20" t="s">
        <v>314</v>
      </c>
      <c r="F501" s="330">
        <v>77.855000000000004</v>
      </c>
      <c r="G501" s="42"/>
      <c r="H501" s="48"/>
    </row>
    <row r="502" s="2" customFormat="1" ht="16.8" customHeight="1">
      <c r="A502" s="42"/>
      <c r="B502" s="48"/>
      <c r="C502" s="329" t="s">
        <v>806</v>
      </c>
      <c r="D502" s="329" t="s">
        <v>2863</v>
      </c>
      <c r="E502" s="20" t="s">
        <v>314</v>
      </c>
      <c r="F502" s="330">
        <v>282.02999999999997</v>
      </c>
      <c r="G502" s="42"/>
      <c r="H502" s="48"/>
    </row>
    <row r="503" s="2" customFormat="1" ht="16.8" customHeight="1">
      <c r="A503" s="42"/>
      <c r="B503" s="48"/>
      <c r="C503" s="325" t="s">
        <v>675</v>
      </c>
      <c r="D503" s="326" t="s">
        <v>48</v>
      </c>
      <c r="E503" s="327" t="s">
        <v>48</v>
      </c>
      <c r="F503" s="328">
        <v>700.69500000000005</v>
      </c>
      <c r="G503" s="42"/>
      <c r="H503" s="48"/>
    </row>
    <row r="504" s="2" customFormat="1" ht="16.8" customHeight="1">
      <c r="A504" s="42"/>
      <c r="B504" s="48"/>
      <c r="C504" s="329" t="s">
        <v>48</v>
      </c>
      <c r="D504" s="329" t="s">
        <v>729</v>
      </c>
      <c r="E504" s="20" t="s">
        <v>48</v>
      </c>
      <c r="F504" s="330">
        <v>0</v>
      </c>
      <c r="G504" s="42"/>
      <c r="H504" s="48"/>
    </row>
    <row r="505" s="2" customFormat="1" ht="16.8" customHeight="1">
      <c r="A505" s="42"/>
      <c r="B505" s="48"/>
      <c r="C505" s="329" t="s">
        <v>48</v>
      </c>
      <c r="D505" s="329" t="s">
        <v>730</v>
      </c>
      <c r="E505" s="20" t="s">
        <v>48</v>
      </c>
      <c r="F505" s="330">
        <v>0</v>
      </c>
      <c r="G505" s="42"/>
      <c r="H505" s="48"/>
    </row>
    <row r="506" s="2" customFormat="1" ht="16.8" customHeight="1">
      <c r="A506" s="42"/>
      <c r="B506" s="48"/>
      <c r="C506" s="329" t="s">
        <v>675</v>
      </c>
      <c r="D506" s="329" t="s">
        <v>771</v>
      </c>
      <c r="E506" s="20" t="s">
        <v>48</v>
      </c>
      <c r="F506" s="330">
        <v>700.69500000000005</v>
      </c>
      <c r="G506" s="42"/>
      <c r="H506" s="48"/>
    </row>
    <row r="507" s="2" customFormat="1" ht="16.8" customHeight="1">
      <c r="A507" s="42"/>
      <c r="B507" s="48"/>
      <c r="C507" s="331" t="s">
        <v>2780</v>
      </c>
      <c r="D507" s="42"/>
      <c r="E507" s="42"/>
      <c r="F507" s="42"/>
      <c r="G507" s="42"/>
      <c r="H507" s="48"/>
    </row>
    <row r="508" s="2" customFormat="1" ht="16.8" customHeight="1">
      <c r="A508" s="42"/>
      <c r="B508" s="48"/>
      <c r="C508" s="329" t="s">
        <v>767</v>
      </c>
      <c r="D508" s="329" t="s">
        <v>2865</v>
      </c>
      <c r="E508" s="20" t="s">
        <v>314</v>
      </c>
      <c r="F508" s="330">
        <v>700.69500000000005</v>
      </c>
      <c r="G508" s="42"/>
      <c r="H508" s="48"/>
    </row>
    <row r="509" s="2" customFormat="1" ht="16.8" customHeight="1">
      <c r="A509" s="42"/>
      <c r="B509" s="48"/>
      <c r="C509" s="329" t="s">
        <v>806</v>
      </c>
      <c r="D509" s="329" t="s">
        <v>2863</v>
      </c>
      <c r="E509" s="20" t="s">
        <v>314</v>
      </c>
      <c r="F509" s="330">
        <v>282.02999999999997</v>
      </c>
      <c r="G509" s="42"/>
      <c r="H509" s="48"/>
    </row>
    <row r="510" s="2" customFormat="1" ht="16.8" customHeight="1">
      <c r="A510" s="42"/>
      <c r="B510" s="48"/>
      <c r="C510" s="325" t="s">
        <v>776</v>
      </c>
      <c r="D510" s="326" t="s">
        <v>48</v>
      </c>
      <c r="E510" s="327" t="s">
        <v>48</v>
      </c>
      <c r="F510" s="328">
        <v>272.49200000000002</v>
      </c>
      <c r="G510" s="42"/>
      <c r="H510" s="48"/>
    </row>
    <row r="511" s="2" customFormat="1" ht="16.8" customHeight="1">
      <c r="A511" s="42"/>
      <c r="B511" s="48"/>
      <c r="C511" s="329" t="s">
        <v>48</v>
      </c>
      <c r="D511" s="329" t="s">
        <v>729</v>
      </c>
      <c r="E511" s="20" t="s">
        <v>48</v>
      </c>
      <c r="F511" s="330">
        <v>0</v>
      </c>
      <c r="G511" s="42"/>
      <c r="H511" s="48"/>
    </row>
    <row r="512" s="2" customFormat="1" ht="16.8" customHeight="1">
      <c r="A512" s="42"/>
      <c r="B512" s="48"/>
      <c r="C512" s="329" t="s">
        <v>48</v>
      </c>
      <c r="D512" s="329" t="s">
        <v>730</v>
      </c>
      <c r="E512" s="20" t="s">
        <v>48</v>
      </c>
      <c r="F512" s="330">
        <v>0</v>
      </c>
      <c r="G512" s="42"/>
      <c r="H512" s="48"/>
    </row>
    <row r="513" s="2" customFormat="1" ht="16.8" customHeight="1">
      <c r="A513" s="42"/>
      <c r="B513" s="48"/>
      <c r="C513" s="329" t="s">
        <v>776</v>
      </c>
      <c r="D513" s="329" t="s">
        <v>777</v>
      </c>
      <c r="E513" s="20" t="s">
        <v>48</v>
      </c>
      <c r="F513" s="330">
        <v>272.49200000000002</v>
      </c>
      <c r="G513" s="42"/>
      <c r="H513" s="48"/>
    </row>
    <row r="514" s="2" customFormat="1" ht="16.8" customHeight="1">
      <c r="A514" s="42"/>
      <c r="B514" s="48"/>
      <c r="C514" s="331" t="s">
        <v>2780</v>
      </c>
      <c r="D514" s="42"/>
      <c r="E514" s="42"/>
      <c r="F514" s="42"/>
      <c r="G514" s="42"/>
      <c r="H514" s="48"/>
    </row>
    <row r="515" s="2" customFormat="1" ht="16.8" customHeight="1">
      <c r="A515" s="42"/>
      <c r="B515" s="48"/>
      <c r="C515" s="329" t="s">
        <v>772</v>
      </c>
      <c r="D515" s="329" t="s">
        <v>2866</v>
      </c>
      <c r="E515" s="20" t="s">
        <v>314</v>
      </c>
      <c r="F515" s="330">
        <v>272.49200000000002</v>
      </c>
      <c r="G515" s="42"/>
      <c r="H515" s="48"/>
    </row>
    <row r="516" s="2" customFormat="1" ht="16.8" customHeight="1">
      <c r="A516" s="42"/>
      <c r="B516" s="48"/>
      <c r="C516" s="329" t="s">
        <v>818</v>
      </c>
      <c r="D516" s="329" t="s">
        <v>2867</v>
      </c>
      <c r="E516" s="20" t="s">
        <v>314</v>
      </c>
      <c r="F516" s="330">
        <v>658.07000000000005</v>
      </c>
      <c r="G516" s="42"/>
      <c r="H516" s="48"/>
    </row>
    <row r="517" s="2" customFormat="1" ht="16.8" customHeight="1">
      <c r="A517" s="42"/>
      <c r="B517" s="48"/>
      <c r="C517" s="325" t="s">
        <v>677</v>
      </c>
      <c r="D517" s="326" t="s">
        <v>48</v>
      </c>
      <c r="E517" s="327" t="s">
        <v>48</v>
      </c>
      <c r="F517" s="328">
        <v>2452.4319999999998</v>
      </c>
      <c r="G517" s="42"/>
      <c r="H517" s="48"/>
    </row>
    <row r="518" s="2" customFormat="1" ht="16.8" customHeight="1">
      <c r="A518" s="42"/>
      <c r="B518" s="48"/>
      <c r="C518" s="329" t="s">
        <v>48</v>
      </c>
      <c r="D518" s="329" t="s">
        <v>729</v>
      </c>
      <c r="E518" s="20" t="s">
        <v>48</v>
      </c>
      <c r="F518" s="330">
        <v>0</v>
      </c>
      <c r="G518" s="42"/>
      <c r="H518" s="48"/>
    </row>
    <row r="519" s="2" customFormat="1" ht="16.8" customHeight="1">
      <c r="A519" s="42"/>
      <c r="B519" s="48"/>
      <c r="C519" s="329" t="s">
        <v>48</v>
      </c>
      <c r="D519" s="329" t="s">
        <v>730</v>
      </c>
      <c r="E519" s="20" t="s">
        <v>48</v>
      </c>
      <c r="F519" s="330">
        <v>0</v>
      </c>
      <c r="G519" s="42"/>
      <c r="H519" s="48"/>
    </row>
    <row r="520" s="2" customFormat="1" ht="16.8" customHeight="1">
      <c r="A520" s="42"/>
      <c r="B520" s="48"/>
      <c r="C520" s="329" t="s">
        <v>677</v>
      </c>
      <c r="D520" s="329" t="s">
        <v>782</v>
      </c>
      <c r="E520" s="20" t="s">
        <v>48</v>
      </c>
      <c r="F520" s="330">
        <v>2452.4319999999998</v>
      </c>
      <c r="G520" s="42"/>
      <c r="H520" s="48"/>
    </row>
    <row r="521" s="2" customFormat="1" ht="16.8" customHeight="1">
      <c r="A521" s="42"/>
      <c r="B521" s="48"/>
      <c r="C521" s="331" t="s">
        <v>2780</v>
      </c>
      <c r="D521" s="42"/>
      <c r="E521" s="42"/>
      <c r="F521" s="42"/>
      <c r="G521" s="42"/>
      <c r="H521" s="48"/>
    </row>
    <row r="522" s="2" customFormat="1" ht="16.8" customHeight="1">
      <c r="A522" s="42"/>
      <c r="B522" s="48"/>
      <c r="C522" s="329" t="s">
        <v>778</v>
      </c>
      <c r="D522" s="329" t="s">
        <v>2868</v>
      </c>
      <c r="E522" s="20" t="s">
        <v>314</v>
      </c>
      <c r="F522" s="330">
        <v>2452.4319999999998</v>
      </c>
      <c r="G522" s="42"/>
      <c r="H522" s="48"/>
    </row>
    <row r="523" s="2" customFormat="1" ht="16.8" customHeight="1">
      <c r="A523" s="42"/>
      <c r="B523" s="48"/>
      <c r="C523" s="329" t="s">
        <v>818</v>
      </c>
      <c r="D523" s="329" t="s">
        <v>2867</v>
      </c>
      <c r="E523" s="20" t="s">
        <v>314</v>
      </c>
      <c r="F523" s="330">
        <v>658.07000000000005</v>
      </c>
      <c r="G523" s="42"/>
      <c r="H523" s="48"/>
    </row>
    <row r="524" s="2" customFormat="1" ht="16.8" customHeight="1">
      <c r="A524" s="42"/>
      <c r="B524" s="48"/>
      <c r="C524" s="325" t="s">
        <v>679</v>
      </c>
      <c r="D524" s="326" t="s">
        <v>48</v>
      </c>
      <c r="E524" s="327" t="s">
        <v>48</v>
      </c>
      <c r="F524" s="328">
        <v>3892.7489999999998</v>
      </c>
      <c r="G524" s="42"/>
      <c r="H524" s="48"/>
    </row>
    <row r="525" s="2" customFormat="1" ht="16.8" customHeight="1">
      <c r="A525" s="42"/>
      <c r="B525" s="48"/>
      <c r="C525" s="329" t="s">
        <v>48</v>
      </c>
      <c r="D525" s="329" t="s">
        <v>733</v>
      </c>
      <c r="E525" s="20" t="s">
        <v>48</v>
      </c>
      <c r="F525" s="330">
        <v>0</v>
      </c>
      <c r="G525" s="42"/>
      <c r="H525" s="48"/>
    </row>
    <row r="526" s="2" customFormat="1" ht="16.8" customHeight="1">
      <c r="A526" s="42"/>
      <c r="B526" s="48"/>
      <c r="C526" s="329" t="s">
        <v>48</v>
      </c>
      <c r="D526" s="329" t="s">
        <v>734</v>
      </c>
      <c r="E526" s="20" t="s">
        <v>48</v>
      </c>
      <c r="F526" s="330">
        <v>55.5</v>
      </c>
      <c r="G526" s="42"/>
      <c r="H526" s="48"/>
    </row>
    <row r="527" s="2" customFormat="1" ht="16.8" customHeight="1">
      <c r="A527" s="42"/>
      <c r="B527" s="48"/>
      <c r="C527" s="329" t="s">
        <v>48</v>
      </c>
      <c r="D527" s="329" t="s">
        <v>735</v>
      </c>
      <c r="E527" s="20" t="s">
        <v>48</v>
      </c>
      <c r="F527" s="330">
        <v>490.76999999999998</v>
      </c>
      <c r="G527" s="42"/>
      <c r="H527" s="48"/>
    </row>
    <row r="528" s="2" customFormat="1" ht="16.8" customHeight="1">
      <c r="A528" s="42"/>
      <c r="B528" s="48"/>
      <c r="C528" s="329" t="s">
        <v>48</v>
      </c>
      <c r="D528" s="329" t="s">
        <v>736</v>
      </c>
      <c r="E528" s="20" t="s">
        <v>48</v>
      </c>
      <c r="F528" s="330">
        <v>600.31500000000005</v>
      </c>
      <c r="G528" s="42"/>
      <c r="H528" s="48"/>
    </row>
    <row r="529" s="2" customFormat="1" ht="16.8" customHeight="1">
      <c r="A529" s="42"/>
      <c r="B529" s="48"/>
      <c r="C529" s="329" t="s">
        <v>48</v>
      </c>
      <c r="D529" s="329" t="s">
        <v>737</v>
      </c>
      <c r="E529" s="20" t="s">
        <v>48</v>
      </c>
      <c r="F529" s="330">
        <v>1065.9949999999999</v>
      </c>
      <c r="G529" s="42"/>
      <c r="H529" s="48"/>
    </row>
    <row r="530" s="2" customFormat="1" ht="16.8" customHeight="1">
      <c r="A530" s="42"/>
      <c r="B530" s="48"/>
      <c r="C530" s="329" t="s">
        <v>48</v>
      </c>
      <c r="D530" s="329" t="s">
        <v>738</v>
      </c>
      <c r="E530" s="20" t="s">
        <v>48</v>
      </c>
      <c r="F530" s="330">
        <v>414.67399999999998</v>
      </c>
      <c r="G530" s="42"/>
      <c r="H530" s="48"/>
    </row>
    <row r="531" s="2" customFormat="1" ht="16.8" customHeight="1">
      <c r="A531" s="42"/>
      <c r="B531" s="48"/>
      <c r="C531" s="329" t="s">
        <v>48</v>
      </c>
      <c r="D531" s="329" t="s">
        <v>739</v>
      </c>
      <c r="E531" s="20" t="s">
        <v>48</v>
      </c>
      <c r="F531" s="330">
        <v>801.96500000000003</v>
      </c>
      <c r="G531" s="42"/>
      <c r="H531" s="48"/>
    </row>
    <row r="532" s="2" customFormat="1" ht="16.8" customHeight="1">
      <c r="A532" s="42"/>
      <c r="B532" s="48"/>
      <c r="C532" s="329" t="s">
        <v>48</v>
      </c>
      <c r="D532" s="329" t="s">
        <v>740</v>
      </c>
      <c r="E532" s="20" t="s">
        <v>48</v>
      </c>
      <c r="F532" s="330">
        <v>430.66399999999999</v>
      </c>
      <c r="G532" s="42"/>
      <c r="H532" s="48"/>
    </row>
    <row r="533" s="2" customFormat="1" ht="16.8" customHeight="1">
      <c r="A533" s="42"/>
      <c r="B533" s="48"/>
      <c r="C533" s="329" t="s">
        <v>48</v>
      </c>
      <c r="D533" s="329" t="s">
        <v>741</v>
      </c>
      <c r="E533" s="20" t="s">
        <v>48</v>
      </c>
      <c r="F533" s="330">
        <v>177.41900000000001</v>
      </c>
      <c r="G533" s="42"/>
      <c r="H533" s="48"/>
    </row>
    <row r="534" s="2" customFormat="1" ht="16.8" customHeight="1">
      <c r="A534" s="42"/>
      <c r="B534" s="48"/>
      <c r="C534" s="329" t="s">
        <v>48</v>
      </c>
      <c r="D534" s="329" t="s">
        <v>742</v>
      </c>
      <c r="E534" s="20" t="s">
        <v>48</v>
      </c>
      <c r="F534" s="330">
        <v>7</v>
      </c>
      <c r="G534" s="42"/>
      <c r="H534" s="48"/>
    </row>
    <row r="535" s="2" customFormat="1" ht="16.8" customHeight="1">
      <c r="A535" s="42"/>
      <c r="B535" s="48"/>
      <c r="C535" s="329" t="s">
        <v>48</v>
      </c>
      <c r="D535" s="329" t="s">
        <v>743</v>
      </c>
      <c r="E535" s="20" t="s">
        <v>48</v>
      </c>
      <c r="F535" s="330">
        <v>42.258000000000003</v>
      </c>
      <c r="G535" s="42"/>
      <c r="H535" s="48"/>
    </row>
    <row r="536" s="2" customFormat="1" ht="16.8" customHeight="1">
      <c r="A536" s="42"/>
      <c r="B536" s="48"/>
      <c r="C536" s="329" t="s">
        <v>48</v>
      </c>
      <c r="D536" s="329" t="s">
        <v>744</v>
      </c>
      <c r="E536" s="20" t="s">
        <v>48</v>
      </c>
      <c r="F536" s="330">
        <v>0</v>
      </c>
      <c r="G536" s="42"/>
      <c r="H536" s="48"/>
    </row>
    <row r="537" s="2" customFormat="1" ht="16.8" customHeight="1">
      <c r="A537" s="42"/>
      <c r="B537" s="48"/>
      <c r="C537" s="329" t="s">
        <v>48</v>
      </c>
      <c r="D537" s="329" t="s">
        <v>745</v>
      </c>
      <c r="E537" s="20" t="s">
        <v>48</v>
      </c>
      <c r="F537" s="330">
        <v>-40.185000000000002</v>
      </c>
      <c r="G537" s="42"/>
      <c r="H537" s="48"/>
    </row>
    <row r="538" s="2" customFormat="1" ht="16.8" customHeight="1">
      <c r="A538" s="42"/>
      <c r="B538" s="48"/>
      <c r="C538" s="329" t="s">
        <v>48</v>
      </c>
      <c r="D538" s="329" t="s">
        <v>746</v>
      </c>
      <c r="E538" s="20" t="s">
        <v>48</v>
      </c>
      <c r="F538" s="330">
        <v>-10.997999999999999</v>
      </c>
      <c r="G538" s="42"/>
      <c r="H538" s="48"/>
    </row>
    <row r="539" s="2" customFormat="1" ht="16.8" customHeight="1">
      <c r="A539" s="42"/>
      <c r="B539" s="48"/>
      <c r="C539" s="329" t="s">
        <v>48</v>
      </c>
      <c r="D539" s="329" t="s">
        <v>747</v>
      </c>
      <c r="E539" s="20" t="s">
        <v>48</v>
      </c>
      <c r="F539" s="330">
        <v>-6.3520000000000003</v>
      </c>
      <c r="G539" s="42"/>
      <c r="H539" s="48"/>
    </row>
    <row r="540" s="2" customFormat="1" ht="16.8" customHeight="1">
      <c r="A540" s="42"/>
      <c r="B540" s="48"/>
      <c r="C540" s="329" t="s">
        <v>48</v>
      </c>
      <c r="D540" s="329" t="s">
        <v>748</v>
      </c>
      <c r="E540" s="20" t="s">
        <v>48</v>
      </c>
      <c r="F540" s="330">
        <v>-9.5939999999999994</v>
      </c>
      <c r="G540" s="42"/>
      <c r="H540" s="48"/>
    </row>
    <row r="541" s="2" customFormat="1" ht="16.8" customHeight="1">
      <c r="A541" s="42"/>
      <c r="B541" s="48"/>
      <c r="C541" s="329" t="s">
        <v>48</v>
      </c>
      <c r="D541" s="329" t="s">
        <v>749</v>
      </c>
      <c r="E541" s="20" t="s">
        <v>48</v>
      </c>
      <c r="F541" s="330">
        <v>-9.0670000000000002</v>
      </c>
      <c r="G541" s="42"/>
      <c r="H541" s="48"/>
    </row>
    <row r="542" s="2" customFormat="1" ht="16.8" customHeight="1">
      <c r="A542" s="42"/>
      <c r="B542" s="48"/>
      <c r="C542" s="329" t="s">
        <v>48</v>
      </c>
      <c r="D542" s="329" t="s">
        <v>750</v>
      </c>
      <c r="E542" s="20" t="s">
        <v>48</v>
      </c>
      <c r="F542" s="330">
        <v>-35.377000000000002</v>
      </c>
      <c r="G542" s="42"/>
      <c r="H542" s="48"/>
    </row>
    <row r="543" s="2" customFormat="1" ht="16.8" customHeight="1">
      <c r="A543" s="42"/>
      <c r="B543" s="48"/>
      <c r="C543" s="329" t="s">
        <v>48</v>
      </c>
      <c r="D543" s="329" t="s">
        <v>751</v>
      </c>
      <c r="E543" s="20" t="s">
        <v>48</v>
      </c>
      <c r="F543" s="330">
        <v>-13.063000000000001</v>
      </c>
      <c r="G543" s="42"/>
      <c r="H543" s="48"/>
    </row>
    <row r="544" s="2" customFormat="1" ht="16.8" customHeight="1">
      <c r="A544" s="42"/>
      <c r="B544" s="48"/>
      <c r="C544" s="329" t="s">
        <v>48</v>
      </c>
      <c r="D544" s="329" t="s">
        <v>752</v>
      </c>
      <c r="E544" s="20" t="s">
        <v>48</v>
      </c>
      <c r="F544" s="330">
        <v>0</v>
      </c>
      <c r="G544" s="42"/>
      <c r="H544" s="48"/>
    </row>
    <row r="545" s="2" customFormat="1" ht="16.8" customHeight="1">
      <c r="A545" s="42"/>
      <c r="B545" s="48"/>
      <c r="C545" s="329" t="s">
        <v>667</v>
      </c>
      <c r="D545" s="329" t="s">
        <v>753</v>
      </c>
      <c r="E545" s="20" t="s">
        <v>48</v>
      </c>
      <c r="F545" s="330">
        <v>-18.800000000000001</v>
      </c>
      <c r="G545" s="42"/>
      <c r="H545" s="48"/>
    </row>
    <row r="546" s="2" customFormat="1" ht="16.8" customHeight="1">
      <c r="A546" s="42"/>
      <c r="B546" s="48"/>
      <c r="C546" s="329" t="s">
        <v>48</v>
      </c>
      <c r="D546" s="329" t="s">
        <v>754</v>
      </c>
      <c r="E546" s="20" t="s">
        <v>48</v>
      </c>
      <c r="F546" s="330">
        <v>-32.600000000000001</v>
      </c>
      <c r="G546" s="42"/>
      <c r="H546" s="48"/>
    </row>
    <row r="547" s="2" customFormat="1" ht="16.8" customHeight="1">
      <c r="A547" s="42"/>
      <c r="B547" s="48"/>
      <c r="C547" s="329" t="s">
        <v>48</v>
      </c>
      <c r="D547" s="329" t="s">
        <v>755</v>
      </c>
      <c r="E547" s="20" t="s">
        <v>48</v>
      </c>
      <c r="F547" s="330">
        <v>-17.774999999999999</v>
      </c>
      <c r="G547" s="42"/>
      <c r="H547" s="48"/>
    </row>
    <row r="548" s="2" customFormat="1" ht="16.8" customHeight="1">
      <c r="A548" s="42"/>
      <c r="B548" s="48"/>
      <c r="C548" s="329" t="s">
        <v>679</v>
      </c>
      <c r="D548" s="329" t="s">
        <v>268</v>
      </c>
      <c r="E548" s="20" t="s">
        <v>48</v>
      </c>
      <c r="F548" s="330">
        <v>3892.7489999999998</v>
      </c>
      <c r="G548" s="42"/>
      <c r="H548" s="48"/>
    </row>
    <row r="549" s="2" customFormat="1" ht="16.8" customHeight="1">
      <c r="A549" s="42"/>
      <c r="B549" s="48"/>
      <c r="C549" s="331" t="s">
        <v>2780</v>
      </c>
      <c r="D549" s="42"/>
      <c r="E549" s="42"/>
      <c r="F549" s="42"/>
      <c r="G549" s="42"/>
      <c r="H549" s="48"/>
    </row>
    <row r="550" s="2" customFormat="1" ht="16.8" customHeight="1">
      <c r="A550" s="42"/>
      <c r="B550" s="48"/>
      <c r="C550" s="329" t="s">
        <v>756</v>
      </c>
      <c r="D550" s="329" t="s">
        <v>2860</v>
      </c>
      <c r="E550" s="20" t="s">
        <v>314</v>
      </c>
      <c r="F550" s="330">
        <v>350.34699999999998</v>
      </c>
      <c r="G550" s="42"/>
      <c r="H550" s="48"/>
    </row>
    <row r="551" s="2" customFormat="1" ht="16.8" customHeight="1">
      <c r="A551" s="42"/>
      <c r="B551" s="48"/>
      <c r="C551" s="329" t="s">
        <v>725</v>
      </c>
      <c r="D551" s="329" t="s">
        <v>2862</v>
      </c>
      <c r="E551" s="20" t="s">
        <v>314</v>
      </c>
      <c r="F551" s="330">
        <v>38.927</v>
      </c>
      <c r="G551" s="42"/>
      <c r="H551" s="48"/>
    </row>
    <row r="552" s="2" customFormat="1" ht="16.8" customHeight="1">
      <c r="A552" s="42"/>
      <c r="B552" s="48"/>
      <c r="C552" s="329" t="s">
        <v>762</v>
      </c>
      <c r="D552" s="329" t="s">
        <v>2864</v>
      </c>
      <c r="E552" s="20" t="s">
        <v>314</v>
      </c>
      <c r="F552" s="330">
        <v>77.855000000000004</v>
      </c>
      <c r="G552" s="42"/>
      <c r="H552" s="48"/>
    </row>
    <row r="553" s="2" customFormat="1" ht="16.8" customHeight="1">
      <c r="A553" s="42"/>
      <c r="B553" s="48"/>
      <c r="C553" s="329" t="s">
        <v>767</v>
      </c>
      <c r="D553" s="329" t="s">
        <v>2865</v>
      </c>
      <c r="E553" s="20" t="s">
        <v>314</v>
      </c>
      <c r="F553" s="330">
        <v>700.69500000000005</v>
      </c>
      <c r="G553" s="42"/>
      <c r="H553" s="48"/>
    </row>
    <row r="554" s="2" customFormat="1" ht="16.8" customHeight="1">
      <c r="A554" s="42"/>
      <c r="B554" s="48"/>
      <c r="C554" s="329" t="s">
        <v>772</v>
      </c>
      <c r="D554" s="329" t="s">
        <v>2866</v>
      </c>
      <c r="E554" s="20" t="s">
        <v>314</v>
      </c>
      <c r="F554" s="330">
        <v>272.49200000000002</v>
      </c>
      <c r="G554" s="42"/>
      <c r="H554" s="48"/>
    </row>
    <row r="555" s="2" customFormat="1" ht="16.8" customHeight="1">
      <c r="A555" s="42"/>
      <c r="B555" s="48"/>
      <c r="C555" s="329" t="s">
        <v>778</v>
      </c>
      <c r="D555" s="329" t="s">
        <v>2868</v>
      </c>
      <c r="E555" s="20" t="s">
        <v>314</v>
      </c>
      <c r="F555" s="330">
        <v>2452.4319999999998</v>
      </c>
      <c r="G555" s="42"/>
      <c r="H555" s="48"/>
    </row>
    <row r="556" s="2" customFormat="1" ht="16.8" customHeight="1">
      <c r="A556" s="42"/>
      <c r="B556" s="48"/>
      <c r="C556" s="329" t="s">
        <v>339</v>
      </c>
      <c r="D556" s="329" t="s">
        <v>2786</v>
      </c>
      <c r="E556" s="20" t="s">
        <v>314</v>
      </c>
      <c r="F556" s="330">
        <v>2409.7249999999999</v>
      </c>
      <c r="G556" s="42"/>
      <c r="H556" s="48"/>
    </row>
    <row r="557" s="2" customFormat="1" ht="16.8" customHeight="1">
      <c r="A557" s="42"/>
      <c r="B557" s="48"/>
      <c r="C557" s="329" t="s">
        <v>885</v>
      </c>
      <c r="D557" s="329" t="s">
        <v>2869</v>
      </c>
      <c r="E557" s="20" t="s">
        <v>314</v>
      </c>
      <c r="F557" s="330">
        <v>2724.924</v>
      </c>
      <c r="G557" s="42"/>
      <c r="H557" s="48"/>
    </row>
    <row r="558" s="2" customFormat="1" ht="16.8" customHeight="1">
      <c r="A558" s="42"/>
      <c r="B558" s="48"/>
      <c r="C558" s="329" t="s">
        <v>582</v>
      </c>
      <c r="D558" s="329" t="s">
        <v>2787</v>
      </c>
      <c r="E558" s="20" t="s">
        <v>528</v>
      </c>
      <c r="F558" s="330">
        <v>7006.9480000000003</v>
      </c>
      <c r="G558" s="42"/>
      <c r="H558" s="48"/>
    </row>
    <row r="559" s="2" customFormat="1" ht="16.8" customHeight="1">
      <c r="A559" s="42"/>
      <c r="B559" s="48"/>
      <c r="C559" s="329" t="s">
        <v>906</v>
      </c>
      <c r="D559" s="329" t="s">
        <v>2831</v>
      </c>
      <c r="E559" s="20" t="s">
        <v>314</v>
      </c>
      <c r="F559" s="330">
        <v>2000.52</v>
      </c>
      <c r="G559" s="42"/>
      <c r="H559" s="48"/>
    </row>
    <row r="560" s="2" customFormat="1" ht="16.8" customHeight="1">
      <c r="A560" s="42"/>
      <c r="B560" s="48"/>
      <c r="C560" s="325" t="s">
        <v>681</v>
      </c>
      <c r="D560" s="326" t="s">
        <v>48</v>
      </c>
      <c r="E560" s="327" t="s">
        <v>48</v>
      </c>
      <c r="F560" s="328">
        <v>2000.52</v>
      </c>
      <c r="G560" s="42"/>
      <c r="H560" s="48"/>
    </row>
    <row r="561" s="2" customFormat="1" ht="16.8" customHeight="1">
      <c r="A561" s="42"/>
      <c r="B561" s="48"/>
      <c r="C561" s="329" t="s">
        <v>48</v>
      </c>
      <c r="D561" s="329" t="s">
        <v>851</v>
      </c>
      <c r="E561" s="20" t="s">
        <v>48</v>
      </c>
      <c r="F561" s="330">
        <v>0</v>
      </c>
      <c r="G561" s="42"/>
      <c r="H561" s="48"/>
    </row>
    <row r="562" s="2" customFormat="1" ht="16.8" customHeight="1">
      <c r="A562" s="42"/>
      <c r="B562" s="48"/>
      <c r="C562" s="329" t="s">
        <v>48</v>
      </c>
      <c r="D562" s="329" t="s">
        <v>679</v>
      </c>
      <c r="E562" s="20" t="s">
        <v>48</v>
      </c>
      <c r="F562" s="330">
        <v>3892.7489999999998</v>
      </c>
      <c r="G562" s="42"/>
      <c r="H562" s="48"/>
    </row>
    <row r="563" s="2" customFormat="1" ht="16.8" customHeight="1">
      <c r="A563" s="42"/>
      <c r="B563" s="48"/>
      <c r="C563" s="329" t="s">
        <v>48</v>
      </c>
      <c r="D563" s="329" t="s">
        <v>852</v>
      </c>
      <c r="E563" s="20" t="s">
        <v>48</v>
      </c>
      <c r="F563" s="330">
        <v>18.800000000000001</v>
      </c>
      <c r="G563" s="42"/>
      <c r="H563" s="48"/>
    </row>
    <row r="564" s="2" customFormat="1" ht="16.8" customHeight="1">
      <c r="A564" s="42"/>
      <c r="B564" s="48"/>
      <c r="C564" s="329" t="s">
        <v>48</v>
      </c>
      <c r="D564" s="329" t="s">
        <v>853</v>
      </c>
      <c r="E564" s="20" t="s">
        <v>48</v>
      </c>
      <c r="F564" s="330">
        <v>0</v>
      </c>
      <c r="G564" s="42"/>
      <c r="H564" s="48"/>
    </row>
    <row r="565" s="2" customFormat="1" ht="16.8" customHeight="1">
      <c r="A565" s="42"/>
      <c r="B565" s="48"/>
      <c r="C565" s="329" t="s">
        <v>48</v>
      </c>
      <c r="D565" s="329" t="s">
        <v>854</v>
      </c>
      <c r="E565" s="20" t="s">
        <v>48</v>
      </c>
      <c r="F565" s="330">
        <v>-137.52099999999999</v>
      </c>
      <c r="G565" s="42"/>
      <c r="H565" s="48"/>
    </row>
    <row r="566" s="2" customFormat="1" ht="16.8" customHeight="1">
      <c r="A566" s="42"/>
      <c r="B566" s="48"/>
      <c r="C566" s="329" t="s">
        <v>48</v>
      </c>
      <c r="D566" s="329" t="s">
        <v>855</v>
      </c>
      <c r="E566" s="20" t="s">
        <v>48</v>
      </c>
      <c r="F566" s="330">
        <v>-106.577</v>
      </c>
      <c r="G566" s="42"/>
      <c r="H566" s="48"/>
    </row>
    <row r="567" s="2" customFormat="1" ht="16.8" customHeight="1">
      <c r="A567" s="42"/>
      <c r="B567" s="48"/>
      <c r="C567" s="329" t="s">
        <v>48</v>
      </c>
      <c r="D567" s="329" t="s">
        <v>856</v>
      </c>
      <c r="E567" s="20" t="s">
        <v>48</v>
      </c>
      <c r="F567" s="330">
        <v>-247.672</v>
      </c>
      <c r="G567" s="42"/>
      <c r="H567" s="48"/>
    </row>
    <row r="568" s="2" customFormat="1" ht="16.8" customHeight="1">
      <c r="A568" s="42"/>
      <c r="B568" s="48"/>
      <c r="C568" s="329" t="s">
        <v>48</v>
      </c>
      <c r="D568" s="329" t="s">
        <v>857</v>
      </c>
      <c r="E568" s="20" t="s">
        <v>48</v>
      </c>
      <c r="F568" s="330">
        <v>-82.522000000000006</v>
      </c>
      <c r="G568" s="42"/>
      <c r="H568" s="48"/>
    </row>
    <row r="569" s="2" customFormat="1" ht="16.8" customHeight="1">
      <c r="A569" s="42"/>
      <c r="B569" s="48"/>
      <c r="C569" s="329" t="s">
        <v>48</v>
      </c>
      <c r="D569" s="329" t="s">
        <v>858</v>
      </c>
      <c r="E569" s="20" t="s">
        <v>48</v>
      </c>
      <c r="F569" s="330">
        <v>-167.43100000000001</v>
      </c>
      <c r="G569" s="42"/>
      <c r="H569" s="48"/>
    </row>
    <row r="570" s="2" customFormat="1" ht="16.8" customHeight="1">
      <c r="A570" s="42"/>
      <c r="B570" s="48"/>
      <c r="C570" s="329" t="s">
        <v>48</v>
      </c>
      <c r="D570" s="329" t="s">
        <v>859</v>
      </c>
      <c r="E570" s="20" t="s">
        <v>48</v>
      </c>
      <c r="F570" s="330">
        <v>-382.51499999999999</v>
      </c>
      <c r="G570" s="42"/>
      <c r="H570" s="48"/>
    </row>
    <row r="571" s="2" customFormat="1" ht="16.8" customHeight="1">
      <c r="A571" s="42"/>
      <c r="B571" s="48"/>
      <c r="C571" s="329" t="s">
        <v>48</v>
      </c>
      <c r="D571" s="329" t="s">
        <v>860</v>
      </c>
      <c r="E571" s="20" t="s">
        <v>48</v>
      </c>
      <c r="F571" s="330">
        <v>-66.320999999999998</v>
      </c>
      <c r="G571" s="42"/>
      <c r="H571" s="48"/>
    </row>
    <row r="572" s="2" customFormat="1" ht="16.8" customHeight="1">
      <c r="A572" s="42"/>
      <c r="B572" s="48"/>
      <c r="C572" s="329" t="s">
        <v>48</v>
      </c>
      <c r="D572" s="329" t="s">
        <v>861</v>
      </c>
      <c r="E572" s="20" t="s">
        <v>48</v>
      </c>
      <c r="F572" s="330">
        <v>-55.037999999999997</v>
      </c>
      <c r="G572" s="42"/>
      <c r="H572" s="48"/>
    </row>
    <row r="573" s="2" customFormat="1" ht="16.8" customHeight="1">
      <c r="A573" s="42"/>
      <c r="B573" s="48"/>
      <c r="C573" s="329" t="s">
        <v>48</v>
      </c>
      <c r="D573" s="329" t="s">
        <v>862</v>
      </c>
      <c r="E573" s="20" t="s">
        <v>48</v>
      </c>
      <c r="F573" s="330">
        <v>-18.050000000000001</v>
      </c>
      <c r="G573" s="42"/>
      <c r="H573" s="48"/>
    </row>
    <row r="574" s="2" customFormat="1" ht="16.8" customHeight="1">
      <c r="A574" s="42"/>
      <c r="B574" s="48"/>
      <c r="C574" s="329" t="s">
        <v>48</v>
      </c>
      <c r="D574" s="329" t="s">
        <v>863</v>
      </c>
      <c r="E574" s="20" t="s">
        <v>48</v>
      </c>
      <c r="F574" s="330">
        <v>-2.294</v>
      </c>
      <c r="G574" s="42"/>
      <c r="H574" s="48"/>
    </row>
    <row r="575" s="2" customFormat="1" ht="16.8" customHeight="1">
      <c r="A575" s="42"/>
      <c r="B575" s="48"/>
      <c r="C575" s="329" t="s">
        <v>48</v>
      </c>
      <c r="D575" s="329" t="s">
        <v>864</v>
      </c>
      <c r="E575" s="20" t="s">
        <v>48</v>
      </c>
      <c r="F575" s="330">
        <v>-13.706</v>
      </c>
      <c r="G575" s="42"/>
      <c r="H575" s="48"/>
    </row>
    <row r="576" s="2" customFormat="1" ht="16.8" customHeight="1">
      <c r="A576" s="42"/>
      <c r="B576" s="48"/>
      <c r="C576" s="329" t="s">
        <v>48</v>
      </c>
      <c r="D576" s="329" t="s">
        <v>865</v>
      </c>
      <c r="E576" s="20" t="s">
        <v>48</v>
      </c>
      <c r="F576" s="330">
        <v>-96.590000000000003</v>
      </c>
      <c r="G576" s="42"/>
      <c r="H576" s="48"/>
    </row>
    <row r="577" s="2" customFormat="1" ht="16.8" customHeight="1">
      <c r="A577" s="42"/>
      <c r="B577" s="48"/>
      <c r="C577" s="329" t="s">
        <v>48</v>
      </c>
      <c r="D577" s="329" t="s">
        <v>866</v>
      </c>
      <c r="E577" s="20" t="s">
        <v>48</v>
      </c>
      <c r="F577" s="330">
        <v>-82.557000000000002</v>
      </c>
      <c r="G577" s="42"/>
      <c r="H577" s="48"/>
    </row>
    <row r="578" s="2" customFormat="1" ht="16.8" customHeight="1">
      <c r="A578" s="42"/>
      <c r="B578" s="48"/>
      <c r="C578" s="329" t="s">
        <v>48</v>
      </c>
      <c r="D578" s="329" t="s">
        <v>867</v>
      </c>
      <c r="E578" s="20" t="s">
        <v>48</v>
      </c>
      <c r="F578" s="330">
        <v>0</v>
      </c>
      <c r="G578" s="42"/>
      <c r="H578" s="48"/>
    </row>
    <row r="579" s="2" customFormat="1" ht="16.8" customHeight="1">
      <c r="A579" s="42"/>
      <c r="B579" s="48"/>
      <c r="C579" s="329" t="s">
        <v>48</v>
      </c>
      <c r="D579" s="329" t="s">
        <v>868</v>
      </c>
      <c r="E579" s="20" t="s">
        <v>48</v>
      </c>
      <c r="F579" s="330">
        <v>0</v>
      </c>
      <c r="G579" s="42"/>
      <c r="H579" s="48"/>
    </row>
    <row r="580" s="2" customFormat="1" ht="16.8" customHeight="1">
      <c r="A580" s="42"/>
      <c r="B580" s="48"/>
      <c r="C580" s="329" t="s">
        <v>48</v>
      </c>
      <c r="D580" s="329" t="s">
        <v>869</v>
      </c>
      <c r="E580" s="20" t="s">
        <v>48</v>
      </c>
      <c r="F580" s="330">
        <v>-198.875</v>
      </c>
      <c r="G580" s="42"/>
      <c r="H580" s="48"/>
    </row>
    <row r="581" s="2" customFormat="1" ht="16.8" customHeight="1">
      <c r="A581" s="42"/>
      <c r="B581" s="48"/>
      <c r="C581" s="329" t="s">
        <v>48</v>
      </c>
      <c r="D581" s="329" t="s">
        <v>870</v>
      </c>
      <c r="E581" s="20" t="s">
        <v>48</v>
      </c>
      <c r="F581" s="330">
        <v>-219.09700000000001</v>
      </c>
      <c r="G581" s="42"/>
      <c r="H581" s="48"/>
    </row>
    <row r="582" s="2" customFormat="1" ht="16.8" customHeight="1">
      <c r="A582" s="42"/>
      <c r="B582" s="48"/>
      <c r="C582" s="329" t="s">
        <v>48</v>
      </c>
      <c r="D582" s="329" t="s">
        <v>871</v>
      </c>
      <c r="E582" s="20" t="s">
        <v>48</v>
      </c>
      <c r="F582" s="330">
        <v>-34.262999999999998</v>
      </c>
      <c r="G582" s="42"/>
      <c r="H582" s="48"/>
    </row>
    <row r="583" s="2" customFormat="1" ht="16.8" customHeight="1">
      <c r="A583" s="42"/>
      <c r="B583" s="48"/>
      <c r="C583" s="329" t="s">
        <v>681</v>
      </c>
      <c r="D583" s="329" t="s">
        <v>268</v>
      </c>
      <c r="E583" s="20" t="s">
        <v>48</v>
      </c>
      <c r="F583" s="330">
        <v>2000.52</v>
      </c>
      <c r="G583" s="42"/>
      <c r="H583" s="48"/>
    </row>
    <row r="584" s="2" customFormat="1" ht="16.8" customHeight="1">
      <c r="A584" s="42"/>
      <c r="B584" s="48"/>
      <c r="C584" s="331" t="s">
        <v>2780</v>
      </c>
      <c r="D584" s="42"/>
      <c r="E584" s="42"/>
      <c r="F584" s="42"/>
      <c r="G584" s="42"/>
      <c r="H584" s="48"/>
    </row>
    <row r="585" s="2" customFormat="1" ht="16.8" customHeight="1">
      <c r="A585" s="42"/>
      <c r="B585" s="48"/>
      <c r="C585" s="329" t="s">
        <v>906</v>
      </c>
      <c r="D585" s="329" t="s">
        <v>2831</v>
      </c>
      <c r="E585" s="20" t="s">
        <v>314</v>
      </c>
      <c r="F585" s="330">
        <v>2000.52</v>
      </c>
      <c r="G585" s="42"/>
      <c r="H585" s="48"/>
    </row>
    <row r="586" s="2" customFormat="1" ht="16.8" customHeight="1">
      <c r="A586" s="42"/>
      <c r="B586" s="48"/>
      <c r="C586" s="329" t="s">
        <v>318</v>
      </c>
      <c r="D586" s="329" t="s">
        <v>2789</v>
      </c>
      <c r="E586" s="20" t="s">
        <v>314</v>
      </c>
      <c r="F586" s="330">
        <v>2855.5810000000001</v>
      </c>
      <c r="G586" s="42"/>
      <c r="H586" s="48"/>
    </row>
    <row r="587" s="2" customFormat="1" ht="16.8" customHeight="1">
      <c r="A587" s="42"/>
      <c r="B587" s="48"/>
      <c r="C587" s="329" t="s">
        <v>931</v>
      </c>
      <c r="D587" s="329" t="s">
        <v>932</v>
      </c>
      <c r="E587" s="20" t="s">
        <v>528</v>
      </c>
      <c r="F587" s="330">
        <v>4109.268</v>
      </c>
      <c r="G587" s="42"/>
      <c r="H587" s="48"/>
    </row>
    <row r="588" s="2" customFormat="1" ht="16.8" customHeight="1">
      <c r="A588" s="42"/>
      <c r="B588" s="48"/>
      <c r="C588" s="325" t="s">
        <v>683</v>
      </c>
      <c r="D588" s="326" t="s">
        <v>48</v>
      </c>
      <c r="E588" s="327" t="s">
        <v>48</v>
      </c>
      <c r="F588" s="328">
        <v>1241.9000000000001</v>
      </c>
      <c r="G588" s="42"/>
      <c r="H588" s="48"/>
    </row>
    <row r="589" s="2" customFormat="1" ht="16.8" customHeight="1">
      <c r="A589" s="42"/>
      <c r="B589" s="48"/>
      <c r="C589" s="329" t="s">
        <v>683</v>
      </c>
      <c r="D589" s="329" t="s">
        <v>794</v>
      </c>
      <c r="E589" s="20" t="s">
        <v>48</v>
      </c>
      <c r="F589" s="330">
        <v>1241.9000000000001</v>
      </c>
      <c r="G589" s="42"/>
      <c r="H589" s="48"/>
    </row>
    <row r="590" s="2" customFormat="1" ht="16.8" customHeight="1">
      <c r="A590" s="42"/>
      <c r="B590" s="48"/>
      <c r="C590" s="331" t="s">
        <v>2780</v>
      </c>
      <c r="D590" s="42"/>
      <c r="E590" s="42"/>
      <c r="F590" s="42"/>
      <c r="G590" s="42"/>
      <c r="H590" s="48"/>
    </row>
    <row r="591" s="2" customFormat="1" ht="16.8" customHeight="1">
      <c r="A591" s="42"/>
      <c r="B591" s="48"/>
      <c r="C591" s="329" t="s">
        <v>790</v>
      </c>
      <c r="D591" s="329" t="s">
        <v>2870</v>
      </c>
      <c r="E591" s="20" t="s">
        <v>314</v>
      </c>
      <c r="F591" s="330">
        <v>1241.9000000000001</v>
      </c>
      <c r="G591" s="42"/>
      <c r="H591" s="48"/>
    </row>
    <row r="592" s="2" customFormat="1" ht="16.8" customHeight="1">
      <c r="A592" s="42"/>
      <c r="B592" s="48"/>
      <c r="C592" s="329" t="s">
        <v>802</v>
      </c>
      <c r="D592" s="329" t="s">
        <v>2871</v>
      </c>
      <c r="E592" s="20" t="s">
        <v>314</v>
      </c>
      <c r="F592" s="330">
        <v>1241.9000000000001</v>
      </c>
      <c r="G592" s="42"/>
      <c r="H592" s="48"/>
    </row>
    <row r="593" s="2" customFormat="1" ht="16.8" customHeight="1">
      <c r="A593" s="42"/>
      <c r="B593" s="48"/>
      <c r="C593" s="329" t="s">
        <v>318</v>
      </c>
      <c r="D593" s="329" t="s">
        <v>2789</v>
      </c>
      <c r="E593" s="20" t="s">
        <v>314</v>
      </c>
      <c r="F593" s="330">
        <v>2855.5810000000001</v>
      </c>
      <c r="G593" s="42"/>
      <c r="H593" s="48"/>
    </row>
    <row r="594" s="2" customFormat="1" ht="16.8" customHeight="1">
      <c r="A594" s="42"/>
      <c r="B594" s="48"/>
      <c r="C594" s="329" t="s">
        <v>339</v>
      </c>
      <c r="D594" s="329" t="s">
        <v>2786</v>
      </c>
      <c r="E594" s="20" t="s">
        <v>314</v>
      </c>
      <c r="F594" s="330">
        <v>2409.7249999999999</v>
      </c>
      <c r="G594" s="42"/>
      <c r="H594" s="48"/>
    </row>
    <row r="595" s="2" customFormat="1" ht="16.8" customHeight="1">
      <c r="A595" s="42"/>
      <c r="B595" s="48"/>
      <c r="C595" s="329" t="s">
        <v>896</v>
      </c>
      <c r="D595" s="329" t="s">
        <v>2872</v>
      </c>
      <c r="E595" s="20" t="s">
        <v>314</v>
      </c>
      <c r="F595" s="330">
        <v>1241.9000000000001</v>
      </c>
      <c r="G595" s="42"/>
      <c r="H595" s="48"/>
    </row>
    <row r="596" s="2" customFormat="1" ht="16.8" customHeight="1">
      <c r="A596" s="42"/>
      <c r="B596" s="48"/>
      <c r="C596" s="329" t="s">
        <v>900</v>
      </c>
      <c r="D596" s="329" t="s">
        <v>2873</v>
      </c>
      <c r="E596" s="20" t="s">
        <v>528</v>
      </c>
      <c r="F596" s="330">
        <v>2235.4200000000001</v>
      </c>
      <c r="G596" s="42"/>
      <c r="H596" s="48"/>
    </row>
    <row r="597" s="2" customFormat="1" ht="16.8" customHeight="1">
      <c r="A597" s="42"/>
      <c r="B597" s="48"/>
      <c r="C597" s="329" t="s">
        <v>795</v>
      </c>
      <c r="D597" s="329" t="s">
        <v>796</v>
      </c>
      <c r="E597" s="20" t="s">
        <v>528</v>
      </c>
      <c r="F597" s="330">
        <v>1241.9000000000001</v>
      </c>
      <c r="G597" s="42"/>
      <c r="H597" s="48"/>
    </row>
    <row r="598" s="2" customFormat="1" ht="16.8" customHeight="1">
      <c r="A598" s="42"/>
      <c r="B598" s="48"/>
      <c r="C598" s="325" t="s">
        <v>685</v>
      </c>
      <c r="D598" s="326" t="s">
        <v>48</v>
      </c>
      <c r="E598" s="327" t="s">
        <v>48</v>
      </c>
      <c r="F598" s="328">
        <v>34.399999999999999</v>
      </c>
      <c r="G598" s="42"/>
      <c r="H598" s="48"/>
    </row>
    <row r="599" s="2" customFormat="1" ht="16.8" customHeight="1">
      <c r="A599" s="42"/>
      <c r="B599" s="48"/>
      <c r="C599" s="329" t="s">
        <v>48</v>
      </c>
      <c r="D599" s="329" t="s">
        <v>787</v>
      </c>
      <c r="E599" s="20" t="s">
        <v>48</v>
      </c>
      <c r="F599" s="330">
        <v>18.800000000000001</v>
      </c>
      <c r="G599" s="42"/>
      <c r="H599" s="48"/>
    </row>
    <row r="600" s="2" customFormat="1" ht="16.8" customHeight="1">
      <c r="A600" s="42"/>
      <c r="B600" s="48"/>
      <c r="C600" s="329" t="s">
        <v>48</v>
      </c>
      <c r="D600" s="329" t="s">
        <v>788</v>
      </c>
      <c r="E600" s="20" t="s">
        <v>48</v>
      </c>
      <c r="F600" s="330">
        <v>15.6</v>
      </c>
      <c r="G600" s="42"/>
      <c r="H600" s="48"/>
    </row>
    <row r="601" s="2" customFormat="1" ht="16.8" customHeight="1">
      <c r="A601" s="42"/>
      <c r="B601" s="48"/>
      <c r="C601" s="329" t="s">
        <v>685</v>
      </c>
      <c r="D601" s="329" t="s">
        <v>310</v>
      </c>
      <c r="E601" s="20" t="s">
        <v>48</v>
      </c>
      <c r="F601" s="330">
        <v>34.399999999999999</v>
      </c>
      <c r="G601" s="42"/>
      <c r="H601" s="48"/>
    </row>
    <row r="602" s="2" customFormat="1" ht="16.8" customHeight="1">
      <c r="A602" s="42"/>
      <c r="B602" s="48"/>
      <c r="C602" s="331" t="s">
        <v>2780</v>
      </c>
      <c r="D602" s="42"/>
      <c r="E602" s="42"/>
      <c r="F602" s="42"/>
      <c r="G602" s="42"/>
      <c r="H602" s="48"/>
    </row>
    <row r="603" s="2" customFormat="1" ht="16.8" customHeight="1">
      <c r="A603" s="42"/>
      <c r="B603" s="48"/>
      <c r="C603" s="329" t="s">
        <v>783</v>
      </c>
      <c r="D603" s="329" t="s">
        <v>2861</v>
      </c>
      <c r="E603" s="20" t="s">
        <v>314</v>
      </c>
      <c r="F603" s="330">
        <v>34.399999999999999</v>
      </c>
      <c r="G603" s="42"/>
      <c r="H603" s="48"/>
    </row>
    <row r="604" s="2" customFormat="1" ht="16.8" customHeight="1">
      <c r="A604" s="42"/>
      <c r="B604" s="48"/>
      <c r="C604" s="329" t="s">
        <v>826</v>
      </c>
      <c r="D604" s="329" t="s">
        <v>2874</v>
      </c>
      <c r="E604" s="20" t="s">
        <v>314</v>
      </c>
      <c r="F604" s="330">
        <v>34.399999999999999</v>
      </c>
      <c r="G604" s="42"/>
      <c r="H604" s="48"/>
    </row>
    <row r="605" s="2" customFormat="1" ht="16.8" customHeight="1">
      <c r="A605" s="42"/>
      <c r="B605" s="48"/>
      <c r="C605" s="329" t="s">
        <v>890</v>
      </c>
      <c r="D605" s="329" t="s">
        <v>2875</v>
      </c>
      <c r="E605" s="20" t="s">
        <v>314</v>
      </c>
      <c r="F605" s="330">
        <v>34.399999999999999</v>
      </c>
      <c r="G605" s="42"/>
      <c r="H605" s="48"/>
    </row>
    <row r="606" s="2" customFormat="1" ht="16.8" customHeight="1">
      <c r="A606" s="42"/>
      <c r="B606" s="48"/>
      <c r="C606" s="329" t="s">
        <v>1270</v>
      </c>
      <c r="D606" s="329" t="s">
        <v>2876</v>
      </c>
      <c r="E606" s="20" t="s">
        <v>528</v>
      </c>
      <c r="F606" s="330">
        <v>82.560000000000002</v>
      </c>
      <c r="G606" s="42"/>
      <c r="H606" s="48"/>
    </row>
    <row r="607" s="2" customFormat="1" ht="16.8" customHeight="1">
      <c r="A607" s="42"/>
      <c r="B607" s="48"/>
      <c r="C607" s="325" t="s">
        <v>687</v>
      </c>
      <c r="D607" s="326" t="s">
        <v>48</v>
      </c>
      <c r="E607" s="327" t="s">
        <v>48</v>
      </c>
      <c r="F607" s="328">
        <v>13.706</v>
      </c>
      <c r="G607" s="42"/>
      <c r="H607" s="48"/>
    </row>
    <row r="608" s="2" customFormat="1" ht="16.8" customHeight="1">
      <c r="A608" s="42"/>
      <c r="B608" s="48"/>
      <c r="C608" s="329" t="s">
        <v>687</v>
      </c>
      <c r="D608" s="329" t="s">
        <v>912</v>
      </c>
      <c r="E608" s="20" t="s">
        <v>48</v>
      </c>
      <c r="F608" s="330">
        <v>13.706</v>
      </c>
      <c r="G608" s="42"/>
      <c r="H608" s="48"/>
    </row>
    <row r="609" s="2" customFormat="1" ht="16.8" customHeight="1">
      <c r="A609" s="42"/>
      <c r="B609" s="48"/>
      <c r="C609" s="331" t="s">
        <v>2780</v>
      </c>
      <c r="D609" s="42"/>
      <c r="E609" s="42"/>
      <c r="F609" s="42"/>
      <c r="G609" s="42"/>
      <c r="H609" s="48"/>
    </row>
    <row r="610" s="2" customFormat="1" ht="16.8" customHeight="1">
      <c r="A610" s="42"/>
      <c r="B610" s="48"/>
      <c r="C610" s="329" t="s">
        <v>1034</v>
      </c>
      <c r="D610" s="329" t="s">
        <v>2844</v>
      </c>
      <c r="E610" s="20" t="s">
        <v>314</v>
      </c>
      <c r="F610" s="330">
        <v>106.577</v>
      </c>
      <c r="G610" s="42"/>
      <c r="H610" s="48"/>
    </row>
    <row r="611" s="2" customFormat="1" ht="16.8" customHeight="1">
      <c r="A611" s="42"/>
      <c r="B611" s="48"/>
      <c r="C611" s="329" t="s">
        <v>906</v>
      </c>
      <c r="D611" s="329" t="s">
        <v>2831</v>
      </c>
      <c r="E611" s="20" t="s">
        <v>314</v>
      </c>
      <c r="F611" s="330">
        <v>2000.52</v>
      </c>
      <c r="G611" s="42"/>
      <c r="H611" s="48"/>
    </row>
    <row r="612" s="2" customFormat="1" ht="16.8" customHeight="1">
      <c r="A612" s="42"/>
      <c r="B612" s="48"/>
      <c r="C612" s="325" t="s">
        <v>689</v>
      </c>
      <c r="D612" s="326" t="s">
        <v>48</v>
      </c>
      <c r="E612" s="327" t="s">
        <v>48</v>
      </c>
      <c r="F612" s="328">
        <v>144.53999999999999</v>
      </c>
      <c r="G612" s="42"/>
      <c r="H612" s="48"/>
    </row>
    <row r="613" s="2" customFormat="1" ht="16.8" customHeight="1">
      <c r="A613" s="42"/>
      <c r="B613" s="48"/>
      <c r="C613" s="329" t="s">
        <v>48</v>
      </c>
      <c r="D613" s="329" t="s">
        <v>834</v>
      </c>
      <c r="E613" s="20" t="s">
        <v>48</v>
      </c>
      <c r="F613" s="330">
        <v>0</v>
      </c>
      <c r="G613" s="42"/>
      <c r="H613" s="48"/>
    </row>
    <row r="614" s="2" customFormat="1" ht="16.8" customHeight="1">
      <c r="A614" s="42"/>
      <c r="B614" s="48"/>
      <c r="C614" s="329" t="s">
        <v>48</v>
      </c>
      <c r="D614" s="329" t="s">
        <v>1163</v>
      </c>
      <c r="E614" s="20" t="s">
        <v>48</v>
      </c>
      <c r="F614" s="330">
        <v>27.66</v>
      </c>
      <c r="G614" s="42"/>
      <c r="H614" s="48"/>
    </row>
    <row r="615" s="2" customFormat="1" ht="16.8" customHeight="1">
      <c r="A615" s="42"/>
      <c r="B615" s="48"/>
      <c r="C615" s="329" t="s">
        <v>48</v>
      </c>
      <c r="D615" s="329" t="s">
        <v>1164</v>
      </c>
      <c r="E615" s="20" t="s">
        <v>48</v>
      </c>
      <c r="F615" s="330">
        <v>51.369999999999997</v>
      </c>
      <c r="G615" s="42"/>
      <c r="H615" s="48"/>
    </row>
    <row r="616" s="2" customFormat="1" ht="16.8" customHeight="1">
      <c r="A616" s="42"/>
      <c r="B616" s="48"/>
      <c r="C616" s="329" t="s">
        <v>48</v>
      </c>
      <c r="D616" s="329" t="s">
        <v>1165</v>
      </c>
      <c r="E616" s="20" t="s">
        <v>48</v>
      </c>
      <c r="F616" s="330">
        <v>56.18</v>
      </c>
      <c r="G616" s="42"/>
      <c r="H616" s="48"/>
    </row>
    <row r="617" s="2" customFormat="1" ht="16.8" customHeight="1">
      <c r="A617" s="42"/>
      <c r="B617" s="48"/>
      <c r="C617" s="329" t="s">
        <v>48</v>
      </c>
      <c r="D617" s="329" t="s">
        <v>1166</v>
      </c>
      <c r="E617" s="20" t="s">
        <v>48</v>
      </c>
      <c r="F617" s="330">
        <v>9.3300000000000001</v>
      </c>
      <c r="G617" s="42"/>
      <c r="H617" s="48"/>
    </row>
    <row r="618" s="2" customFormat="1" ht="16.8" customHeight="1">
      <c r="A618" s="42"/>
      <c r="B618" s="48"/>
      <c r="C618" s="329" t="s">
        <v>689</v>
      </c>
      <c r="D618" s="329" t="s">
        <v>268</v>
      </c>
      <c r="E618" s="20" t="s">
        <v>48</v>
      </c>
      <c r="F618" s="330">
        <v>144.53999999999999</v>
      </c>
      <c r="G618" s="42"/>
      <c r="H618" s="48"/>
    </row>
    <row r="619" s="2" customFormat="1" ht="16.8" customHeight="1">
      <c r="A619" s="42"/>
      <c r="B619" s="48"/>
      <c r="C619" s="331" t="s">
        <v>2780</v>
      </c>
      <c r="D619" s="42"/>
      <c r="E619" s="42"/>
      <c r="F619" s="42"/>
      <c r="G619" s="42"/>
      <c r="H619" s="48"/>
    </row>
    <row r="620" s="2" customFormat="1" ht="16.8" customHeight="1">
      <c r="A620" s="42"/>
      <c r="B620" s="48"/>
      <c r="C620" s="329" t="s">
        <v>1159</v>
      </c>
      <c r="D620" s="329" t="s">
        <v>2877</v>
      </c>
      <c r="E620" s="20" t="s">
        <v>314</v>
      </c>
      <c r="F620" s="330">
        <v>144.53999999999999</v>
      </c>
      <c r="G620" s="42"/>
      <c r="H620" s="48"/>
    </row>
    <row r="621" s="2" customFormat="1" ht="16.8" customHeight="1">
      <c r="A621" s="42"/>
      <c r="B621" s="48"/>
      <c r="C621" s="329" t="s">
        <v>1203</v>
      </c>
      <c r="D621" s="329" t="s">
        <v>1204</v>
      </c>
      <c r="E621" s="20" t="s">
        <v>528</v>
      </c>
      <c r="F621" s="330">
        <v>37.225999999999999</v>
      </c>
      <c r="G621" s="42"/>
      <c r="H621" s="48"/>
    </row>
    <row r="622" s="2" customFormat="1" ht="16.8" customHeight="1">
      <c r="A622" s="42"/>
      <c r="B622" s="48"/>
      <c r="C622" s="325" t="s">
        <v>691</v>
      </c>
      <c r="D622" s="326" t="s">
        <v>48</v>
      </c>
      <c r="E622" s="327" t="s">
        <v>48</v>
      </c>
      <c r="F622" s="328">
        <v>88.120000000000005</v>
      </c>
      <c r="G622" s="42"/>
      <c r="H622" s="48"/>
    </row>
    <row r="623" s="2" customFormat="1" ht="16.8" customHeight="1">
      <c r="A623" s="42"/>
      <c r="B623" s="48"/>
      <c r="C623" s="329" t="s">
        <v>48</v>
      </c>
      <c r="D623" s="329" t="s">
        <v>1172</v>
      </c>
      <c r="E623" s="20" t="s">
        <v>48</v>
      </c>
      <c r="F623" s="330">
        <v>0</v>
      </c>
      <c r="G623" s="42"/>
      <c r="H623" s="48"/>
    </row>
    <row r="624" s="2" customFormat="1" ht="16.8" customHeight="1">
      <c r="A624" s="42"/>
      <c r="B624" s="48"/>
      <c r="C624" s="329" t="s">
        <v>48</v>
      </c>
      <c r="D624" s="329" t="s">
        <v>1057</v>
      </c>
      <c r="E624" s="20" t="s">
        <v>48</v>
      </c>
      <c r="F624" s="330">
        <v>0</v>
      </c>
      <c r="G624" s="42"/>
      <c r="H624" s="48"/>
    </row>
    <row r="625" s="2" customFormat="1" ht="16.8" customHeight="1">
      <c r="A625" s="42"/>
      <c r="B625" s="48"/>
      <c r="C625" s="329" t="s">
        <v>48</v>
      </c>
      <c r="D625" s="329" t="s">
        <v>1173</v>
      </c>
      <c r="E625" s="20" t="s">
        <v>48</v>
      </c>
      <c r="F625" s="330">
        <v>40.850000000000001</v>
      </c>
      <c r="G625" s="42"/>
      <c r="H625" s="48"/>
    </row>
    <row r="626" s="2" customFormat="1" ht="16.8" customHeight="1">
      <c r="A626" s="42"/>
      <c r="B626" s="48"/>
      <c r="C626" s="329" t="s">
        <v>48</v>
      </c>
      <c r="D626" s="329" t="s">
        <v>1174</v>
      </c>
      <c r="E626" s="20" t="s">
        <v>48</v>
      </c>
      <c r="F626" s="330">
        <v>40.850000000000001</v>
      </c>
      <c r="G626" s="42"/>
      <c r="H626" s="48"/>
    </row>
    <row r="627" s="2" customFormat="1" ht="16.8" customHeight="1">
      <c r="A627" s="42"/>
      <c r="B627" s="48"/>
      <c r="C627" s="329" t="s">
        <v>48</v>
      </c>
      <c r="D627" s="329" t="s">
        <v>1175</v>
      </c>
      <c r="E627" s="20" t="s">
        <v>48</v>
      </c>
      <c r="F627" s="330">
        <v>6.4199999999999999</v>
      </c>
      <c r="G627" s="42"/>
      <c r="H627" s="48"/>
    </row>
    <row r="628" s="2" customFormat="1" ht="16.8" customHeight="1">
      <c r="A628" s="42"/>
      <c r="B628" s="48"/>
      <c r="C628" s="329" t="s">
        <v>691</v>
      </c>
      <c r="D628" s="329" t="s">
        <v>268</v>
      </c>
      <c r="E628" s="20" t="s">
        <v>48</v>
      </c>
      <c r="F628" s="330">
        <v>88.120000000000005</v>
      </c>
      <c r="G628" s="42"/>
      <c r="H628" s="48"/>
    </row>
    <row r="629" s="2" customFormat="1" ht="16.8" customHeight="1">
      <c r="A629" s="42"/>
      <c r="B629" s="48"/>
      <c r="C629" s="331" t="s">
        <v>2780</v>
      </c>
      <c r="D629" s="42"/>
      <c r="E629" s="42"/>
      <c r="F629" s="42"/>
      <c r="G629" s="42"/>
      <c r="H629" s="48"/>
    </row>
    <row r="630" s="2" customFormat="1" ht="16.8" customHeight="1">
      <c r="A630" s="42"/>
      <c r="B630" s="48"/>
      <c r="C630" s="329" t="s">
        <v>1168</v>
      </c>
      <c r="D630" s="329" t="s">
        <v>2878</v>
      </c>
      <c r="E630" s="20" t="s">
        <v>314</v>
      </c>
      <c r="F630" s="330">
        <v>88.120000000000005</v>
      </c>
      <c r="G630" s="42"/>
      <c r="H630" s="48"/>
    </row>
    <row r="631" s="2" customFormat="1" ht="16.8" customHeight="1">
      <c r="A631" s="42"/>
      <c r="B631" s="48"/>
      <c r="C631" s="329" t="s">
        <v>1203</v>
      </c>
      <c r="D631" s="329" t="s">
        <v>1204</v>
      </c>
      <c r="E631" s="20" t="s">
        <v>528</v>
      </c>
      <c r="F631" s="330">
        <v>37.225999999999999</v>
      </c>
      <c r="G631" s="42"/>
      <c r="H631" s="48"/>
    </row>
    <row r="632" s="2" customFormat="1" ht="16.8" customHeight="1">
      <c r="A632" s="42"/>
      <c r="B632" s="48"/>
      <c r="C632" s="325" t="s">
        <v>2879</v>
      </c>
      <c r="D632" s="326" t="s">
        <v>48</v>
      </c>
      <c r="E632" s="327" t="s">
        <v>48</v>
      </c>
      <c r="F632" s="328">
        <v>35.969999999999999</v>
      </c>
      <c r="G632" s="42"/>
      <c r="H632" s="48"/>
    </row>
    <row r="633" s="2" customFormat="1" ht="16.8" customHeight="1">
      <c r="A633" s="42"/>
      <c r="B633" s="48"/>
      <c r="C633" s="325" t="s">
        <v>693</v>
      </c>
      <c r="D633" s="326" t="s">
        <v>48</v>
      </c>
      <c r="E633" s="327" t="s">
        <v>48</v>
      </c>
      <c r="F633" s="328">
        <v>9.1099999999999994</v>
      </c>
      <c r="G633" s="42"/>
      <c r="H633" s="48"/>
    </row>
    <row r="634" s="2" customFormat="1" ht="16.8" customHeight="1">
      <c r="A634" s="42"/>
      <c r="B634" s="48"/>
      <c r="C634" s="329" t="s">
        <v>48</v>
      </c>
      <c r="D634" s="329" t="s">
        <v>834</v>
      </c>
      <c r="E634" s="20" t="s">
        <v>48</v>
      </c>
      <c r="F634" s="330">
        <v>0</v>
      </c>
      <c r="G634" s="42"/>
      <c r="H634" s="48"/>
    </row>
    <row r="635" s="2" customFormat="1" ht="16.8" customHeight="1">
      <c r="A635" s="42"/>
      <c r="B635" s="48"/>
      <c r="C635" s="329" t="s">
        <v>48</v>
      </c>
      <c r="D635" s="329" t="s">
        <v>986</v>
      </c>
      <c r="E635" s="20" t="s">
        <v>48</v>
      </c>
      <c r="F635" s="330">
        <v>0</v>
      </c>
      <c r="G635" s="42"/>
      <c r="H635" s="48"/>
    </row>
    <row r="636" s="2" customFormat="1" ht="16.8" customHeight="1">
      <c r="A636" s="42"/>
      <c r="B636" s="48"/>
      <c r="C636" s="329" t="s">
        <v>48</v>
      </c>
      <c r="D636" s="329" t="s">
        <v>987</v>
      </c>
      <c r="E636" s="20" t="s">
        <v>48</v>
      </c>
      <c r="F636" s="330">
        <v>9.1099999999999994</v>
      </c>
      <c r="G636" s="42"/>
      <c r="H636" s="48"/>
    </row>
    <row r="637" s="2" customFormat="1" ht="16.8" customHeight="1">
      <c r="A637" s="42"/>
      <c r="B637" s="48"/>
      <c r="C637" s="329" t="s">
        <v>693</v>
      </c>
      <c r="D637" s="329" t="s">
        <v>268</v>
      </c>
      <c r="E637" s="20" t="s">
        <v>48</v>
      </c>
      <c r="F637" s="330">
        <v>9.1099999999999994</v>
      </c>
      <c r="G637" s="42"/>
      <c r="H637" s="48"/>
    </row>
    <row r="638" s="2" customFormat="1" ht="16.8" customHeight="1">
      <c r="A638" s="42"/>
      <c r="B638" s="48"/>
      <c r="C638" s="331" t="s">
        <v>2780</v>
      </c>
      <c r="D638" s="42"/>
      <c r="E638" s="42"/>
      <c r="F638" s="42"/>
      <c r="G638" s="42"/>
      <c r="H638" s="48"/>
    </row>
    <row r="639" s="2" customFormat="1" ht="16.8" customHeight="1">
      <c r="A639" s="42"/>
      <c r="B639" s="48"/>
      <c r="C639" s="329" t="s">
        <v>982</v>
      </c>
      <c r="D639" s="329" t="s">
        <v>983</v>
      </c>
      <c r="E639" s="20" t="s">
        <v>314</v>
      </c>
      <c r="F639" s="330">
        <v>9.1099999999999994</v>
      </c>
      <c r="G639" s="42"/>
      <c r="H639" s="48"/>
    </row>
    <row r="640" s="2" customFormat="1">
      <c r="A640" s="42"/>
      <c r="B640" s="48"/>
      <c r="C640" s="329" t="s">
        <v>988</v>
      </c>
      <c r="D640" s="329" t="s">
        <v>989</v>
      </c>
      <c r="E640" s="20" t="s">
        <v>314</v>
      </c>
      <c r="F640" s="330">
        <v>9.1099999999999994</v>
      </c>
      <c r="G640" s="42"/>
      <c r="H640" s="48"/>
    </row>
    <row r="641" s="2" customFormat="1" ht="26.4" customHeight="1">
      <c r="A641" s="42"/>
      <c r="B641" s="48"/>
      <c r="C641" s="324" t="s">
        <v>2880</v>
      </c>
      <c r="D641" s="324" t="s">
        <v>107</v>
      </c>
      <c r="E641" s="42"/>
      <c r="F641" s="42"/>
      <c r="G641" s="42"/>
      <c r="H641" s="48"/>
    </row>
    <row r="642" s="2" customFormat="1" ht="16.8" customHeight="1">
      <c r="A642" s="42"/>
      <c r="B642" s="48"/>
      <c r="C642" s="325" t="s">
        <v>2275</v>
      </c>
      <c r="D642" s="326" t="s">
        <v>48</v>
      </c>
      <c r="E642" s="327" t="s">
        <v>48</v>
      </c>
      <c r="F642" s="328">
        <v>0</v>
      </c>
      <c r="G642" s="42"/>
      <c r="H642" s="48"/>
    </row>
    <row r="643" s="2" customFormat="1" ht="16.8" customHeight="1">
      <c r="A643" s="42"/>
      <c r="B643" s="48"/>
      <c r="C643" s="325" t="s">
        <v>1487</v>
      </c>
      <c r="D643" s="326" t="s">
        <v>48</v>
      </c>
      <c r="E643" s="327" t="s">
        <v>48</v>
      </c>
      <c r="F643" s="328">
        <v>5.1799999999999997</v>
      </c>
      <c r="G643" s="42"/>
      <c r="H643" s="48"/>
    </row>
    <row r="644" s="2" customFormat="1" ht="16.8" customHeight="1">
      <c r="A644" s="42"/>
      <c r="B644" s="48"/>
      <c r="C644" s="329" t="s">
        <v>1487</v>
      </c>
      <c r="D644" s="329" t="s">
        <v>1494</v>
      </c>
      <c r="E644" s="20" t="s">
        <v>48</v>
      </c>
      <c r="F644" s="330">
        <v>5.1799999999999997</v>
      </c>
      <c r="G644" s="42"/>
      <c r="H644" s="48"/>
    </row>
    <row r="645" s="2" customFormat="1" ht="16.8" customHeight="1">
      <c r="A645" s="42"/>
      <c r="B645" s="48"/>
      <c r="C645" s="331" t="s">
        <v>2780</v>
      </c>
      <c r="D645" s="42"/>
      <c r="E645" s="42"/>
      <c r="F645" s="42"/>
      <c r="G645" s="42"/>
      <c r="H645" s="48"/>
    </row>
    <row r="646" s="2" customFormat="1" ht="16.8" customHeight="1">
      <c r="A646" s="42"/>
      <c r="B646" s="48"/>
      <c r="C646" s="329" t="s">
        <v>1490</v>
      </c>
      <c r="D646" s="329" t="s">
        <v>2881</v>
      </c>
      <c r="E646" s="20" t="s">
        <v>192</v>
      </c>
      <c r="F646" s="330">
        <v>5.1799999999999997</v>
      </c>
      <c r="G646" s="42"/>
      <c r="H646" s="48"/>
    </row>
    <row r="647" s="2" customFormat="1" ht="16.8" customHeight="1">
      <c r="A647" s="42"/>
      <c r="B647" s="48"/>
      <c r="C647" s="329" t="s">
        <v>1244</v>
      </c>
      <c r="D647" s="329" t="s">
        <v>2830</v>
      </c>
      <c r="E647" s="20" t="s">
        <v>314</v>
      </c>
      <c r="F647" s="330">
        <v>3.2040000000000002</v>
      </c>
      <c r="G647" s="42"/>
      <c r="H647" s="48"/>
    </row>
    <row r="648" s="2" customFormat="1" ht="16.8" customHeight="1">
      <c r="A648" s="42"/>
      <c r="B648" s="48"/>
      <c r="C648" s="329" t="s">
        <v>1495</v>
      </c>
      <c r="D648" s="329" t="s">
        <v>1496</v>
      </c>
      <c r="E648" s="20" t="s">
        <v>192</v>
      </c>
      <c r="F648" s="330">
        <v>5.0750000000000002</v>
      </c>
      <c r="G648" s="42"/>
      <c r="H648" s="48"/>
    </row>
    <row r="649" s="2" customFormat="1" ht="16.8" customHeight="1">
      <c r="A649" s="42"/>
      <c r="B649" s="48"/>
      <c r="C649" s="325" t="s">
        <v>647</v>
      </c>
      <c r="D649" s="326" t="s">
        <v>48</v>
      </c>
      <c r="E649" s="327" t="s">
        <v>48</v>
      </c>
      <c r="F649" s="328">
        <v>19.789999999999999</v>
      </c>
      <c r="G649" s="42"/>
      <c r="H649" s="48"/>
    </row>
    <row r="650" s="2" customFormat="1" ht="16.8" customHeight="1">
      <c r="A650" s="42"/>
      <c r="B650" s="48"/>
      <c r="C650" s="325" t="s">
        <v>1548</v>
      </c>
      <c r="D650" s="326" t="s">
        <v>48</v>
      </c>
      <c r="E650" s="327" t="s">
        <v>48</v>
      </c>
      <c r="F650" s="328">
        <v>3.2040000000000002</v>
      </c>
      <c r="G650" s="42"/>
      <c r="H650" s="48"/>
    </row>
    <row r="651" s="2" customFormat="1" ht="16.8" customHeight="1">
      <c r="A651" s="42"/>
      <c r="B651" s="48"/>
      <c r="C651" s="329" t="s">
        <v>48</v>
      </c>
      <c r="D651" s="329" t="s">
        <v>834</v>
      </c>
      <c r="E651" s="20" t="s">
        <v>48</v>
      </c>
      <c r="F651" s="330">
        <v>0</v>
      </c>
      <c r="G651" s="42"/>
      <c r="H651" s="48"/>
    </row>
    <row r="652" s="2" customFormat="1" ht="16.8" customHeight="1">
      <c r="A652" s="42"/>
      <c r="B652" s="48"/>
      <c r="C652" s="329" t="s">
        <v>1545</v>
      </c>
      <c r="D652" s="329" t="s">
        <v>1546</v>
      </c>
      <c r="E652" s="20" t="s">
        <v>48</v>
      </c>
      <c r="F652" s="330">
        <v>3.367</v>
      </c>
      <c r="G652" s="42"/>
      <c r="H652" s="48"/>
    </row>
    <row r="653" s="2" customFormat="1" ht="16.8" customHeight="1">
      <c r="A653" s="42"/>
      <c r="B653" s="48"/>
      <c r="C653" s="329" t="s">
        <v>48</v>
      </c>
      <c r="D653" s="329" t="s">
        <v>1547</v>
      </c>
      <c r="E653" s="20" t="s">
        <v>48</v>
      </c>
      <c r="F653" s="330">
        <v>-0.16300000000000001</v>
      </c>
      <c r="G653" s="42"/>
      <c r="H653" s="48"/>
    </row>
    <row r="654" s="2" customFormat="1" ht="16.8" customHeight="1">
      <c r="A654" s="42"/>
      <c r="B654" s="48"/>
      <c r="C654" s="329" t="s">
        <v>1548</v>
      </c>
      <c r="D654" s="329" t="s">
        <v>268</v>
      </c>
      <c r="E654" s="20" t="s">
        <v>48</v>
      </c>
      <c r="F654" s="330">
        <v>3.2040000000000002</v>
      </c>
      <c r="G654" s="42"/>
      <c r="H654" s="48"/>
    </row>
    <row r="655" s="2" customFormat="1" ht="16.8" customHeight="1">
      <c r="A655" s="42"/>
      <c r="B655" s="48"/>
      <c r="C655" s="325" t="s">
        <v>1545</v>
      </c>
      <c r="D655" s="326" t="s">
        <v>48</v>
      </c>
      <c r="E655" s="327" t="s">
        <v>48</v>
      </c>
      <c r="F655" s="328">
        <v>3.367</v>
      </c>
      <c r="G655" s="42"/>
      <c r="H655" s="48"/>
    </row>
    <row r="656" s="2" customFormat="1" ht="16.8" customHeight="1">
      <c r="A656" s="42"/>
      <c r="B656" s="48"/>
      <c r="C656" s="329" t="s">
        <v>48</v>
      </c>
      <c r="D656" s="329" t="s">
        <v>834</v>
      </c>
      <c r="E656" s="20" t="s">
        <v>48</v>
      </c>
      <c r="F656" s="330">
        <v>0</v>
      </c>
      <c r="G656" s="42"/>
      <c r="H656" s="48"/>
    </row>
    <row r="657" s="2" customFormat="1" ht="16.8" customHeight="1">
      <c r="A657" s="42"/>
      <c r="B657" s="48"/>
      <c r="C657" s="329" t="s">
        <v>1545</v>
      </c>
      <c r="D657" s="329" t="s">
        <v>1546</v>
      </c>
      <c r="E657" s="20" t="s">
        <v>48</v>
      </c>
      <c r="F657" s="330">
        <v>3.367</v>
      </c>
      <c r="G657" s="42"/>
      <c r="H657" s="48"/>
    </row>
    <row r="658" s="2" customFormat="1" ht="16.8" customHeight="1">
      <c r="A658" s="42"/>
      <c r="B658" s="48"/>
      <c r="C658" s="325" t="s">
        <v>2387</v>
      </c>
      <c r="D658" s="326" t="s">
        <v>48</v>
      </c>
      <c r="E658" s="327" t="s">
        <v>48</v>
      </c>
      <c r="F658" s="328">
        <v>42.600000000000001</v>
      </c>
      <c r="G658" s="42"/>
      <c r="H658" s="48"/>
    </row>
    <row r="659" s="2" customFormat="1" ht="16.8" customHeight="1">
      <c r="A659" s="42"/>
      <c r="B659" s="48"/>
      <c r="C659" s="325" t="s">
        <v>2358</v>
      </c>
      <c r="D659" s="326" t="s">
        <v>48</v>
      </c>
      <c r="E659" s="327" t="s">
        <v>48</v>
      </c>
      <c r="F659" s="328">
        <v>0.83999999999999997</v>
      </c>
      <c r="G659" s="42"/>
      <c r="H659" s="48"/>
    </row>
    <row r="660" s="2" customFormat="1" ht="16.8" customHeight="1">
      <c r="A660" s="42"/>
      <c r="B660" s="48"/>
      <c r="C660" s="325" t="s">
        <v>2247</v>
      </c>
      <c r="D660" s="326" t="s">
        <v>48</v>
      </c>
      <c r="E660" s="327" t="s">
        <v>48</v>
      </c>
      <c r="F660" s="328">
        <v>0.83999999999999997</v>
      </c>
      <c r="G660" s="42"/>
      <c r="H660" s="48"/>
    </row>
    <row r="661" s="2" customFormat="1" ht="16.8" customHeight="1">
      <c r="A661" s="42"/>
      <c r="B661" s="48"/>
      <c r="C661" s="325" t="s">
        <v>2356</v>
      </c>
      <c r="D661" s="326" t="s">
        <v>48</v>
      </c>
      <c r="E661" s="327" t="s">
        <v>48</v>
      </c>
      <c r="F661" s="328">
        <v>0.83999999999999997</v>
      </c>
      <c r="G661" s="42"/>
      <c r="H661" s="48"/>
    </row>
    <row r="662" s="2" customFormat="1" ht="16.8" customHeight="1">
      <c r="A662" s="42"/>
      <c r="B662" s="48"/>
      <c r="C662" s="325" t="s">
        <v>1554</v>
      </c>
      <c r="D662" s="326" t="s">
        <v>48</v>
      </c>
      <c r="E662" s="327" t="s">
        <v>48</v>
      </c>
      <c r="F662" s="328">
        <v>0.83999999999999997</v>
      </c>
      <c r="G662" s="42"/>
      <c r="H662" s="48"/>
    </row>
    <row r="663" s="2" customFormat="1" ht="16.8" customHeight="1">
      <c r="A663" s="42"/>
      <c r="B663" s="48"/>
      <c r="C663" s="325" t="s">
        <v>760</v>
      </c>
      <c r="D663" s="326" t="s">
        <v>48</v>
      </c>
      <c r="E663" s="327" t="s">
        <v>48</v>
      </c>
      <c r="F663" s="328">
        <v>0</v>
      </c>
      <c r="G663" s="42"/>
      <c r="H663" s="48"/>
    </row>
    <row r="664" s="2" customFormat="1" ht="16.8" customHeight="1">
      <c r="A664" s="42"/>
      <c r="B664" s="48"/>
      <c r="C664" s="325" t="s">
        <v>2277</v>
      </c>
      <c r="D664" s="326" t="s">
        <v>48</v>
      </c>
      <c r="E664" s="327" t="s">
        <v>48</v>
      </c>
      <c r="F664" s="328">
        <v>0</v>
      </c>
      <c r="G664" s="42"/>
      <c r="H664" s="48"/>
    </row>
    <row r="665" s="2" customFormat="1" ht="16.8" customHeight="1">
      <c r="A665" s="42"/>
      <c r="B665" s="48"/>
      <c r="C665" s="325" t="s">
        <v>2252</v>
      </c>
      <c r="D665" s="326" t="s">
        <v>48</v>
      </c>
      <c r="E665" s="327" t="s">
        <v>48</v>
      </c>
      <c r="F665" s="328">
        <v>0</v>
      </c>
      <c r="G665" s="42"/>
      <c r="H665" s="48"/>
    </row>
    <row r="666" s="2" customFormat="1" ht="16.8" customHeight="1">
      <c r="A666" s="42"/>
      <c r="B666" s="48"/>
      <c r="C666" s="325" t="s">
        <v>669</v>
      </c>
      <c r="D666" s="326" t="s">
        <v>48</v>
      </c>
      <c r="E666" s="327" t="s">
        <v>48</v>
      </c>
      <c r="F666" s="328">
        <v>0.58199999999999996</v>
      </c>
      <c r="G666" s="42"/>
      <c r="H666" s="48"/>
    </row>
    <row r="667" s="2" customFormat="1" ht="16.8" customHeight="1">
      <c r="A667" s="42"/>
      <c r="B667" s="48"/>
      <c r="C667" s="325" t="s">
        <v>671</v>
      </c>
      <c r="D667" s="326" t="s">
        <v>48</v>
      </c>
      <c r="E667" s="327" t="s">
        <v>48</v>
      </c>
      <c r="F667" s="328">
        <v>1.7450000000000001</v>
      </c>
      <c r="G667" s="42"/>
      <c r="H667" s="48"/>
    </row>
    <row r="668" s="2" customFormat="1" ht="16.8" customHeight="1">
      <c r="A668" s="42"/>
      <c r="B668" s="48"/>
      <c r="C668" s="325" t="s">
        <v>673</v>
      </c>
      <c r="D668" s="326" t="s">
        <v>48</v>
      </c>
      <c r="E668" s="327" t="s">
        <v>48</v>
      </c>
      <c r="F668" s="328">
        <v>1.163</v>
      </c>
      <c r="G668" s="42"/>
      <c r="H668" s="48"/>
    </row>
    <row r="669" s="2" customFormat="1" ht="16.8" customHeight="1">
      <c r="A669" s="42"/>
      <c r="B669" s="48"/>
      <c r="C669" s="325" t="s">
        <v>675</v>
      </c>
      <c r="D669" s="326" t="s">
        <v>48</v>
      </c>
      <c r="E669" s="327" t="s">
        <v>48</v>
      </c>
      <c r="F669" s="328">
        <v>3.4900000000000002</v>
      </c>
      <c r="G669" s="42"/>
      <c r="H669" s="48"/>
    </row>
    <row r="670" s="2" customFormat="1" ht="16.8" customHeight="1">
      <c r="A670" s="42"/>
      <c r="B670" s="48"/>
      <c r="C670" s="325" t="s">
        <v>776</v>
      </c>
      <c r="D670" s="326" t="s">
        <v>48</v>
      </c>
      <c r="E670" s="327" t="s">
        <v>48</v>
      </c>
      <c r="F670" s="328">
        <v>4.0720000000000001</v>
      </c>
      <c r="G670" s="42"/>
      <c r="H670" s="48"/>
    </row>
    <row r="671" s="2" customFormat="1" ht="16.8" customHeight="1">
      <c r="A671" s="42"/>
      <c r="B671" s="48"/>
      <c r="C671" s="325" t="s">
        <v>677</v>
      </c>
      <c r="D671" s="326" t="s">
        <v>48</v>
      </c>
      <c r="E671" s="327" t="s">
        <v>48</v>
      </c>
      <c r="F671" s="328">
        <v>12.215999999999999</v>
      </c>
      <c r="G671" s="42"/>
      <c r="H671" s="48"/>
    </row>
    <row r="672" s="2" customFormat="1" ht="16.8" customHeight="1">
      <c r="A672" s="42"/>
      <c r="B672" s="48"/>
      <c r="C672" s="325" t="s">
        <v>2258</v>
      </c>
      <c r="D672" s="326" t="s">
        <v>48</v>
      </c>
      <c r="E672" s="327" t="s">
        <v>48</v>
      </c>
      <c r="F672" s="328">
        <v>23.268000000000001</v>
      </c>
      <c r="G672" s="42"/>
      <c r="H672" s="48"/>
    </row>
    <row r="673" s="2" customFormat="1" ht="16.8" customHeight="1">
      <c r="A673" s="42"/>
      <c r="B673" s="48"/>
      <c r="C673" s="325" t="s">
        <v>2260</v>
      </c>
      <c r="D673" s="326" t="s">
        <v>48</v>
      </c>
      <c r="E673" s="327" t="s">
        <v>48</v>
      </c>
      <c r="F673" s="328">
        <v>23.268000000000001</v>
      </c>
      <c r="G673" s="42"/>
      <c r="H673" s="48"/>
    </row>
    <row r="674" s="2" customFormat="1" ht="16.8" customHeight="1">
      <c r="A674" s="42"/>
      <c r="B674" s="48"/>
      <c r="C674" s="325" t="s">
        <v>2261</v>
      </c>
      <c r="D674" s="326" t="s">
        <v>48</v>
      </c>
      <c r="E674" s="327" t="s">
        <v>48</v>
      </c>
      <c r="F674" s="328">
        <v>18.949999999999999</v>
      </c>
      <c r="G674" s="42"/>
      <c r="H674" s="48"/>
    </row>
    <row r="675" s="2" customFormat="1" ht="16.8" customHeight="1">
      <c r="A675" s="42"/>
      <c r="B675" s="48"/>
      <c r="C675" s="325" t="s">
        <v>2882</v>
      </c>
      <c r="D675" s="326" t="s">
        <v>48</v>
      </c>
      <c r="E675" s="327" t="s">
        <v>48</v>
      </c>
      <c r="F675" s="328">
        <v>0</v>
      </c>
      <c r="G675" s="42"/>
      <c r="H675" s="48"/>
    </row>
    <row r="676" s="2" customFormat="1" ht="26.4" customHeight="1">
      <c r="A676" s="42"/>
      <c r="B676" s="48"/>
      <c r="C676" s="324" t="s">
        <v>2883</v>
      </c>
      <c r="D676" s="324" t="s">
        <v>113</v>
      </c>
      <c r="E676" s="42"/>
      <c r="F676" s="42"/>
      <c r="G676" s="42"/>
      <c r="H676" s="48"/>
    </row>
    <row r="677" s="2" customFormat="1" ht="16.8" customHeight="1">
      <c r="A677" s="42"/>
      <c r="B677" s="48"/>
      <c r="C677" s="325" t="s">
        <v>1551</v>
      </c>
      <c r="D677" s="326" t="s">
        <v>48</v>
      </c>
      <c r="E677" s="327" t="s">
        <v>48</v>
      </c>
      <c r="F677" s="328">
        <v>9.1099999999999994</v>
      </c>
      <c r="G677" s="42"/>
      <c r="H677" s="48"/>
    </row>
    <row r="678" s="2" customFormat="1" ht="16.8" customHeight="1">
      <c r="A678" s="42"/>
      <c r="B678" s="48"/>
      <c r="C678" s="329" t="s">
        <v>48</v>
      </c>
      <c r="D678" s="329" t="s">
        <v>834</v>
      </c>
      <c r="E678" s="20" t="s">
        <v>48</v>
      </c>
      <c r="F678" s="330">
        <v>0</v>
      </c>
      <c r="G678" s="42"/>
      <c r="H678" s="48"/>
    </row>
    <row r="679" s="2" customFormat="1" ht="16.8" customHeight="1">
      <c r="A679" s="42"/>
      <c r="B679" s="48"/>
      <c r="C679" s="329" t="s">
        <v>48</v>
      </c>
      <c r="D679" s="329" t="s">
        <v>1626</v>
      </c>
      <c r="E679" s="20" t="s">
        <v>48</v>
      </c>
      <c r="F679" s="330">
        <v>0</v>
      </c>
      <c r="G679" s="42"/>
      <c r="H679" s="48"/>
    </row>
    <row r="680" s="2" customFormat="1" ht="16.8" customHeight="1">
      <c r="A680" s="42"/>
      <c r="B680" s="48"/>
      <c r="C680" s="329" t="s">
        <v>48</v>
      </c>
      <c r="D680" s="329" t="s">
        <v>1627</v>
      </c>
      <c r="E680" s="20" t="s">
        <v>48</v>
      </c>
      <c r="F680" s="330">
        <v>7.5490000000000004</v>
      </c>
      <c r="G680" s="42"/>
      <c r="H680" s="48"/>
    </row>
    <row r="681" s="2" customFormat="1" ht="16.8" customHeight="1">
      <c r="A681" s="42"/>
      <c r="B681" s="48"/>
      <c r="C681" s="329" t="s">
        <v>48</v>
      </c>
      <c r="D681" s="329" t="s">
        <v>1628</v>
      </c>
      <c r="E681" s="20" t="s">
        <v>48</v>
      </c>
      <c r="F681" s="330">
        <v>0</v>
      </c>
      <c r="G681" s="42"/>
      <c r="H681" s="48"/>
    </row>
    <row r="682" s="2" customFormat="1" ht="16.8" customHeight="1">
      <c r="A682" s="42"/>
      <c r="B682" s="48"/>
      <c r="C682" s="329" t="s">
        <v>48</v>
      </c>
      <c r="D682" s="329" t="s">
        <v>1646</v>
      </c>
      <c r="E682" s="20" t="s">
        <v>48</v>
      </c>
      <c r="F682" s="330">
        <v>1.5609999999999999</v>
      </c>
      <c r="G682" s="42"/>
      <c r="H682" s="48"/>
    </row>
    <row r="683" s="2" customFormat="1" ht="16.8" customHeight="1">
      <c r="A683" s="42"/>
      <c r="B683" s="48"/>
      <c r="C683" s="329" t="s">
        <v>1551</v>
      </c>
      <c r="D683" s="329" t="s">
        <v>268</v>
      </c>
      <c r="E683" s="20" t="s">
        <v>48</v>
      </c>
      <c r="F683" s="330">
        <v>9.1099999999999994</v>
      </c>
      <c r="G683" s="42"/>
      <c r="H683" s="48"/>
    </row>
    <row r="684" s="2" customFormat="1" ht="16.8" customHeight="1">
      <c r="A684" s="42"/>
      <c r="B684" s="48"/>
      <c r="C684" s="331" t="s">
        <v>2780</v>
      </c>
      <c r="D684" s="42"/>
      <c r="E684" s="42"/>
      <c r="F684" s="42"/>
      <c r="G684" s="42"/>
      <c r="H684" s="48"/>
    </row>
    <row r="685" s="2" customFormat="1" ht="16.8" customHeight="1">
      <c r="A685" s="42"/>
      <c r="B685" s="48"/>
      <c r="C685" s="329" t="s">
        <v>1661</v>
      </c>
      <c r="D685" s="329" t="s">
        <v>2884</v>
      </c>
      <c r="E685" s="20" t="s">
        <v>314</v>
      </c>
      <c r="F685" s="330">
        <v>9.1099999999999994</v>
      </c>
      <c r="G685" s="42"/>
      <c r="H685" s="48"/>
    </row>
    <row r="686" s="2" customFormat="1" ht="16.8" customHeight="1">
      <c r="A686" s="42"/>
      <c r="B686" s="48"/>
      <c r="C686" s="329" t="s">
        <v>906</v>
      </c>
      <c r="D686" s="329" t="s">
        <v>2831</v>
      </c>
      <c r="E686" s="20" t="s">
        <v>314</v>
      </c>
      <c r="F686" s="330">
        <v>142.39599999999999</v>
      </c>
      <c r="G686" s="42"/>
      <c r="H686" s="48"/>
    </row>
    <row r="687" s="2" customFormat="1" ht="16.8" customHeight="1">
      <c r="A687" s="42"/>
      <c r="B687" s="48"/>
      <c r="C687" s="325" t="s">
        <v>612</v>
      </c>
      <c r="D687" s="326" t="s">
        <v>48</v>
      </c>
      <c r="E687" s="327" t="s">
        <v>48</v>
      </c>
      <c r="F687" s="328">
        <v>72.280000000000001</v>
      </c>
      <c r="G687" s="42"/>
      <c r="H687" s="48"/>
    </row>
    <row r="688" s="2" customFormat="1" ht="16.8" customHeight="1">
      <c r="A688" s="42"/>
      <c r="B688" s="48"/>
      <c r="C688" s="325" t="s">
        <v>614</v>
      </c>
      <c r="D688" s="326" t="s">
        <v>48</v>
      </c>
      <c r="E688" s="327" t="s">
        <v>48</v>
      </c>
      <c r="F688" s="328">
        <v>6</v>
      </c>
      <c r="G688" s="42"/>
      <c r="H688" s="48"/>
    </row>
    <row r="689" s="2" customFormat="1" ht="16.8" customHeight="1">
      <c r="A689" s="42"/>
      <c r="B689" s="48"/>
      <c r="C689" s="325" t="s">
        <v>647</v>
      </c>
      <c r="D689" s="326" t="s">
        <v>48</v>
      </c>
      <c r="E689" s="327" t="s">
        <v>48</v>
      </c>
      <c r="F689" s="328">
        <v>245.88200000000001</v>
      </c>
      <c r="G689" s="42"/>
      <c r="H689" s="48"/>
    </row>
    <row r="690" s="2" customFormat="1" ht="16.8" customHeight="1">
      <c r="A690" s="42"/>
      <c r="B690" s="48"/>
      <c r="C690" s="329" t="s">
        <v>48</v>
      </c>
      <c r="D690" s="329" t="s">
        <v>1554</v>
      </c>
      <c r="E690" s="20" t="s">
        <v>48</v>
      </c>
      <c r="F690" s="330">
        <v>9.1099999999999994</v>
      </c>
      <c r="G690" s="42"/>
      <c r="H690" s="48"/>
    </row>
    <row r="691" s="2" customFormat="1" ht="16.8" customHeight="1">
      <c r="A691" s="42"/>
      <c r="B691" s="48"/>
      <c r="C691" s="329" t="s">
        <v>48</v>
      </c>
      <c r="D691" s="329" t="s">
        <v>681</v>
      </c>
      <c r="E691" s="20" t="s">
        <v>48</v>
      </c>
      <c r="F691" s="330">
        <v>142.39599999999999</v>
      </c>
      <c r="G691" s="42"/>
      <c r="H691" s="48"/>
    </row>
    <row r="692" s="2" customFormat="1" ht="16.8" customHeight="1">
      <c r="A692" s="42"/>
      <c r="B692" s="48"/>
      <c r="C692" s="329" t="s">
        <v>48</v>
      </c>
      <c r="D692" s="329" t="s">
        <v>651</v>
      </c>
      <c r="E692" s="20" t="s">
        <v>48</v>
      </c>
      <c r="F692" s="330">
        <v>94.376000000000005</v>
      </c>
      <c r="G692" s="42"/>
      <c r="H692" s="48"/>
    </row>
    <row r="693" s="2" customFormat="1" ht="16.8" customHeight="1">
      <c r="A693" s="42"/>
      <c r="B693" s="48"/>
      <c r="C693" s="329" t="s">
        <v>647</v>
      </c>
      <c r="D693" s="329" t="s">
        <v>268</v>
      </c>
      <c r="E693" s="20" t="s">
        <v>48</v>
      </c>
      <c r="F693" s="330">
        <v>245.88200000000001</v>
      </c>
      <c r="G693" s="42"/>
      <c r="H693" s="48"/>
    </row>
    <row r="694" s="2" customFormat="1" ht="16.8" customHeight="1">
      <c r="A694" s="42"/>
      <c r="B694" s="48"/>
      <c r="C694" s="331" t="s">
        <v>2780</v>
      </c>
      <c r="D694" s="42"/>
      <c r="E694" s="42"/>
      <c r="F694" s="42"/>
      <c r="G694" s="42"/>
      <c r="H694" s="48"/>
    </row>
    <row r="695" s="2" customFormat="1" ht="16.8" customHeight="1">
      <c r="A695" s="42"/>
      <c r="B695" s="48"/>
      <c r="C695" s="329" t="s">
        <v>318</v>
      </c>
      <c r="D695" s="329" t="s">
        <v>2789</v>
      </c>
      <c r="E695" s="20" t="s">
        <v>314</v>
      </c>
      <c r="F695" s="330">
        <v>245.88200000000001</v>
      </c>
      <c r="G695" s="42"/>
      <c r="H695" s="48"/>
    </row>
    <row r="696" s="2" customFormat="1" ht="16.8" customHeight="1">
      <c r="A696" s="42"/>
      <c r="B696" s="48"/>
      <c r="C696" s="329" t="s">
        <v>344</v>
      </c>
      <c r="D696" s="329" t="s">
        <v>2793</v>
      </c>
      <c r="E696" s="20" t="s">
        <v>314</v>
      </c>
      <c r="F696" s="330">
        <v>245.88200000000001</v>
      </c>
      <c r="G696" s="42"/>
      <c r="H696" s="48"/>
    </row>
    <row r="697" s="2" customFormat="1" ht="16.8" customHeight="1">
      <c r="A697" s="42"/>
      <c r="B697" s="48"/>
      <c r="C697" s="329" t="s">
        <v>350</v>
      </c>
      <c r="D697" s="329" t="s">
        <v>2794</v>
      </c>
      <c r="E697" s="20" t="s">
        <v>314</v>
      </c>
      <c r="F697" s="330">
        <v>245.88200000000001</v>
      </c>
      <c r="G697" s="42"/>
      <c r="H697" s="48"/>
    </row>
    <row r="698" s="2" customFormat="1" ht="16.8" customHeight="1">
      <c r="A698" s="42"/>
      <c r="B698" s="48"/>
      <c r="C698" s="325" t="s">
        <v>651</v>
      </c>
      <c r="D698" s="326" t="s">
        <v>48</v>
      </c>
      <c r="E698" s="327" t="s">
        <v>48</v>
      </c>
      <c r="F698" s="328">
        <v>94.376000000000005</v>
      </c>
      <c r="G698" s="42"/>
      <c r="H698" s="48"/>
    </row>
    <row r="699" s="2" customFormat="1" ht="16.8" customHeight="1">
      <c r="A699" s="42"/>
      <c r="B699" s="48"/>
      <c r="C699" s="329" t="s">
        <v>48</v>
      </c>
      <c r="D699" s="329" t="s">
        <v>834</v>
      </c>
      <c r="E699" s="20" t="s">
        <v>48</v>
      </c>
      <c r="F699" s="330">
        <v>0</v>
      </c>
      <c r="G699" s="42"/>
      <c r="H699" s="48"/>
    </row>
    <row r="700" s="2" customFormat="1" ht="16.8" customHeight="1">
      <c r="A700" s="42"/>
      <c r="B700" s="48"/>
      <c r="C700" s="329" t="s">
        <v>48</v>
      </c>
      <c r="D700" s="329" t="s">
        <v>1626</v>
      </c>
      <c r="E700" s="20" t="s">
        <v>48</v>
      </c>
      <c r="F700" s="330">
        <v>0</v>
      </c>
      <c r="G700" s="42"/>
      <c r="H700" s="48"/>
    </row>
    <row r="701" s="2" customFormat="1" ht="16.8" customHeight="1">
      <c r="A701" s="42"/>
      <c r="B701" s="48"/>
      <c r="C701" s="329" t="s">
        <v>48</v>
      </c>
      <c r="D701" s="329" t="s">
        <v>1636</v>
      </c>
      <c r="E701" s="20" t="s">
        <v>48</v>
      </c>
      <c r="F701" s="330">
        <v>83.694000000000003</v>
      </c>
      <c r="G701" s="42"/>
      <c r="H701" s="48"/>
    </row>
    <row r="702" s="2" customFormat="1" ht="16.8" customHeight="1">
      <c r="A702" s="42"/>
      <c r="B702" s="48"/>
      <c r="C702" s="329" t="s">
        <v>48</v>
      </c>
      <c r="D702" s="329" t="s">
        <v>1628</v>
      </c>
      <c r="E702" s="20" t="s">
        <v>48</v>
      </c>
      <c r="F702" s="330">
        <v>0</v>
      </c>
      <c r="G702" s="42"/>
      <c r="H702" s="48"/>
    </row>
    <row r="703" s="2" customFormat="1" ht="16.8" customHeight="1">
      <c r="A703" s="42"/>
      <c r="B703" s="48"/>
      <c r="C703" s="329" t="s">
        <v>48</v>
      </c>
      <c r="D703" s="329" t="s">
        <v>1637</v>
      </c>
      <c r="E703" s="20" t="s">
        <v>48</v>
      </c>
      <c r="F703" s="330">
        <v>10.682</v>
      </c>
      <c r="G703" s="42"/>
      <c r="H703" s="48"/>
    </row>
    <row r="704" s="2" customFormat="1" ht="16.8" customHeight="1">
      <c r="A704" s="42"/>
      <c r="B704" s="48"/>
      <c r="C704" s="329" t="s">
        <v>651</v>
      </c>
      <c r="D704" s="329" t="s">
        <v>268</v>
      </c>
      <c r="E704" s="20" t="s">
        <v>48</v>
      </c>
      <c r="F704" s="330">
        <v>94.376000000000005</v>
      </c>
      <c r="G704" s="42"/>
      <c r="H704" s="48"/>
    </row>
    <row r="705" s="2" customFormat="1" ht="16.8" customHeight="1">
      <c r="A705" s="42"/>
      <c r="B705" s="48"/>
      <c r="C705" s="331" t="s">
        <v>2780</v>
      </c>
      <c r="D705" s="42"/>
      <c r="E705" s="42"/>
      <c r="F705" s="42"/>
      <c r="G705" s="42"/>
      <c r="H705" s="48"/>
    </row>
    <row r="706" s="2" customFormat="1" ht="16.8" customHeight="1">
      <c r="A706" s="42"/>
      <c r="B706" s="48"/>
      <c r="C706" s="329" t="s">
        <v>935</v>
      </c>
      <c r="D706" s="329" t="s">
        <v>2849</v>
      </c>
      <c r="E706" s="20" t="s">
        <v>314</v>
      </c>
      <c r="F706" s="330">
        <v>94.376000000000005</v>
      </c>
      <c r="G706" s="42"/>
      <c r="H706" s="48"/>
    </row>
    <row r="707" s="2" customFormat="1" ht="16.8" customHeight="1">
      <c r="A707" s="42"/>
      <c r="B707" s="48"/>
      <c r="C707" s="329" t="s">
        <v>318</v>
      </c>
      <c r="D707" s="329" t="s">
        <v>2789</v>
      </c>
      <c r="E707" s="20" t="s">
        <v>314</v>
      </c>
      <c r="F707" s="330">
        <v>245.88200000000001</v>
      </c>
      <c r="G707" s="42"/>
      <c r="H707" s="48"/>
    </row>
    <row r="708" s="2" customFormat="1" ht="16.8" customHeight="1">
      <c r="A708" s="42"/>
      <c r="B708" s="48"/>
      <c r="C708" s="329" t="s">
        <v>906</v>
      </c>
      <c r="D708" s="329" t="s">
        <v>2831</v>
      </c>
      <c r="E708" s="20" t="s">
        <v>314</v>
      </c>
      <c r="F708" s="330">
        <v>142.39599999999999</v>
      </c>
      <c r="G708" s="42"/>
      <c r="H708" s="48"/>
    </row>
    <row r="709" s="2" customFormat="1" ht="16.8" customHeight="1">
      <c r="A709" s="42"/>
      <c r="B709" s="48"/>
      <c r="C709" s="329" t="s">
        <v>1650</v>
      </c>
      <c r="D709" s="329" t="s">
        <v>1651</v>
      </c>
      <c r="E709" s="20" t="s">
        <v>528</v>
      </c>
      <c r="F709" s="330">
        <v>193.858</v>
      </c>
      <c r="G709" s="42"/>
      <c r="H709" s="48"/>
    </row>
    <row r="710" s="2" customFormat="1" ht="16.8" customHeight="1">
      <c r="A710" s="42"/>
      <c r="B710" s="48"/>
      <c r="C710" s="325" t="s">
        <v>1659</v>
      </c>
      <c r="D710" s="326" t="s">
        <v>48</v>
      </c>
      <c r="E710" s="327" t="s">
        <v>48</v>
      </c>
      <c r="F710" s="328">
        <v>36.140000000000001</v>
      </c>
      <c r="G710" s="42"/>
      <c r="H710" s="48"/>
    </row>
    <row r="711" s="2" customFormat="1" ht="16.8" customHeight="1">
      <c r="A711" s="42"/>
      <c r="B711" s="48"/>
      <c r="C711" s="329" t="s">
        <v>48</v>
      </c>
      <c r="D711" s="329" t="s">
        <v>1658</v>
      </c>
      <c r="E711" s="20" t="s">
        <v>48</v>
      </c>
      <c r="F711" s="330">
        <v>36.140000000000001</v>
      </c>
      <c r="G711" s="42"/>
      <c r="H711" s="48"/>
    </row>
    <row r="712" s="2" customFormat="1" ht="16.8" customHeight="1">
      <c r="A712" s="42"/>
      <c r="B712" s="48"/>
      <c r="C712" s="329" t="s">
        <v>1659</v>
      </c>
      <c r="D712" s="329" t="s">
        <v>268</v>
      </c>
      <c r="E712" s="20" t="s">
        <v>48</v>
      </c>
      <c r="F712" s="330">
        <v>36.140000000000001</v>
      </c>
      <c r="G712" s="42"/>
      <c r="H712" s="48"/>
    </row>
    <row r="713" s="2" customFormat="1" ht="16.8" customHeight="1">
      <c r="A713" s="42"/>
      <c r="B713" s="48"/>
      <c r="C713" s="325" t="s">
        <v>1554</v>
      </c>
      <c r="D713" s="326" t="s">
        <v>48</v>
      </c>
      <c r="E713" s="327" t="s">
        <v>48</v>
      </c>
      <c r="F713" s="328">
        <v>9.1099999999999994</v>
      </c>
      <c r="G713" s="42"/>
      <c r="H713" s="48"/>
    </row>
    <row r="714" s="2" customFormat="1" ht="16.8" customHeight="1">
      <c r="A714" s="42"/>
      <c r="B714" s="48"/>
      <c r="C714" s="329" t="s">
        <v>48</v>
      </c>
      <c r="D714" s="329" t="s">
        <v>834</v>
      </c>
      <c r="E714" s="20" t="s">
        <v>48</v>
      </c>
      <c r="F714" s="330">
        <v>0</v>
      </c>
      <c r="G714" s="42"/>
      <c r="H714" s="48"/>
    </row>
    <row r="715" s="2" customFormat="1" ht="16.8" customHeight="1">
      <c r="A715" s="42"/>
      <c r="B715" s="48"/>
      <c r="C715" s="329" t="s">
        <v>48</v>
      </c>
      <c r="D715" s="329" t="s">
        <v>1626</v>
      </c>
      <c r="E715" s="20" t="s">
        <v>48</v>
      </c>
      <c r="F715" s="330">
        <v>0</v>
      </c>
      <c r="G715" s="42"/>
      <c r="H715" s="48"/>
    </row>
    <row r="716" s="2" customFormat="1" ht="16.8" customHeight="1">
      <c r="A716" s="42"/>
      <c r="B716" s="48"/>
      <c r="C716" s="329" t="s">
        <v>48</v>
      </c>
      <c r="D716" s="329" t="s">
        <v>1627</v>
      </c>
      <c r="E716" s="20" t="s">
        <v>48</v>
      </c>
      <c r="F716" s="330">
        <v>7.5490000000000004</v>
      </c>
      <c r="G716" s="42"/>
      <c r="H716" s="48"/>
    </row>
    <row r="717" s="2" customFormat="1" ht="16.8" customHeight="1">
      <c r="A717" s="42"/>
      <c r="B717" s="48"/>
      <c r="C717" s="329" t="s">
        <v>48</v>
      </c>
      <c r="D717" s="329" t="s">
        <v>1628</v>
      </c>
      <c r="E717" s="20" t="s">
        <v>48</v>
      </c>
      <c r="F717" s="330">
        <v>0</v>
      </c>
      <c r="G717" s="42"/>
      <c r="H717" s="48"/>
    </row>
    <row r="718" s="2" customFormat="1" ht="16.8" customHeight="1">
      <c r="A718" s="42"/>
      <c r="B718" s="48"/>
      <c r="C718" s="329" t="s">
        <v>48</v>
      </c>
      <c r="D718" s="329" t="s">
        <v>1629</v>
      </c>
      <c r="E718" s="20" t="s">
        <v>48</v>
      </c>
      <c r="F718" s="330">
        <v>1.5609999999999999</v>
      </c>
      <c r="G718" s="42"/>
      <c r="H718" s="48"/>
    </row>
    <row r="719" s="2" customFormat="1" ht="16.8" customHeight="1">
      <c r="A719" s="42"/>
      <c r="B719" s="48"/>
      <c r="C719" s="329" t="s">
        <v>1554</v>
      </c>
      <c r="D719" s="329" t="s">
        <v>268</v>
      </c>
      <c r="E719" s="20" t="s">
        <v>48</v>
      </c>
      <c r="F719" s="330">
        <v>9.1099999999999994</v>
      </c>
      <c r="G719" s="42"/>
      <c r="H719" s="48"/>
    </row>
    <row r="720" s="2" customFormat="1" ht="16.8" customHeight="1">
      <c r="A720" s="42"/>
      <c r="B720" s="48"/>
      <c r="C720" s="331" t="s">
        <v>2780</v>
      </c>
      <c r="D720" s="42"/>
      <c r="E720" s="42"/>
      <c r="F720" s="42"/>
      <c r="G720" s="42"/>
      <c r="H720" s="48"/>
    </row>
    <row r="721" s="2" customFormat="1" ht="16.8" customHeight="1">
      <c r="A721" s="42"/>
      <c r="B721" s="48"/>
      <c r="C721" s="329" t="s">
        <v>1006</v>
      </c>
      <c r="D721" s="329" t="s">
        <v>2842</v>
      </c>
      <c r="E721" s="20" t="s">
        <v>314</v>
      </c>
      <c r="F721" s="330">
        <v>9.1099999999999994</v>
      </c>
      <c r="G721" s="42"/>
      <c r="H721" s="48"/>
    </row>
    <row r="722" s="2" customFormat="1" ht="16.8" customHeight="1">
      <c r="A722" s="42"/>
      <c r="B722" s="48"/>
      <c r="C722" s="329" t="s">
        <v>318</v>
      </c>
      <c r="D722" s="329" t="s">
        <v>2789</v>
      </c>
      <c r="E722" s="20" t="s">
        <v>314</v>
      </c>
      <c r="F722" s="330">
        <v>245.88200000000001</v>
      </c>
      <c r="G722" s="42"/>
      <c r="H722" s="48"/>
    </row>
    <row r="723" s="2" customFormat="1" ht="16.8" customHeight="1">
      <c r="A723" s="42"/>
      <c r="B723" s="48"/>
      <c r="C723" s="329" t="s">
        <v>906</v>
      </c>
      <c r="D723" s="329" t="s">
        <v>2831</v>
      </c>
      <c r="E723" s="20" t="s">
        <v>314</v>
      </c>
      <c r="F723" s="330">
        <v>142.39599999999999</v>
      </c>
      <c r="G723" s="42"/>
      <c r="H723" s="48"/>
    </row>
    <row r="724" s="2" customFormat="1" ht="16.8" customHeight="1">
      <c r="A724" s="42"/>
      <c r="B724" s="48"/>
      <c r="C724" s="325" t="s">
        <v>1555</v>
      </c>
      <c r="D724" s="326" t="s">
        <v>48</v>
      </c>
      <c r="E724" s="327" t="s">
        <v>48</v>
      </c>
      <c r="F724" s="328">
        <v>7.4130000000000003</v>
      </c>
      <c r="G724" s="42"/>
      <c r="H724" s="48"/>
    </row>
    <row r="725" s="2" customFormat="1" ht="16.8" customHeight="1">
      <c r="A725" s="42"/>
      <c r="B725" s="48"/>
      <c r="C725" s="329" t="s">
        <v>48</v>
      </c>
      <c r="D725" s="329" t="s">
        <v>1588</v>
      </c>
      <c r="E725" s="20" t="s">
        <v>48</v>
      </c>
      <c r="F725" s="330">
        <v>5.7039999999999997</v>
      </c>
      <c r="G725" s="42"/>
      <c r="H725" s="48"/>
    </row>
    <row r="726" s="2" customFormat="1" ht="16.8" customHeight="1">
      <c r="A726" s="42"/>
      <c r="B726" s="48"/>
      <c r="C726" s="329" t="s">
        <v>48</v>
      </c>
      <c r="D726" s="329" t="s">
        <v>1589</v>
      </c>
      <c r="E726" s="20" t="s">
        <v>48</v>
      </c>
      <c r="F726" s="330">
        <v>1.7090000000000001</v>
      </c>
      <c r="G726" s="42"/>
      <c r="H726" s="48"/>
    </row>
    <row r="727" s="2" customFormat="1" ht="16.8" customHeight="1">
      <c r="A727" s="42"/>
      <c r="B727" s="48"/>
      <c r="C727" s="329" t="s">
        <v>1555</v>
      </c>
      <c r="D727" s="329" t="s">
        <v>310</v>
      </c>
      <c r="E727" s="20" t="s">
        <v>48</v>
      </c>
      <c r="F727" s="330">
        <v>7.4130000000000003</v>
      </c>
      <c r="G727" s="42"/>
      <c r="H727" s="48"/>
    </row>
    <row r="728" s="2" customFormat="1" ht="16.8" customHeight="1">
      <c r="A728" s="42"/>
      <c r="B728" s="48"/>
      <c r="C728" s="331" t="s">
        <v>2780</v>
      </c>
      <c r="D728" s="42"/>
      <c r="E728" s="42"/>
      <c r="F728" s="42"/>
      <c r="G728" s="42"/>
      <c r="H728" s="48"/>
    </row>
    <row r="729" s="2" customFormat="1" ht="16.8" customHeight="1">
      <c r="A729" s="42"/>
      <c r="B729" s="48"/>
      <c r="C729" s="329" t="s">
        <v>756</v>
      </c>
      <c r="D729" s="329" t="s">
        <v>2860</v>
      </c>
      <c r="E729" s="20" t="s">
        <v>314</v>
      </c>
      <c r="F729" s="330">
        <v>21.788</v>
      </c>
      <c r="G729" s="42"/>
      <c r="H729" s="48"/>
    </row>
    <row r="730" s="2" customFormat="1" ht="16.8" customHeight="1">
      <c r="A730" s="42"/>
      <c r="B730" s="48"/>
      <c r="C730" s="329" t="s">
        <v>906</v>
      </c>
      <c r="D730" s="329" t="s">
        <v>2831</v>
      </c>
      <c r="E730" s="20" t="s">
        <v>314</v>
      </c>
      <c r="F730" s="330">
        <v>142.39599999999999</v>
      </c>
      <c r="G730" s="42"/>
      <c r="H730" s="48"/>
    </row>
    <row r="731" s="2" customFormat="1" ht="16.8" customHeight="1">
      <c r="A731" s="42"/>
      <c r="B731" s="48"/>
      <c r="C731" s="325" t="s">
        <v>1557</v>
      </c>
      <c r="D731" s="326" t="s">
        <v>48</v>
      </c>
      <c r="E731" s="327" t="s">
        <v>48</v>
      </c>
      <c r="F731" s="328">
        <v>32.345999999999997</v>
      </c>
      <c r="G731" s="42"/>
      <c r="H731" s="48"/>
    </row>
    <row r="732" s="2" customFormat="1" ht="16.8" customHeight="1">
      <c r="A732" s="42"/>
      <c r="B732" s="48"/>
      <c r="C732" s="329" t="s">
        <v>48</v>
      </c>
      <c r="D732" s="329" t="s">
        <v>1583</v>
      </c>
      <c r="E732" s="20" t="s">
        <v>48</v>
      </c>
      <c r="F732" s="330">
        <v>9.7379999999999995</v>
      </c>
      <c r="G732" s="42"/>
      <c r="H732" s="48"/>
    </row>
    <row r="733" s="2" customFormat="1" ht="16.8" customHeight="1">
      <c r="A733" s="42"/>
      <c r="B733" s="48"/>
      <c r="C733" s="329" t="s">
        <v>48</v>
      </c>
      <c r="D733" s="329" t="s">
        <v>1584</v>
      </c>
      <c r="E733" s="20" t="s">
        <v>48</v>
      </c>
      <c r="F733" s="330">
        <v>4.5289999999999999</v>
      </c>
      <c r="G733" s="42"/>
      <c r="H733" s="48"/>
    </row>
    <row r="734" s="2" customFormat="1" ht="16.8" customHeight="1">
      <c r="A734" s="42"/>
      <c r="B734" s="48"/>
      <c r="C734" s="329" t="s">
        <v>48</v>
      </c>
      <c r="D734" s="329" t="s">
        <v>1585</v>
      </c>
      <c r="E734" s="20" t="s">
        <v>48</v>
      </c>
      <c r="F734" s="330">
        <v>4.8689999999999998</v>
      </c>
      <c r="G734" s="42"/>
      <c r="H734" s="48"/>
    </row>
    <row r="735" s="2" customFormat="1" ht="16.8" customHeight="1">
      <c r="A735" s="42"/>
      <c r="B735" s="48"/>
      <c r="C735" s="329" t="s">
        <v>48</v>
      </c>
      <c r="D735" s="329" t="s">
        <v>1586</v>
      </c>
      <c r="E735" s="20" t="s">
        <v>48</v>
      </c>
      <c r="F735" s="330">
        <v>13.210000000000001</v>
      </c>
      <c r="G735" s="42"/>
      <c r="H735" s="48"/>
    </row>
    <row r="736" s="2" customFormat="1" ht="16.8" customHeight="1">
      <c r="A736" s="42"/>
      <c r="B736" s="48"/>
      <c r="C736" s="329" t="s">
        <v>1557</v>
      </c>
      <c r="D736" s="329" t="s">
        <v>310</v>
      </c>
      <c r="E736" s="20" t="s">
        <v>48</v>
      </c>
      <c r="F736" s="330">
        <v>32.345999999999997</v>
      </c>
      <c r="G736" s="42"/>
      <c r="H736" s="48"/>
    </row>
    <row r="737" s="2" customFormat="1" ht="16.8" customHeight="1">
      <c r="A737" s="42"/>
      <c r="B737" s="48"/>
      <c r="C737" s="331" t="s">
        <v>2780</v>
      </c>
      <c r="D737" s="42"/>
      <c r="E737" s="42"/>
      <c r="F737" s="42"/>
      <c r="G737" s="42"/>
      <c r="H737" s="48"/>
    </row>
    <row r="738" s="2" customFormat="1" ht="16.8" customHeight="1">
      <c r="A738" s="42"/>
      <c r="B738" s="48"/>
      <c r="C738" s="329" t="s">
        <v>756</v>
      </c>
      <c r="D738" s="329" t="s">
        <v>2860</v>
      </c>
      <c r="E738" s="20" t="s">
        <v>314</v>
      </c>
      <c r="F738" s="330">
        <v>21.788</v>
      </c>
      <c r="G738" s="42"/>
      <c r="H738" s="48"/>
    </row>
    <row r="739" s="2" customFormat="1" ht="16.8" customHeight="1">
      <c r="A739" s="42"/>
      <c r="B739" s="48"/>
      <c r="C739" s="329" t="s">
        <v>906</v>
      </c>
      <c r="D739" s="329" t="s">
        <v>2831</v>
      </c>
      <c r="E739" s="20" t="s">
        <v>314</v>
      </c>
      <c r="F739" s="330">
        <v>142.39599999999999</v>
      </c>
      <c r="G739" s="42"/>
      <c r="H739" s="48"/>
    </row>
    <row r="740" s="2" customFormat="1" ht="16.8" customHeight="1">
      <c r="A740" s="42"/>
      <c r="B740" s="48"/>
      <c r="C740" s="325" t="s">
        <v>1571</v>
      </c>
      <c r="D740" s="326" t="s">
        <v>48</v>
      </c>
      <c r="E740" s="327" t="s">
        <v>48</v>
      </c>
      <c r="F740" s="328">
        <v>2.4209999999999998</v>
      </c>
      <c r="G740" s="42"/>
      <c r="H740" s="48"/>
    </row>
    <row r="741" s="2" customFormat="1" ht="16.8" customHeight="1">
      <c r="A741" s="42"/>
      <c r="B741" s="48"/>
      <c r="C741" s="329" t="s">
        <v>48</v>
      </c>
      <c r="D741" s="329" t="s">
        <v>729</v>
      </c>
      <c r="E741" s="20" t="s">
        <v>48</v>
      </c>
      <c r="F741" s="330">
        <v>0</v>
      </c>
      <c r="G741" s="42"/>
      <c r="H741" s="48"/>
    </row>
    <row r="742" s="2" customFormat="1" ht="16.8" customHeight="1">
      <c r="A742" s="42"/>
      <c r="B742" s="48"/>
      <c r="C742" s="329" t="s">
        <v>48</v>
      </c>
      <c r="D742" s="329" t="s">
        <v>730</v>
      </c>
      <c r="E742" s="20" t="s">
        <v>48</v>
      </c>
      <c r="F742" s="330">
        <v>0</v>
      </c>
      <c r="G742" s="42"/>
      <c r="H742" s="48"/>
    </row>
    <row r="743" s="2" customFormat="1" ht="16.8" customHeight="1">
      <c r="A743" s="42"/>
      <c r="B743" s="48"/>
      <c r="C743" s="329" t="s">
        <v>48</v>
      </c>
      <c r="D743" s="329" t="s">
        <v>1570</v>
      </c>
      <c r="E743" s="20" t="s">
        <v>48</v>
      </c>
      <c r="F743" s="330">
        <v>2.4209999999999998</v>
      </c>
      <c r="G743" s="42"/>
      <c r="H743" s="48"/>
    </row>
    <row r="744" s="2" customFormat="1" ht="16.8" customHeight="1">
      <c r="A744" s="42"/>
      <c r="B744" s="48"/>
      <c r="C744" s="329" t="s">
        <v>1571</v>
      </c>
      <c r="D744" s="329" t="s">
        <v>268</v>
      </c>
      <c r="E744" s="20" t="s">
        <v>48</v>
      </c>
      <c r="F744" s="330">
        <v>2.4209999999999998</v>
      </c>
      <c r="G744" s="42"/>
      <c r="H744" s="48"/>
    </row>
    <row r="745" s="2" customFormat="1" ht="16.8" customHeight="1">
      <c r="A745" s="42"/>
      <c r="B745" s="48"/>
      <c r="C745" s="325" t="s">
        <v>1593</v>
      </c>
      <c r="D745" s="326" t="s">
        <v>48</v>
      </c>
      <c r="E745" s="327" t="s">
        <v>48</v>
      </c>
      <c r="F745" s="328">
        <v>21.788</v>
      </c>
      <c r="G745" s="42"/>
      <c r="H745" s="48"/>
    </row>
    <row r="746" s="2" customFormat="1" ht="16.8" customHeight="1">
      <c r="A746" s="42"/>
      <c r="B746" s="48"/>
      <c r="C746" s="329" t="s">
        <v>48</v>
      </c>
      <c r="D746" s="329" t="s">
        <v>729</v>
      </c>
      <c r="E746" s="20" t="s">
        <v>48</v>
      </c>
      <c r="F746" s="330">
        <v>0</v>
      </c>
      <c r="G746" s="42"/>
      <c r="H746" s="48"/>
    </row>
    <row r="747" s="2" customFormat="1" ht="16.8" customHeight="1">
      <c r="A747" s="42"/>
      <c r="B747" s="48"/>
      <c r="C747" s="329" t="s">
        <v>48</v>
      </c>
      <c r="D747" s="329" t="s">
        <v>730</v>
      </c>
      <c r="E747" s="20" t="s">
        <v>48</v>
      </c>
      <c r="F747" s="330">
        <v>0</v>
      </c>
      <c r="G747" s="42"/>
      <c r="H747" s="48"/>
    </row>
    <row r="748" s="2" customFormat="1" ht="16.8" customHeight="1">
      <c r="A748" s="42"/>
      <c r="B748" s="48"/>
      <c r="C748" s="329" t="s">
        <v>48</v>
      </c>
      <c r="D748" s="329" t="s">
        <v>1592</v>
      </c>
      <c r="E748" s="20" t="s">
        <v>48</v>
      </c>
      <c r="F748" s="330">
        <v>21.788</v>
      </c>
      <c r="G748" s="42"/>
      <c r="H748" s="48"/>
    </row>
    <row r="749" s="2" customFormat="1" ht="16.8" customHeight="1">
      <c r="A749" s="42"/>
      <c r="B749" s="48"/>
      <c r="C749" s="329" t="s">
        <v>1593</v>
      </c>
      <c r="D749" s="329" t="s">
        <v>268</v>
      </c>
      <c r="E749" s="20" t="s">
        <v>48</v>
      </c>
      <c r="F749" s="330">
        <v>21.788</v>
      </c>
      <c r="G749" s="42"/>
      <c r="H749" s="48"/>
    </row>
    <row r="750" s="2" customFormat="1" ht="16.8" customHeight="1">
      <c r="A750" s="42"/>
      <c r="B750" s="48"/>
      <c r="C750" s="325" t="s">
        <v>1596</v>
      </c>
      <c r="D750" s="326" t="s">
        <v>48</v>
      </c>
      <c r="E750" s="327" t="s">
        <v>48</v>
      </c>
      <c r="F750" s="328">
        <v>4.8419999999999996</v>
      </c>
      <c r="G750" s="42"/>
      <c r="H750" s="48"/>
    </row>
    <row r="751" s="2" customFormat="1" ht="16.8" customHeight="1">
      <c r="A751" s="42"/>
      <c r="B751" s="48"/>
      <c r="C751" s="329" t="s">
        <v>48</v>
      </c>
      <c r="D751" s="329" t="s">
        <v>729</v>
      </c>
      <c r="E751" s="20" t="s">
        <v>48</v>
      </c>
      <c r="F751" s="330">
        <v>0</v>
      </c>
      <c r="G751" s="42"/>
      <c r="H751" s="48"/>
    </row>
    <row r="752" s="2" customFormat="1" ht="16.8" customHeight="1">
      <c r="A752" s="42"/>
      <c r="B752" s="48"/>
      <c r="C752" s="329" t="s">
        <v>48</v>
      </c>
      <c r="D752" s="329" t="s">
        <v>730</v>
      </c>
      <c r="E752" s="20" t="s">
        <v>48</v>
      </c>
      <c r="F752" s="330">
        <v>0</v>
      </c>
      <c r="G752" s="42"/>
      <c r="H752" s="48"/>
    </row>
    <row r="753" s="2" customFormat="1" ht="16.8" customHeight="1">
      <c r="A753" s="42"/>
      <c r="B753" s="48"/>
      <c r="C753" s="329" t="s">
        <v>48</v>
      </c>
      <c r="D753" s="329" t="s">
        <v>1595</v>
      </c>
      <c r="E753" s="20" t="s">
        <v>48</v>
      </c>
      <c r="F753" s="330">
        <v>4.8419999999999996</v>
      </c>
      <c r="G753" s="42"/>
      <c r="H753" s="48"/>
    </row>
    <row r="754" s="2" customFormat="1" ht="16.8" customHeight="1">
      <c r="A754" s="42"/>
      <c r="B754" s="48"/>
      <c r="C754" s="329" t="s">
        <v>1596</v>
      </c>
      <c r="D754" s="329" t="s">
        <v>268</v>
      </c>
      <c r="E754" s="20" t="s">
        <v>48</v>
      </c>
      <c r="F754" s="330">
        <v>4.8419999999999996</v>
      </c>
      <c r="G754" s="42"/>
      <c r="H754" s="48"/>
    </row>
    <row r="755" s="2" customFormat="1" ht="16.8" customHeight="1">
      <c r="A755" s="42"/>
      <c r="B755" s="48"/>
      <c r="C755" s="325" t="s">
        <v>1599</v>
      </c>
      <c r="D755" s="326" t="s">
        <v>48</v>
      </c>
      <c r="E755" s="327" t="s">
        <v>48</v>
      </c>
      <c r="F755" s="328">
        <v>43.575000000000003</v>
      </c>
      <c r="G755" s="42"/>
      <c r="H755" s="48"/>
    </row>
    <row r="756" s="2" customFormat="1" ht="16.8" customHeight="1">
      <c r="A756" s="42"/>
      <c r="B756" s="48"/>
      <c r="C756" s="329" t="s">
        <v>48</v>
      </c>
      <c r="D756" s="329" t="s">
        <v>729</v>
      </c>
      <c r="E756" s="20" t="s">
        <v>48</v>
      </c>
      <c r="F756" s="330">
        <v>0</v>
      </c>
      <c r="G756" s="42"/>
      <c r="H756" s="48"/>
    </row>
    <row r="757" s="2" customFormat="1" ht="16.8" customHeight="1">
      <c r="A757" s="42"/>
      <c r="B757" s="48"/>
      <c r="C757" s="329" t="s">
        <v>48</v>
      </c>
      <c r="D757" s="329" t="s">
        <v>730</v>
      </c>
      <c r="E757" s="20" t="s">
        <v>48</v>
      </c>
      <c r="F757" s="330">
        <v>0</v>
      </c>
      <c r="G757" s="42"/>
      <c r="H757" s="48"/>
    </row>
    <row r="758" s="2" customFormat="1" ht="16.8" customHeight="1">
      <c r="A758" s="42"/>
      <c r="B758" s="48"/>
      <c r="C758" s="329" t="s">
        <v>48</v>
      </c>
      <c r="D758" s="329" t="s">
        <v>1598</v>
      </c>
      <c r="E758" s="20" t="s">
        <v>48</v>
      </c>
      <c r="F758" s="330">
        <v>43.575000000000003</v>
      </c>
      <c r="G758" s="42"/>
      <c r="H758" s="48"/>
    </row>
    <row r="759" s="2" customFormat="1" ht="16.8" customHeight="1">
      <c r="A759" s="42"/>
      <c r="B759" s="48"/>
      <c r="C759" s="329" t="s">
        <v>1599</v>
      </c>
      <c r="D759" s="329" t="s">
        <v>268</v>
      </c>
      <c r="E759" s="20" t="s">
        <v>48</v>
      </c>
      <c r="F759" s="330">
        <v>43.575000000000003</v>
      </c>
      <c r="G759" s="42"/>
      <c r="H759" s="48"/>
    </row>
    <row r="760" s="2" customFormat="1" ht="16.8" customHeight="1">
      <c r="A760" s="42"/>
      <c r="B760" s="48"/>
      <c r="C760" s="325" t="s">
        <v>1602</v>
      </c>
      <c r="D760" s="326" t="s">
        <v>48</v>
      </c>
      <c r="E760" s="327" t="s">
        <v>48</v>
      </c>
      <c r="F760" s="328">
        <v>16.946000000000002</v>
      </c>
      <c r="G760" s="42"/>
      <c r="H760" s="48"/>
    </row>
    <row r="761" s="2" customFormat="1" ht="16.8" customHeight="1">
      <c r="A761" s="42"/>
      <c r="B761" s="48"/>
      <c r="C761" s="329" t="s">
        <v>48</v>
      </c>
      <c r="D761" s="329" t="s">
        <v>729</v>
      </c>
      <c r="E761" s="20" t="s">
        <v>48</v>
      </c>
      <c r="F761" s="330">
        <v>0</v>
      </c>
      <c r="G761" s="42"/>
      <c r="H761" s="48"/>
    </row>
    <row r="762" s="2" customFormat="1" ht="16.8" customHeight="1">
      <c r="A762" s="42"/>
      <c r="B762" s="48"/>
      <c r="C762" s="329" t="s">
        <v>48</v>
      </c>
      <c r="D762" s="329" t="s">
        <v>730</v>
      </c>
      <c r="E762" s="20" t="s">
        <v>48</v>
      </c>
      <c r="F762" s="330">
        <v>0</v>
      </c>
      <c r="G762" s="42"/>
      <c r="H762" s="48"/>
    </row>
    <row r="763" s="2" customFormat="1" ht="16.8" customHeight="1">
      <c r="A763" s="42"/>
      <c r="B763" s="48"/>
      <c r="C763" s="329" t="s">
        <v>48</v>
      </c>
      <c r="D763" s="329" t="s">
        <v>1601</v>
      </c>
      <c r="E763" s="20" t="s">
        <v>48</v>
      </c>
      <c r="F763" s="330">
        <v>16.946000000000002</v>
      </c>
      <c r="G763" s="42"/>
      <c r="H763" s="48"/>
    </row>
    <row r="764" s="2" customFormat="1" ht="16.8" customHeight="1">
      <c r="A764" s="42"/>
      <c r="B764" s="48"/>
      <c r="C764" s="329" t="s">
        <v>1602</v>
      </c>
      <c r="D764" s="329" t="s">
        <v>268</v>
      </c>
      <c r="E764" s="20" t="s">
        <v>48</v>
      </c>
      <c r="F764" s="330">
        <v>16.946000000000002</v>
      </c>
      <c r="G764" s="42"/>
      <c r="H764" s="48"/>
    </row>
    <row r="765" s="2" customFormat="1" ht="16.8" customHeight="1">
      <c r="A765" s="42"/>
      <c r="B765" s="48"/>
      <c r="C765" s="325" t="s">
        <v>1605</v>
      </c>
      <c r="D765" s="326" t="s">
        <v>48</v>
      </c>
      <c r="E765" s="327" t="s">
        <v>48</v>
      </c>
      <c r="F765" s="328">
        <v>152.51400000000001</v>
      </c>
      <c r="G765" s="42"/>
      <c r="H765" s="48"/>
    </row>
    <row r="766" s="2" customFormat="1" ht="16.8" customHeight="1">
      <c r="A766" s="42"/>
      <c r="B766" s="48"/>
      <c r="C766" s="329" t="s">
        <v>48</v>
      </c>
      <c r="D766" s="329" t="s">
        <v>729</v>
      </c>
      <c r="E766" s="20" t="s">
        <v>48</v>
      </c>
      <c r="F766" s="330">
        <v>0</v>
      </c>
      <c r="G766" s="42"/>
      <c r="H766" s="48"/>
    </row>
    <row r="767" s="2" customFormat="1" ht="16.8" customHeight="1">
      <c r="A767" s="42"/>
      <c r="B767" s="48"/>
      <c r="C767" s="329" t="s">
        <v>48</v>
      </c>
      <c r="D767" s="329" t="s">
        <v>730</v>
      </c>
      <c r="E767" s="20" t="s">
        <v>48</v>
      </c>
      <c r="F767" s="330">
        <v>0</v>
      </c>
      <c r="G767" s="42"/>
      <c r="H767" s="48"/>
    </row>
    <row r="768" s="2" customFormat="1" ht="16.8" customHeight="1">
      <c r="A768" s="42"/>
      <c r="B768" s="48"/>
      <c r="C768" s="329" t="s">
        <v>48</v>
      </c>
      <c r="D768" s="329" t="s">
        <v>1604</v>
      </c>
      <c r="E768" s="20" t="s">
        <v>48</v>
      </c>
      <c r="F768" s="330">
        <v>152.51400000000001</v>
      </c>
      <c r="G768" s="42"/>
      <c r="H768" s="48"/>
    </row>
    <row r="769" s="2" customFormat="1" ht="16.8" customHeight="1">
      <c r="A769" s="42"/>
      <c r="B769" s="48"/>
      <c r="C769" s="329" t="s">
        <v>1605</v>
      </c>
      <c r="D769" s="329" t="s">
        <v>268</v>
      </c>
      <c r="E769" s="20" t="s">
        <v>48</v>
      </c>
      <c r="F769" s="330">
        <v>152.51400000000001</v>
      </c>
      <c r="G769" s="42"/>
      <c r="H769" s="48"/>
    </row>
    <row r="770" s="2" customFormat="1" ht="16.8" customHeight="1">
      <c r="A770" s="42"/>
      <c r="B770" s="48"/>
      <c r="C770" s="325" t="s">
        <v>1591</v>
      </c>
      <c r="D770" s="326" t="s">
        <v>48</v>
      </c>
      <c r="E770" s="327" t="s">
        <v>48</v>
      </c>
      <c r="F770" s="328">
        <v>321.60399999999998</v>
      </c>
      <c r="G770" s="42"/>
      <c r="H770" s="48"/>
    </row>
    <row r="771" s="2" customFormat="1" ht="16.8" customHeight="1">
      <c r="A771" s="42"/>
      <c r="B771" s="48"/>
      <c r="C771" s="329" t="s">
        <v>48</v>
      </c>
      <c r="D771" s="329" t="s">
        <v>1575</v>
      </c>
      <c r="E771" s="20" t="s">
        <v>48</v>
      </c>
      <c r="F771" s="330">
        <v>0</v>
      </c>
      <c r="G771" s="42"/>
      <c r="H771" s="48"/>
    </row>
    <row r="772" s="2" customFormat="1" ht="16.8" customHeight="1">
      <c r="A772" s="42"/>
      <c r="B772" s="48"/>
      <c r="C772" s="329" t="s">
        <v>48</v>
      </c>
      <c r="D772" s="329" t="s">
        <v>1576</v>
      </c>
      <c r="E772" s="20" t="s">
        <v>48</v>
      </c>
      <c r="F772" s="330">
        <v>0</v>
      </c>
      <c r="G772" s="42"/>
      <c r="H772" s="48"/>
    </row>
    <row r="773" s="2" customFormat="1" ht="16.8" customHeight="1">
      <c r="A773" s="42"/>
      <c r="B773" s="48"/>
      <c r="C773" s="329" t="s">
        <v>48</v>
      </c>
      <c r="D773" s="329" t="s">
        <v>1577</v>
      </c>
      <c r="E773" s="20" t="s">
        <v>48</v>
      </c>
      <c r="F773" s="330">
        <v>178.81700000000001</v>
      </c>
      <c r="G773" s="42"/>
      <c r="H773" s="48"/>
    </row>
    <row r="774" s="2" customFormat="1" ht="16.8" customHeight="1">
      <c r="A774" s="42"/>
      <c r="B774" s="48"/>
      <c r="C774" s="329" t="s">
        <v>48</v>
      </c>
      <c r="D774" s="329" t="s">
        <v>1578</v>
      </c>
      <c r="E774" s="20" t="s">
        <v>48</v>
      </c>
      <c r="F774" s="330">
        <v>81.180000000000007</v>
      </c>
      <c r="G774" s="42"/>
      <c r="H774" s="48"/>
    </row>
    <row r="775" s="2" customFormat="1" ht="16.8" customHeight="1">
      <c r="A775" s="42"/>
      <c r="B775" s="48"/>
      <c r="C775" s="329" t="s">
        <v>48</v>
      </c>
      <c r="D775" s="329" t="s">
        <v>1583</v>
      </c>
      <c r="E775" s="20" t="s">
        <v>48</v>
      </c>
      <c r="F775" s="330">
        <v>9.7379999999999995</v>
      </c>
      <c r="G775" s="42"/>
      <c r="H775" s="48"/>
    </row>
    <row r="776" s="2" customFormat="1" ht="16.8" customHeight="1">
      <c r="A776" s="42"/>
      <c r="B776" s="48"/>
      <c r="C776" s="329" t="s">
        <v>48</v>
      </c>
      <c r="D776" s="329" t="s">
        <v>1584</v>
      </c>
      <c r="E776" s="20" t="s">
        <v>48</v>
      </c>
      <c r="F776" s="330">
        <v>4.5289999999999999</v>
      </c>
      <c r="G776" s="42"/>
      <c r="H776" s="48"/>
    </row>
    <row r="777" s="2" customFormat="1" ht="16.8" customHeight="1">
      <c r="A777" s="42"/>
      <c r="B777" s="48"/>
      <c r="C777" s="329" t="s">
        <v>48</v>
      </c>
      <c r="D777" s="329" t="s">
        <v>1585</v>
      </c>
      <c r="E777" s="20" t="s">
        <v>48</v>
      </c>
      <c r="F777" s="330">
        <v>4.8689999999999998</v>
      </c>
      <c r="G777" s="42"/>
      <c r="H777" s="48"/>
    </row>
    <row r="778" s="2" customFormat="1" ht="16.8" customHeight="1">
      <c r="A778" s="42"/>
      <c r="B778" s="48"/>
      <c r="C778" s="329" t="s">
        <v>48</v>
      </c>
      <c r="D778" s="329" t="s">
        <v>1586</v>
      </c>
      <c r="E778" s="20" t="s">
        <v>48</v>
      </c>
      <c r="F778" s="330">
        <v>13.210000000000001</v>
      </c>
      <c r="G778" s="42"/>
      <c r="H778" s="48"/>
    </row>
    <row r="779" s="2" customFormat="1" ht="16.8" customHeight="1">
      <c r="A779" s="42"/>
      <c r="B779" s="48"/>
      <c r="C779" s="329" t="s">
        <v>48</v>
      </c>
      <c r="D779" s="329" t="s">
        <v>1580</v>
      </c>
      <c r="E779" s="20" t="s">
        <v>48</v>
      </c>
      <c r="F779" s="330">
        <v>0</v>
      </c>
      <c r="G779" s="42"/>
      <c r="H779" s="48"/>
    </row>
    <row r="780" s="2" customFormat="1" ht="16.8" customHeight="1">
      <c r="A780" s="42"/>
      <c r="B780" s="48"/>
      <c r="C780" s="329" t="s">
        <v>48</v>
      </c>
      <c r="D780" s="329" t="s">
        <v>1581</v>
      </c>
      <c r="E780" s="20" t="s">
        <v>48</v>
      </c>
      <c r="F780" s="330">
        <v>21.847999999999999</v>
      </c>
      <c r="G780" s="42"/>
      <c r="H780" s="48"/>
    </row>
    <row r="781" s="2" customFormat="1" ht="16.8" customHeight="1">
      <c r="A781" s="42"/>
      <c r="B781" s="48"/>
      <c r="C781" s="329" t="s">
        <v>48</v>
      </c>
      <c r="D781" s="329" t="s">
        <v>1588</v>
      </c>
      <c r="E781" s="20" t="s">
        <v>48</v>
      </c>
      <c r="F781" s="330">
        <v>5.7039999999999997</v>
      </c>
      <c r="G781" s="42"/>
      <c r="H781" s="48"/>
    </row>
    <row r="782" s="2" customFormat="1" ht="16.8" customHeight="1">
      <c r="A782" s="42"/>
      <c r="B782" s="48"/>
      <c r="C782" s="329" t="s">
        <v>48</v>
      </c>
      <c r="D782" s="329" t="s">
        <v>1589</v>
      </c>
      <c r="E782" s="20" t="s">
        <v>48</v>
      </c>
      <c r="F782" s="330">
        <v>1.7090000000000001</v>
      </c>
      <c r="G782" s="42"/>
      <c r="H782" s="48"/>
    </row>
    <row r="783" s="2" customFormat="1" ht="16.8" customHeight="1">
      <c r="A783" s="42"/>
      <c r="B783" s="48"/>
      <c r="C783" s="329" t="s">
        <v>1591</v>
      </c>
      <c r="D783" s="329" t="s">
        <v>268</v>
      </c>
      <c r="E783" s="20" t="s">
        <v>48</v>
      </c>
      <c r="F783" s="330">
        <v>321.60399999999998</v>
      </c>
      <c r="G783" s="42"/>
      <c r="H783" s="48"/>
    </row>
    <row r="784" s="2" customFormat="1" ht="16.8" customHeight="1">
      <c r="A784" s="42"/>
      <c r="B784" s="48"/>
      <c r="C784" s="325" t="s">
        <v>1559</v>
      </c>
      <c r="D784" s="326" t="s">
        <v>48</v>
      </c>
      <c r="E784" s="327" t="s">
        <v>48</v>
      </c>
      <c r="F784" s="328">
        <v>242.08600000000001</v>
      </c>
      <c r="G784" s="42"/>
      <c r="H784" s="48"/>
    </row>
    <row r="785" s="2" customFormat="1" ht="16.8" customHeight="1">
      <c r="A785" s="42"/>
      <c r="B785" s="48"/>
      <c r="C785" s="329" t="s">
        <v>1559</v>
      </c>
      <c r="D785" s="329" t="s">
        <v>1573</v>
      </c>
      <c r="E785" s="20" t="s">
        <v>48</v>
      </c>
      <c r="F785" s="330">
        <v>242.08600000000001</v>
      </c>
      <c r="G785" s="42"/>
      <c r="H785" s="48"/>
    </row>
    <row r="786" s="2" customFormat="1" ht="16.8" customHeight="1">
      <c r="A786" s="42"/>
      <c r="B786" s="48"/>
      <c r="C786" s="331" t="s">
        <v>2780</v>
      </c>
      <c r="D786" s="42"/>
      <c r="E786" s="42"/>
      <c r="F786" s="42"/>
      <c r="G786" s="42"/>
      <c r="H786" s="48"/>
    </row>
    <row r="787" s="2" customFormat="1" ht="16.8" customHeight="1">
      <c r="A787" s="42"/>
      <c r="B787" s="48"/>
      <c r="C787" s="329" t="s">
        <v>756</v>
      </c>
      <c r="D787" s="329" t="s">
        <v>2860</v>
      </c>
      <c r="E787" s="20" t="s">
        <v>314</v>
      </c>
      <c r="F787" s="330">
        <v>21.788</v>
      </c>
      <c r="G787" s="42"/>
      <c r="H787" s="48"/>
    </row>
    <row r="788" s="2" customFormat="1" ht="16.8" customHeight="1">
      <c r="A788" s="42"/>
      <c r="B788" s="48"/>
      <c r="C788" s="329" t="s">
        <v>725</v>
      </c>
      <c r="D788" s="329" t="s">
        <v>2862</v>
      </c>
      <c r="E788" s="20" t="s">
        <v>314</v>
      </c>
      <c r="F788" s="330">
        <v>2.4209999999999998</v>
      </c>
      <c r="G788" s="42"/>
      <c r="H788" s="48"/>
    </row>
    <row r="789" s="2" customFormat="1" ht="16.8" customHeight="1">
      <c r="A789" s="42"/>
      <c r="B789" s="48"/>
      <c r="C789" s="329" t="s">
        <v>762</v>
      </c>
      <c r="D789" s="329" t="s">
        <v>2864</v>
      </c>
      <c r="E789" s="20" t="s">
        <v>314</v>
      </c>
      <c r="F789" s="330">
        <v>4.8419999999999996</v>
      </c>
      <c r="G789" s="42"/>
      <c r="H789" s="48"/>
    </row>
    <row r="790" s="2" customFormat="1" ht="16.8" customHeight="1">
      <c r="A790" s="42"/>
      <c r="B790" s="48"/>
      <c r="C790" s="329" t="s">
        <v>767</v>
      </c>
      <c r="D790" s="329" t="s">
        <v>2865</v>
      </c>
      <c r="E790" s="20" t="s">
        <v>314</v>
      </c>
      <c r="F790" s="330">
        <v>43.575000000000003</v>
      </c>
      <c r="G790" s="42"/>
      <c r="H790" s="48"/>
    </row>
    <row r="791" s="2" customFormat="1" ht="16.8" customHeight="1">
      <c r="A791" s="42"/>
      <c r="B791" s="48"/>
      <c r="C791" s="329" t="s">
        <v>772</v>
      </c>
      <c r="D791" s="329" t="s">
        <v>2866</v>
      </c>
      <c r="E791" s="20" t="s">
        <v>314</v>
      </c>
      <c r="F791" s="330">
        <v>16.946000000000002</v>
      </c>
      <c r="G791" s="42"/>
      <c r="H791" s="48"/>
    </row>
    <row r="792" s="2" customFormat="1" ht="16.8" customHeight="1">
      <c r="A792" s="42"/>
      <c r="B792" s="48"/>
      <c r="C792" s="329" t="s">
        <v>778</v>
      </c>
      <c r="D792" s="329" t="s">
        <v>2868</v>
      </c>
      <c r="E792" s="20" t="s">
        <v>314</v>
      </c>
      <c r="F792" s="330">
        <v>152.51400000000001</v>
      </c>
      <c r="G792" s="42"/>
      <c r="H792" s="48"/>
    </row>
    <row r="793" s="2" customFormat="1" ht="16.8" customHeight="1">
      <c r="A793" s="42"/>
      <c r="B793" s="48"/>
      <c r="C793" s="329" t="s">
        <v>339</v>
      </c>
      <c r="D793" s="329" t="s">
        <v>2786</v>
      </c>
      <c r="E793" s="20" t="s">
        <v>314</v>
      </c>
      <c r="F793" s="330">
        <v>72.626000000000005</v>
      </c>
      <c r="G793" s="42"/>
      <c r="H793" s="48"/>
    </row>
    <row r="794" s="2" customFormat="1" ht="16.8" customHeight="1">
      <c r="A794" s="42"/>
      <c r="B794" s="48"/>
      <c r="C794" s="329" t="s">
        <v>885</v>
      </c>
      <c r="D794" s="329" t="s">
        <v>2869</v>
      </c>
      <c r="E794" s="20" t="s">
        <v>314</v>
      </c>
      <c r="F794" s="330">
        <v>169.46000000000001</v>
      </c>
      <c r="G794" s="42"/>
      <c r="H794" s="48"/>
    </row>
    <row r="795" s="2" customFormat="1" ht="16.8" customHeight="1">
      <c r="A795" s="42"/>
      <c r="B795" s="48"/>
      <c r="C795" s="329" t="s">
        <v>582</v>
      </c>
      <c r="D795" s="329" t="s">
        <v>2787</v>
      </c>
      <c r="E795" s="20" t="s">
        <v>528</v>
      </c>
      <c r="F795" s="330">
        <v>435.755</v>
      </c>
      <c r="G795" s="42"/>
      <c r="H795" s="48"/>
    </row>
    <row r="796" s="2" customFormat="1" ht="16.8" customHeight="1">
      <c r="A796" s="42"/>
      <c r="B796" s="48"/>
      <c r="C796" s="329" t="s">
        <v>906</v>
      </c>
      <c r="D796" s="329" t="s">
        <v>2831</v>
      </c>
      <c r="E796" s="20" t="s">
        <v>314</v>
      </c>
      <c r="F796" s="330">
        <v>142.39599999999999</v>
      </c>
      <c r="G796" s="42"/>
      <c r="H796" s="48"/>
    </row>
    <row r="797" s="2" customFormat="1" ht="16.8" customHeight="1">
      <c r="A797" s="42"/>
      <c r="B797" s="48"/>
      <c r="C797" s="325" t="s">
        <v>1561</v>
      </c>
      <c r="D797" s="326" t="s">
        <v>48</v>
      </c>
      <c r="E797" s="327" t="s">
        <v>48</v>
      </c>
      <c r="F797" s="328">
        <v>21.847999999999999</v>
      </c>
      <c r="G797" s="42"/>
      <c r="H797" s="48"/>
    </row>
    <row r="798" s="2" customFormat="1" ht="16.8" customHeight="1">
      <c r="A798" s="42"/>
      <c r="B798" s="48"/>
      <c r="C798" s="329" t="s">
        <v>48</v>
      </c>
      <c r="D798" s="329" t="s">
        <v>1580</v>
      </c>
      <c r="E798" s="20" t="s">
        <v>48</v>
      </c>
      <c r="F798" s="330">
        <v>0</v>
      </c>
      <c r="G798" s="42"/>
      <c r="H798" s="48"/>
    </row>
    <row r="799" s="2" customFormat="1" ht="16.8" customHeight="1">
      <c r="A799" s="42"/>
      <c r="B799" s="48"/>
      <c r="C799" s="329" t="s">
        <v>48</v>
      </c>
      <c r="D799" s="329" t="s">
        <v>1581</v>
      </c>
      <c r="E799" s="20" t="s">
        <v>48</v>
      </c>
      <c r="F799" s="330">
        <v>21.847999999999999</v>
      </c>
      <c r="G799" s="42"/>
      <c r="H799" s="48"/>
    </row>
    <row r="800" s="2" customFormat="1" ht="16.8" customHeight="1">
      <c r="A800" s="42"/>
      <c r="B800" s="48"/>
      <c r="C800" s="329" t="s">
        <v>1561</v>
      </c>
      <c r="D800" s="329" t="s">
        <v>310</v>
      </c>
      <c r="E800" s="20" t="s">
        <v>48</v>
      </c>
      <c r="F800" s="330">
        <v>21.847999999999999</v>
      </c>
      <c r="G800" s="42"/>
      <c r="H800" s="48"/>
    </row>
    <row r="801" s="2" customFormat="1" ht="16.8" customHeight="1">
      <c r="A801" s="42"/>
      <c r="B801" s="48"/>
      <c r="C801" s="331" t="s">
        <v>2780</v>
      </c>
      <c r="D801" s="42"/>
      <c r="E801" s="42"/>
      <c r="F801" s="42"/>
      <c r="G801" s="42"/>
      <c r="H801" s="48"/>
    </row>
    <row r="802" s="2" customFormat="1" ht="16.8" customHeight="1">
      <c r="A802" s="42"/>
      <c r="B802" s="48"/>
      <c r="C802" s="329" t="s">
        <v>756</v>
      </c>
      <c r="D802" s="329" t="s">
        <v>2860</v>
      </c>
      <c r="E802" s="20" t="s">
        <v>314</v>
      </c>
      <c r="F802" s="330">
        <v>21.788</v>
      </c>
      <c r="G802" s="42"/>
      <c r="H802" s="48"/>
    </row>
    <row r="803" s="2" customFormat="1" ht="16.8" customHeight="1">
      <c r="A803" s="42"/>
      <c r="B803" s="48"/>
      <c r="C803" s="325" t="s">
        <v>1563</v>
      </c>
      <c r="D803" s="326" t="s">
        <v>48</v>
      </c>
      <c r="E803" s="327" t="s">
        <v>48</v>
      </c>
      <c r="F803" s="328">
        <v>259.99700000000001</v>
      </c>
      <c r="G803" s="42"/>
      <c r="H803" s="48"/>
    </row>
    <row r="804" s="2" customFormat="1" ht="16.8" customHeight="1">
      <c r="A804" s="42"/>
      <c r="B804" s="48"/>
      <c r="C804" s="329" t="s">
        <v>48</v>
      </c>
      <c r="D804" s="329" t="s">
        <v>1575</v>
      </c>
      <c r="E804" s="20" t="s">
        <v>48</v>
      </c>
      <c r="F804" s="330">
        <v>0</v>
      </c>
      <c r="G804" s="42"/>
      <c r="H804" s="48"/>
    </row>
    <row r="805" s="2" customFormat="1" ht="16.8" customHeight="1">
      <c r="A805" s="42"/>
      <c r="B805" s="48"/>
      <c r="C805" s="329" t="s">
        <v>48</v>
      </c>
      <c r="D805" s="329" t="s">
        <v>1576</v>
      </c>
      <c r="E805" s="20" t="s">
        <v>48</v>
      </c>
      <c r="F805" s="330">
        <v>0</v>
      </c>
      <c r="G805" s="42"/>
      <c r="H805" s="48"/>
    </row>
    <row r="806" s="2" customFormat="1" ht="16.8" customHeight="1">
      <c r="A806" s="42"/>
      <c r="B806" s="48"/>
      <c r="C806" s="329" t="s">
        <v>48</v>
      </c>
      <c r="D806" s="329" t="s">
        <v>1577</v>
      </c>
      <c r="E806" s="20" t="s">
        <v>48</v>
      </c>
      <c r="F806" s="330">
        <v>178.81700000000001</v>
      </c>
      <c r="G806" s="42"/>
      <c r="H806" s="48"/>
    </row>
    <row r="807" s="2" customFormat="1" ht="16.8" customHeight="1">
      <c r="A807" s="42"/>
      <c r="B807" s="48"/>
      <c r="C807" s="329" t="s">
        <v>48</v>
      </c>
      <c r="D807" s="329" t="s">
        <v>1578</v>
      </c>
      <c r="E807" s="20" t="s">
        <v>48</v>
      </c>
      <c r="F807" s="330">
        <v>81.180000000000007</v>
      </c>
      <c r="G807" s="42"/>
      <c r="H807" s="48"/>
    </row>
    <row r="808" s="2" customFormat="1" ht="16.8" customHeight="1">
      <c r="A808" s="42"/>
      <c r="B808" s="48"/>
      <c r="C808" s="329" t="s">
        <v>1563</v>
      </c>
      <c r="D808" s="329" t="s">
        <v>310</v>
      </c>
      <c r="E808" s="20" t="s">
        <v>48</v>
      </c>
      <c r="F808" s="330">
        <v>259.99700000000001</v>
      </c>
      <c r="G808" s="42"/>
      <c r="H808" s="48"/>
    </row>
    <row r="809" s="2" customFormat="1" ht="16.8" customHeight="1">
      <c r="A809" s="42"/>
      <c r="B809" s="48"/>
      <c r="C809" s="331" t="s">
        <v>2780</v>
      </c>
      <c r="D809" s="42"/>
      <c r="E809" s="42"/>
      <c r="F809" s="42"/>
      <c r="G809" s="42"/>
      <c r="H809" s="48"/>
    </row>
    <row r="810" s="2" customFormat="1" ht="16.8" customHeight="1">
      <c r="A810" s="42"/>
      <c r="B810" s="48"/>
      <c r="C810" s="329" t="s">
        <v>756</v>
      </c>
      <c r="D810" s="329" t="s">
        <v>2860</v>
      </c>
      <c r="E810" s="20" t="s">
        <v>314</v>
      </c>
      <c r="F810" s="330">
        <v>21.788</v>
      </c>
      <c r="G810" s="42"/>
      <c r="H810" s="48"/>
    </row>
    <row r="811" s="2" customFormat="1" ht="16.8" customHeight="1">
      <c r="A811" s="42"/>
      <c r="B811" s="48"/>
      <c r="C811" s="325" t="s">
        <v>681</v>
      </c>
      <c r="D811" s="326" t="s">
        <v>48</v>
      </c>
      <c r="E811" s="327" t="s">
        <v>48</v>
      </c>
      <c r="F811" s="328">
        <v>142.39599999999999</v>
      </c>
      <c r="G811" s="42"/>
      <c r="H811" s="48"/>
    </row>
    <row r="812" s="2" customFormat="1" ht="16.8" customHeight="1">
      <c r="A812" s="42"/>
      <c r="B812" s="48"/>
      <c r="C812" s="329" t="s">
        <v>48</v>
      </c>
      <c r="D812" s="329" t="s">
        <v>851</v>
      </c>
      <c r="E812" s="20" t="s">
        <v>48</v>
      </c>
      <c r="F812" s="330">
        <v>0</v>
      </c>
      <c r="G812" s="42"/>
      <c r="H812" s="48"/>
    </row>
    <row r="813" s="2" customFormat="1" ht="16.8" customHeight="1">
      <c r="A813" s="42"/>
      <c r="B813" s="48"/>
      <c r="C813" s="329" t="s">
        <v>48</v>
      </c>
      <c r="D813" s="329" t="s">
        <v>1559</v>
      </c>
      <c r="E813" s="20" t="s">
        <v>48</v>
      </c>
      <c r="F813" s="330">
        <v>242.08600000000001</v>
      </c>
      <c r="G813" s="42"/>
      <c r="H813" s="48"/>
    </row>
    <row r="814" s="2" customFormat="1" ht="16.8" customHeight="1">
      <c r="A814" s="42"/>
      <c r="B814" s="48"/>
      <c r="C814" s="329" t="s">
        <v>48</v>
      </c>
      <c r="D814" s="329" t="s">
        <v>1630</v>
      </c>
      <c r="E814" s="20" t="s">
        <v>48</v>
      </c>
      <c r="F814" s="330">
        <v>39.759</v>
      </c>
      <c r="G814" s="42"/>
      <c r="H814" s="48"/>
    </row>
    <row r="815" s="2" customFormat="1" ht="16.8" customHeight="1">
      <c r="A815" s="42"/>
      <c r="B815" s="48"/>
      <c r="C815" s="329" t="s">
        <v>48</v>
      </c>
      <c r="D815" s="329" t="s">
        <v>1631</v>
      </c>
      <c r="E815" s="20" t="s">
        <v>48</v>
      </c>
      <c r="F815" s="330">
        <v>-9.1099999999999994</v>
      </c>
      <c r="G815" s="42"/>
      <c r="H815" s="48"/>
    </row>
    <row r="816" s="2" customFormat="1" ht="16.8" customHeight="1">
      <c r="A816" s="42"/>
      <c r="B816" s="48"/>
      <c r="C816" s="329" t="s">
        <v>48</v>
      </c>
      <c r="D816" s="329" t="s">
        <v>1632</v>
      </c>
      <c r="E816" s="20" t="s">
        <v>48</v>
      </c>
      <c r="F816" s="330">
        <v>-9.1099999999999994</v>
      </c>
      <c r="G816" s="42"/>
      <c r="H816" s="48"/>
    </row>
    <row r="817" s="2" customFormat="1" ht="16.8" customHeight="1">
      <c r="A817" s="42"/>
      <c r="B817" s="48"/>
      <c r="C817" s="329" t="s">
        <v>48</v>
      </c>
      <c r="D817" s="329" t="s">
        <v>865</v>
      </c>
      <c r="E817" s="20" t="s">
        <v>48</v>
      </c>
      <c r="F817" s="330">
        <v>-94.376000000000005</v>
      </c>
      <c r="G817" s="42"/>
      <c r="H817" s="48"/>
    </row>
    <row r="818" s="2" customFormat="1" ht="16.8" customHeight="1">
      <c r="A818" s="42"/>
      <c r="B818" s="48"/>
      <c r="C818" s="329" t="s">
        <v>48</v>
      </c>
      <c r="D818" s="329" t="s">
        <v>1633</v>
      </c>
      <c r="E818" s="20" t="s">
        <v>48</v>
      </c>
      <c r="F818" s="330">
        <v>-23.693999999999999</v>
      </c>
      <c r="G818" s="42"/>
      <c r="H818" s="48"/>
    </row>
    <row r="819" s="2" customFormat="1" ht="16.8" customHeight="1">
      <c r="A819" s="42"/>
      <c r="B819" s="48"/>
      <c r="C819" s="329" t="s">
        <v>48</v>
      </c>
      <c r="D819" s="329" t="s">
        <v>1634</v>
      </c>
      <c r="E819" s="20" t="s">
        <v>48</v>
      </c>
      <c r="F819" s="330">
        <v>-1.8020000000000001</v>
      </c>
      <c r="G819" s="42"/>
      <c r="H819" s="48"/>
    </row>
    <row r="820" s="2" customFormat="1" ht="16.8" customHeight="1">
      <c r="A820" s="42"/>
      <c r="B820" s="48"/>
      <c r="C820" s="329" t="s">
        <v>48</v>
      </c>
      <c r="D820" s="329" t="s">
        <v>1635</v>
      </c>
      <c r="E820" s="20" t="s">
        <v>48</v>
      </c>
      <c r="F820" s="330">
        <v>-1.357</v>
      </c>
      <c r="G820" s="42"/>
      <c r="H820" s="48"/>
    </row>
    <row r="821" s="2" customFormat="1" ht="16.8" customHeight="1">
      <c r="A821" s="42"/>
      <c r="B821" s="48"/>
      <c r="C821" s="329" t="s">
        <v>681</v>
      </c>
      <c r="D821" s="329" t="s">
        <v>268</v>
      </c>
      <c r="E821" s="20" t="s">
        <v>48</v>
      </c>
      <c r="F821" s="330">
        <v>142.39599999999999</v>
      </c>
      <c r="G821" s="42"/>
      <c r="H821" s="48"/>
    </row>
    <row r="822" s="2" customFormat="1" ht="16.8" customHeight="1">
      <c r="A822" s="42"/>
      <c r="B822" s="48"/>
      <c r="C822" s="331" t="s">
        <v>2780</v>
      </c>
      <c r="D822" s="42"/>
      <c r="E822" s="42"/>
      <c r="F822" s="42"/>
      <c r="G822" s="42"/>
      <c r="H822" s="48"/>
    </row>
    <row r="823" s="2" customFormat="1" ht="16.8" customHeight="1">
      <c r="A823" s="42"/>
      <c r="B823" s="48"/>
      <c r="C823" s="329" t="s">
        <v>906</v>
      </c>
      <c r="D823" s="329" t="s">
        <v>2831</v>
      </c>
      <c r="E823" s="20" t="s">
        <v>314</v>
      </c>
      <c r="F823" s="330">
        <v>142.39599999999999</v>
      </c>
      <c r="G823" s="42"/>
      <c r="H823" s="48"/>
    </row>
    <row r="824" s="2" customFormat="1" ht="16.8" customHeight="1">
      <c r="A824" s="42"/>
      <c r="B824" s="48"/>
      <c r="C824" s="329" t="s">
        <v>318</v>
      </c>
      <c r="D824" s="329" t="s">
        <v>2789</v>
      </c>
      <c r="E824" s="20" t="s">
        <v>314</v>
      </c>
      <c r="F824" s="330">
        <v>245.88200000000001</v>
      </c>
      <c r="G824" s="42"/>
      <c r="H824" s="48"/>
    </row>
    <row r="825" s="2" customFormat="1" ht="16.8" customHeight="1">
      <c r="A825" s="42"/>
      <c r="B825" s="48"/>
      <c r="C825" s="329" t="s">
        <v>931</v>
      </c>
      <c r="D825" s="329" t="s">
        <v>932</v>
      </c>
      <c r="E825" s="20" t="s">
        <v>528</v>
      </c>
      <c r="F825" s="330">
        <v>292.49599999999998</v>
      </c>
      <c r="G825" s="42"/>
      <c r="H825" s="48"/>
    </row>
    <row r="826" s="2" customFormat="1" ht="26.4" customHeight="1">
      <c r="A826" s="42"/>
      <c r="B826" s="48"/>
      <c r="C826" s="324" t="s">
        <v>2885</v>
      </c>
      <c r="D826" s="324" t="s">
        <v>116</v>
      </c>
      <c r="E826" s="42"/>
      <c r="F826" s="42"/>
      <c r="G826" s="42"/>
      <c r="H826" s="48"/>
    </row>
    <row r="827" s="2" customFormat="1" ht="16.8" customHeight="1">
      <c r="A827" s="42"/>
      <c r="B827" s="48"/>
      <c r="C827" s="325" t="s">
        <v>1720</v>
      </c>
      <c r="D827" s="326" t="s">
        <v>48</v>
      </c>
      <c r="E827" s="327" t="s">
        <v>48</v>
      </c>
      <c r="F827" s="328">
        <v>5.4939999999999998</v>
      </c>
      <c r="G827" s="42"/>
      <c r="H827" s="48"/>
    </row>
    <row r="828" s="2" customFormat="1" ht="16.8" customHeight="1">
      <c r="A828" s="42"/>
      <c r="B828" s="48"/>
      <c r="C828" s="329" t="s">
        <v>48</v>
      </c>
      <c r="D828" s="329" t="s">
        <v>834</v>
      </c>
      <c r="E828" s="20" t="s">
        <v>48</v>
      </c>
      <c r="F828" s="330">
        <v>0</v>
      </c>
      <c r="G828" s="42"/>
      <c r="H828" s="48"/>
    </row>
    <row r="829" s="2" customFormat="1" ht="16.8" customHeight="1">
      <c r="A829" s="42"/>
      <c r="B829" s="48"/>
      <c r="C829" s="329" t="s">
        <v>48</v>
      </c>
      <c r="D829" s="329" t="s">
        <v>1751</v>
      </c>
      <c r="E829" s="20" t="s">
        <v>48</v>
      </c>
      <c r="F829" s="330">
        <v>0</v>
      </c>
      <c r="G829" s="42"/>
      <c r="H829" s="48"/>
    </row>
    <row r="830" s="2" customFormat="1" ht="16.8" customHeight="1">
      <c r="A830" s="42"/>
      <c r="B830" s="48"/>
      <c r="C830" s="329" t="s">
        <v>48</v>
      </c>
      <c r="D830" s="329" t="s">
        <v>1752</v>
      </c>
      <c r="E830" s="20" t="s">
        <v>48</v>
      </c>
      <c r="F830" s="330">
        <v>5.4939999999999998</v>
      </c>
      <c r="G830" s="42"/>
      <c r="H830" s="48"/>
    </row>
    <row r="831" s="2" customFormat="1" ht="16.8" customHeight="1">
      <c r="A831" s="42"/>
      <c r="B831" s="48"/>
      <c r="C831" s="329" t="s">
        <v>1720</v>
      </c>
      <c r="D831" s="329" t="s">
        <v>310</v>
      </c>
      <c r="E831" s="20" t="s">
        <v>48</v>
      </c>
      <c r="F831" s="330">
        <v>5.4939999999999998</v>
      </c>
      <c r="G831" s="42"/>
      <c r="H831" s="48"/>
    </row>
    <row r="832" s="2" customFormat="1" ht="16.8" customHeight="1">
      <c r="A832" s="42"/>
      <c r="B832" s="48"/>
      <c r="C832" s="331" t="s">
        <v>2780</v>
      </c>
      <c r="D832" s="42"/>
      <c r="E832" s="42"/>
      <c r="F832" s="42"/>
      <c r="G832" s="42"/>
      <c r="H832" s="48"/>
    </row>
    <row r="833" s="2" customFormat="1" ht="16.8" customHeight="1">
      <c r="A833" s="42"/>
      <c r="B833" s="48"/>
      <c r="C833" s="329" t="s">
        <v>1747</v>
      </c>
      <c r="D833" s="329" t="s">
        <v>2886</v>
      </c>
      <c r="E833" s="20" t="s">
        <v>314</v>
      </c>
      <c r="F833" s="330">
        <v>9.4049999999999994</v>
      </c>
      <c r="G833" s="42"/>
      <c r="H833" s="48"/>
    </row>
    <row r="834" s="2" customFormat="1" ht="16.8" customHeight="1">
      <c r="A834" s="42"/>
      <c r="B834" s="48"/>
      <c r="C834" s="329" t="s">
        <v>890</v>
      </c>
      <c r="D834" s="329" t="s">
        <v>2875</v>
      </c>
      <c r="E834" s="20" t="s">
        <v>314</v>
      </c>
      <c r="F834" s="330">
        <v>9.4049999999999994</v>
      </c>
      <c r="G834" s="42"/>
      <c r="H834" s="48"/>
    </row>
    <row r="835" s="2" customFormat="1" ht="16.8" customHeight="1">
      <c r="A835" s="42"/>
      <c r="B835" s="48"/>
      <c r="C835" s="329" t="s">
        <v>1763</v>
      </c>
      <c r="D835" s="329" t="s">
        <v>2887</v>
      </c>
      <c r="E835" s="20" t="s">
        <v>528</v>
      </c>
      <c r="F835" s="330">
        <v>13.186</v>
      </c>
      <c r="G835" s="42"/>
      <c r="H835" s="48"/>
    </row>
    <row r="836" s="2" customFormat="1" ht="16.8" customHeight="1">
      <c r="A836" s="42"/>
      <c r="B836" s="48"/>
      <c r="C836" s="325" t="s">
        <v>1722</v>
      </c>
      <c r="D836" s="326" t="s">
        <v>48</v>
      </c>
      <c r="E836" s="327" t="s">
        <v>48</v>
      </c>
      <c r="F836" s="328">
        <v>3.911</v>
      </c>
      <c r="G836" s="42"/>
      <c r="H836" s="48"/>
    </row>
    <row r="837" s="2" customFormat="1" ht="16.8" customHeight="1">
      <c r="A837" s="42"/>
      <c r="B837" s="48"/>
      <c r="C837" s="329" t="s">
        <v>48</v>
      </c>
      <c r="D837" s="329" t="s">
        <v>1753</v>
      </c>
      <c r="E837" s="20" t="s">
        <v>48</v>
      </c>
      <c r="F837" s="330">
        <v>0</v>
      </c>
      <c r="G837" s="42"/>
      <c r="H837" s="48"/>
    </row>
    <row r="838" s="2" customFormat="1" ht="16.8" customHeight="1">
      <c r="A838" s="42"/>
      <c r="B838" s="48"/>
      <c r="C838" s="329" t="s">
        <v>48</v>
      </c>
      <c r="D838" s="329" t="s">
        <v>1754</v>
      </c>
      <c r="E838" s="20" t="s">
        <v>48</v>
      </c>
      <c r="F838" s="330">
        <v>3.911</v>
      </c>
      <c r="G838" s="42"/>
      <c r="H838" s="48"/>
    </row>
    <row r="839" s="2" customFormat="1" ht="16.8" customHeight="1">
      <c r="A839" s="42"/>
      <c r="B839" s="48"/>
      <c r="C839" s="329" t="s">
        <v>1722</v>
      </c>
      <c r="D839" s="329" t="s">
        <v>310</v>
      </c>
      <c r="E839" s="20" t="s">
        <v>48</v>
      </c>
      <c r="F839" s="330">
        <v>3.911</v>
      </c>
      <c r="G839" s="42"/>
      <c r="H839" s="48"/>
    </row>
    <row r="840" s="2" customFormat="1" ht="16.8" customHeight="1">
      <c r="A840" s="42"/>
      <c r="B840" s="48"/>
      <c r="C840" s="331" t="s">
        <v>2780</v>
      </c>
      <c r="D840" s="42"/>
      <c r="E840" s="42"/>
      <c r="F840" s="42"/>
      <c r="G840" s="42"/>
      <c r="H840" s="48"/>
    </row>
    <row r="841" s="2" customFormat="1" ht="16.8" customHeight="1">
      <c r="A841" s="42"/>
      <c r="B841" s="48"/>
      <c r="C841" s="329" t="s">
        <v>1747</v>
      </c>
      <c r="D841" s="329" t="s">
        <v>2886</v>
      </c>
      <c r="E841" s="20" t="s">
        <v>314</v>
      </c>
      <c r="F841" s="330">
        <v>9.4049999999999994</v>
      </c>
      <c r="G841" s="42"/>
      <c r="H841" s="48"/>
    </row>
    <row r="842" s="2" customFormat="1" ht="16.8" customHeight="1">
      <c r="A842" s="42"/>
      <c r="B842" s="48"/>
      <c r="C842" s="329" t="s">
        <v>1270</v>
      </c>
      <c r="D842" s="329" t="s">
        <v>2876</v>
      </c>
      <c r="E842" s="20" t="s">
        <v>528</v>
      </c>
      <c r="F842" s="330">
        <v>9.3859999999999992</v>
      </c>
      <c r="G842" s="42"/>
      <c r="H842" s="48"/>
    </row>
    <row r="843" s="2" customFormat="1" ht="16.8" customHeight="1">
      <c r="A843" s="42"/>
      <c r="B843" s="48"/>
      <c r="C843" s="325" t="s">
        <v>2888</v>
      </c>
      <c r="D843" s="326" t="s">
        <v>48</v>
      </c>
      <c r="E843" s="327" t="s">
        <v>48</v>
      </c>
      <c r="F843" s="328">
        <v>8.4410000000000007</v>
      </c>
      <c r="G843" s="42"/>
      <c r="H843" s="48"/>
    </row>
    <row r="844" s="2" customFormat="1" ht="16.8" customHeight="1">
      <c r="A844" s="42"/>
      <c r="B844" s="48"/>
      <c r="C844" s="325" t="s">
        <v>612</v>
      </c>
      <c r="D844" s="326" t="s">
        <v>48</v>
      </c>
      <c r="E844" s="327" t="s">
        <v>48</v>
      </c>
      <c r="F844" s="328">
        <v>57.600000000000001</v>
      </c>
      <c r="G844" s="42"/>
      <c r="H844" s="48"/>
    </row>
    <row r="845" s="2" customFormat="1" ht="16.8" customHeight="1">
      <c r="A845" s="42"/>
      <c r="B845" s="48"/>
      <c r="C845" s="325" t="s">
        <v>614</v>
      </c>
      <c r="D845" s="326" t="s">
        <v>48</v>
      </c>
      <c r="E845" s="327" t="s">
        <v>48</v>
      </c>
      <c r="F845" s="328">
        <v>6</v>
      </c>
      <c r="G845" s="42"/>
      <c r="H845" s="48"/>
    </row>
    <row r="846" s="2" customFormat="1" ht="16.8" customHeight="1">
      <c r="A846" s="42"/>
      <c r="B846" s="48"/>
      <c r="C846" s="325" t="s">
        <v>1724</v>
      </c>
      <c r="D846" s="326" t="s">
        <v>48</v>
      </c>
      <c r="E846" s="327" t="s">
        <v>48</v>
      </c>
      <c r="F846" s="328">
        <v>5.6479999999999997</v>
      </c>
      <c r="G846" s="42"/>
      <c r="H846" s="48"/>
    </row>
    <row r="847" s="2" customFormat="1" ht="16.8" customHeight="1">
      <c r="A847" s="42"/>
      <c r="B847" s="48"/>
      <c r="C847" s="329" t="s">
        <v>1724</v>
      </c>
      <c r="D847" s="329" t="s">
        <v>1757</v>
      </c>
      <c r="E847" s="20" t="s">
        <v>48</v>
      </c>
      <c r="F847" s="330">
        <v>5.6479999999999997</v>
      </c>
      <c r="G847" s="42"/>
      <c r="H847" s="48"/>
    </row>
    <row r="848" s="2" customFormat="1" ht="16.8" customHeight="1">
      <c r="A848" s="42"/>
      <c r="B848" s="48"/>
      <c r="C848" s="331" t="s">
        <v>2780</v>
      </c>
      <c r="D848" s="42"/>
      <c r="E848" s="42"/>
      <c r="F848" s="42"/>
      <c r="G848" s="42"/>
      <c r="H848" s="48"/>
    </row>
    <row r="849" s="2" customFormat="1" ht="16.8" customHeight="1">
      <c r="A849" s="42"/>
      <c r="B849" s="48"/>
      <c r="C849" s="329" t="s">
        <v>931</v>
      </c>
      <c r="D849" s="329" t="s">
        <v>932</v>
      </c>
      <c r="E849" s="20" t="s">
        <v>528</v>
      </c>
      <c r="F849" s="330">
        <v>11.602</v>
      </c>
      <c r="G849" s="42"/>
      <c r="H849" s="48"/>
    </row>
    <row r="850" s="2" customFormat="1" ht="16.8" customHeight="1">
      <c r="A850" s="42"/>
      <c r="B850" s="48"/>
      <c r="C850" s="329" t="s">
        <v>318</v>
      </c>
      <c r="D850" s="329" t="s">
        <v>2789</v>
      </c>
      <c r="E850" s="20" t="s">
        <v>314</v>
      </c>
      <c r="F850" s="330">
        <v>5.6479999999999997</v>
      </c>
      <c r="G850" s="42"/>
      <c r="H850" s="48"/>
    </row>
    <row r="851" s="2" customFormat="1" ht="16.8" customHeight="1">
      <c r="A851" s="42"/>
      <c r="B851" s="48"/>
      <c r="C851" s="325" t="s">
        <v>647</v>
      </c>
      <c r="D851" s="326" t="s">
        <v>48</v>
      </c>
      <c r="E851" s="327" t="s">
        <v>48</v>
      </c>
      <c r="F851" s="328">
        <v>5.6479999999999997</v>
      </c>
      <c r="G851" s="42"/>
      <c r="H851" s="48"/>
    </row>
    <row r="852" s="2" customFormat="1" ht="16.8" customHeight="1">
      <c r="A852" s="42"/>
      <c r="B852" s="48"/>
      <c r="C852" s="329" t="s">
        <v>48</v>
      </c>
      <c r="D852" s="329" t="s">
        <v>1724</v>
      </c>
      <c r="E852" s="20" t="s">
        <v>48</v>
      </c>
      <c r="F852" s="330">
        <v>5.6479999999999997</v>
      </c>
      <c r="G852" s="42"/>
      <c r="H852" s="48"/>
    </row>
    <row r="853" s="2" customFormat="1" ht="16.8" customHeight="1">
      <c r="A853" s="42"/>
      <c r="B853" s="48"/>
      <c r="C853" s="329" t="s">
        <v>647</v>
      </c>
      <c r="D853" s="329" t="s">
        <v>268</v>
      </c>
      <c r="E853" s="20" t="s">
        <v>48</v>
      </c>
      <c r="F853" s="330">
        <v>5.6479999999999997</v>
      </c>
      <c r="G853" s="42"/>
      <c r="H853" s="48"/>
    </row>
    <row r="854" s="2" customFormat="1" ht="16.8" customHeight="1">
      <c r="A854" s="42"/>
      <c r="B854" s="48"/>
      <c r="C854" s="331" t="s">
        <v>2780</v>
      </c>
      <c r="D854" s="42"/>
      <c r="E854" s="42"/>
      <c r="F854" s="42"/>
      <c r="G854" s="42"/>
      <c r="H854" s="48"/>
    </row>
    <row r="855" s="2" customFormat="1" ht="16.8" customHeight="1">
      <c r="A855" s="42"/>
      <c r="B855" s="48"/>
      <c r="C855" s="329" t="s">
        <v>318</v>
      </c>
      <c r="D855" s="329" t="s">
        <v>2789</v>
      </c>
      <c r="E855" s="20" t="s">
        <v>314</v>
      </c>
      <c r="F855" s="330">
        <v>5.6479999999999997</v>
      </c>
      <c r="G855" s="42"/>
      <c r="H855" s="48"/>
    </row>
    <row r="856" s="2" customFormat="1" ht="16.8" customHeight="1">
      <c r="A856" s="42"/>
      <c r="B856" s="48"/>
      <c r="C856" s="329" t="s">
        <v>344</v>
      </c>
      <c r="D856" s="329" t="s">
        <v>2793</v>
      </c>
      <c r="E856" s="20" t="s">
        <v>314</v>
      </c>
      <c r="F856" s="330">
        <v>5.6479999999999997</v>
      </c>
      <c r="G856" s="42"/>
      <c r="H856" s="48"/>
    </row>
    <row r="857" s="2" customFormat="1" ht="16.8" customHeight="1">
      <c r="A857" s="42"/>
      <c r="B857" s="48"/>
      <c r="C857" s="329" t="s">
        <v>350</v>
      </c>
      <c r="D857" s="329" t="s">
        <v>2794</v>
      </c>
      <c r="E857" s="20" t="s">
        <v>314</v>
      </c>
      <c r="F857" s="330">
        <v>5.6479999999999997</v>
      </c>
      <c r="G857" s="42"/>
      <c r="H857" s="48"/>
    </row>
    <row r="858" s="2" customFormat="1" ht="16.8" customHeight="1">
      <c r="A858" s="42"/>
      <c r="B858" s="48"/>
      <c r="C858" s="325" t="s">
        <v>651</v>
      </c>
      <c r="D858" s="326" t="s">
        <v>48</v>
      </c>
      <c r="E858" s="327" t="s">
        <v>48</v>
      </c>
      <c r="F858" s="328">
        <v>65.513999999999996</v>
      </c>
      <c r="G858" s="42"/>
      <c r="H858" s="48"/>
    </row>
    <row r="859" s="2" customFormat="1" ht="16.8" customHeight="1">
      <c r="A859" s="42"/>
      <c r="B859" s="48"/>
      <c r="C859" s="325" t="s">
        <v>2889</v>
      </c>
      <c r="D859" s="326" t="s">
        <v>48</v>
      </c>
      <c r="E859" s="327" t="s">
        <v>48</v>
      </c>
      <c r="F859" s="328">
        <v>74.519999999999996</v>
      </c>
      <c r="G859" s="42"/>
      <c r="H859" s="48"/>
    </row>
    <row r="860" s="2" customFormat="1" ht="16.8" customHeight="1">
      <c r="A860" s="42"/>
      <c r="B860" s="48"/>
      <c r="C860" s="325" t="s">
        <v>1659</v>
      </c>
      <c r="D860" s="326" t="s">
        <v>48</v>
      </c>
      <c r="E860" s="327" t="s">
        <v>48</v>
      </c>
      <c r="F860" s="328">
        <v>28.800000000000001</v>
      </c>
      <c r="G860" s="42"/>
      <c r="H860" s="48"/>
    </row>
    <row r="861" s="2" customFormat="1" ht="16.8" customHeight="1">
      <c r="A861" s="42"/>
      <c r="B861" s="48"/>
      <c r="C861" s="325" t="s">
        <v>2890</v>
      </c>
      <c r="D861" s="326" t="s">
        <v>48</v>
      </c>
      <c r="E861" s="327" t="s">
        <v>48</v>
      </c>
      <c r="F861" s="328">
        <v>12.630000000000001</v>
      </c>
      <c r="G861" s="42"/>
      <c r="H861" s="48"/>
    </row>
    <row r="862" s="2" customFormat="1" ht="16.8" customHeight="1">
      <c r="A862" s="42"/>
      <c r="B862" s="48"/>
      <c r="C862" s="325" t="s">
        <v>1554</v>
      </c>
      <c r="D862" s="326" t="s">
        <v>48</v>
      </c>
      <c r="E862" s="327" t="s">
        <v>48</v>
      </c>
      <c r="F862" s="328">
        <v>7.0549999999999997</v>
      </c>
      <c r="G862" s="42"/>
      <c r="H862" s="48"/>
    </row>
    <row r="863" s="2" customFormat="1" ht="16.8" customHeight="1">
      <c r="A863" s="42"/>
      <c r="B863" s="48"/>
      <c r="C863" s="325" t="s">
        <v>1555</v>
      </c>
      <c r="D863" s="326" t="s">
        <v>48</v>
      </c>
      <c r="E863" s="327" t="s">
        <v>48</v>
      </c>
      <c r="F863" s="328">
        <v>0</v>
      </c>
      <c r="G863" s="42"/>
      <c r="H863" s="48"/>
    </row>
    <row r="864" s="2" customFormat="1" ht="16.8" customHeight="1">
      <c r="A864" s="42"/>
      <c r="B864" s="48"/>
      <c r="C864" s="325" t="s">
        <v>1557</v>
      </c>
      <c r="D864" s="326" t="s">
        <v>48</v>
      </c>
      <c r="E864" s="327" t="s">
        <v>48</v>
      </c>
      <c r="F864" s="328">
        <v>23.539999999999999</v>
      </c>
      <c r="G864" s="42"/>
      <c r="H864" s="48"/>
    </row>
    <row r="865" s="2" customFormat="1" ht="16.8" customHeight="1">
      <c r="A865" s="42"/>
      <c r="B865" s="48"/>
      <c r="C865" s="329" t="s">
        <v>48</v>
      </c>
      <c r="D865" s="329" t="s">
        <v>1736</v>
      </c>
      <c r="E865" s="20" t="s">
        <v>48</v>
      </c>
      <c r="F865" s="330">
        <v>7.0869999999999997</v>
      </c>
      <c r="G865" s="42"/>
      <c r="H865" s="48"/>
    </row>
    <row r="866" s="2" customFormat="1" ht="16.8" customHeight="1">
      <c r="A866" s="42"/>
      <c r="B866" s="48"/>
      <c r="C866" s="329" t="s">
        <v>48</v>
      </c>
      <c r="D866" s="329" t="s">
        <v>1737</v>
      </c>
      <c r="E866" s="20" t="s">
        <v>48</v>
      </c>
      <c r="F866" s="330">
        <v>3.2959999999999998</v>
      </c>
      <c r="G866" s="42"/>
      <c r="H866" s="48"/>
    </row>
    <row r="867" s="2" customFormat="1" ht="16.8" customHeight="1">
      <c r="A867" s="42"/>
      <c r="B867" s="48"/>
      <c r="C867" s="329" t="s">
        <v>48</v>
      </c>
      <c r="D867" s="329" t="s">
        <v>1738</v>
      </c>
      <c r="E867" s="20" t="s">
        <v>48</v>
      </c>
      <c r="F867" s="330">
        <v>3.5430000000000001</v>
      </c>
      <c r="G867" s="42"/>
      <c r="H867" s="48"/>
    </row>
    <row r="868" s="2" customFormat="1" ht="16.8" customHeight="1">
      <c r="A868" s="42"/>
      <c r="B868" s="48"/>
      <c r="C868" s="329" t="s">
        <v>48</v>
      </c>
      <c r="D868" s="329" t="s">
        <v>1739</v>
      </c>
      <c r="E868" s="20" t="s">
        <v>48</v>
      </c>
      <c r="F868" s="330">
        <v>9.6140000000000008</v>
      </c>
      <c r="G868" s="42"/>
      <c r="H868" s="48"/>
    </row>
    <row r="869" s="2" customFormat="1" ht="16.8" customHeight="1">
      <c r="A869" s="42"/>
      <c r="B869" s="48"/>
      <c r="C869" s="329" t="s">
        <v>1557</v>
      </c>
      <c r="D869" s="329" t="s">
        <v>310</v>
      </c>
      <c r="E869" s="20" t="s">
        <v>48</v>
      </c>
      <c r="F869" s="330">
        <v>23.539999999999999</v>
      </c>
      <c r="G869" s="42"/>
      <c r="H869" s="48"/>
    </row>
    <row r="870" s="2" customFormat="1" ht="16.8" customHeight="1">
      <c r="A870" s="42"/>
      <c r="B870" s="48"/>
      <c r="C870" s="331" t="s">
        <v>2780</v>
      </c>
      <c r="D870" s="42"/>
      <c r="E870" s="42"/>
      <c r="F870" s="42"/>
      <c r="G870" s="42"/>
      <c r="H870" s="48"/>
    </row>
    <row r="871" s="2" customFormat="1" ht="16.8" customHeight="1">
      <c r="A871" s="42"/>
      <c r="B871" s="48"/>
      <c r="C871" s="329" t="s">
        <v>312</v>
      </c>
      <c r="D871" s="329" t="s">
        <v>2785</v>
      </c>
      <c r="E871" s="20" t="s">
        <v>314</v>
      </c>
      <c r="F871" s="330">
        <v>133.14699999999999</v>
      </c>
      <c r="G871" s="42"/>
      <c r="H871" s="48"/>
    </row>
    <row r="872" s="2" customFormat="1" ht="16.8" customHeight="1">
      <c r="A872" s="42"/>
      <c r="B872" s="48"/>
      <c r="C872" s="329" t="s">
        <v>906</v>
      </c>
      <c r="D872" s="329" t="s">
        <v>2831</v>
      </c>
      <c r="E872" s="20" t="s">
        <v>314</v>
      </c>
      <c r="F872" s="330">
        <v>138.79499999999999</v>
      </c>
      <c r="G872" s="42"/>
      <c r="H872" s="48"/>
    </row>
    <row r="873" s="2" customFormat="1" ht="16.8" customHeight="1">
      <c r="A873" s="42"/>
      <c r="B873" s="48"/>
      <c r="C873" s="325" t="s">
        <v>1727</v>
      </c>
      <c r="D873" s="326" t="s">
        <v>48</v>
      </c>
      <c r="E873" s="327" t="s">
        <v>48</v>
      </c>
      <c r="F873" s="328">
        <v>5.4939999999999998</v>
      </c>
      <c r="G873" s="42"/>
      <c r="H873" s="48"/>
    </row>
    <row r="874" s="2" customFormat="1" ht="16.8" customHeight="1">
      <c r="A874" s="42"/>
      <c r="B874" s="48"/>
      <c r="C874" s="329" t="s">
        <v>48</v>
      </c>
      <c r="D874" s="329" t="s">
        <v>1740</v>
      </c>
      <c r="E874" s="20" t="s">
        <v>48</v>
      </c>
      <c r="F874" s="330">
        <v>0</v>
      </c>
      <c r="G874" s="42"/>
      <c r="H874" s="48"/>
    </row>
    <row r="875" s="2" customFormat="1" ht="16.8" customHeight="1">
      <c r="A875" s="42"/>
      <c r="B875" s="48"/>
      <c r="C875" s="329" t="s">
        <v>48</v>
      </c>
      <c r="D875" s="329" t="s">
        <v>1741</v>
      </c>
      <c r="E875" s="20" t="s">
        <v>48</v>
      </c>
      <c r="F875" s="330">
        <v>5.4939999999999998</v>
      </c>
      <c r="G875" s="42"/>
      <c r="H875" s="48"/>
    </row>
    <row r="876" s="2" customFormat="1" ht="16.8" customHeight="1">
      <c r="A876" s="42"/>
      <c r="B876" s="48"/>
      <c r="C876" s="329" t="s">
        <v>1727</v>
      </c>
      <c r="D876" s="329" t="s">
        <v>310</v>
      </c>
      <c r="E876" s="20" t="s">
        <v>48</v>
      </c>
      <c r="F876" s="330">
        <v>5.4939999999999998</v>
      </c>
      <c r="G876" s="42"/>
      <c r="H876" s="48"/>
    </row>
    <row r="877" s="2" customFormat="1" ht="16.8" customHeight="1">
      <c r="A877" s="42"/>
      <c r="B877" s="48"/>
      <c r="C877" s="331" t="s">
        <v>2780</v>
      </c>
      <c r="D877" s="42"/>
      <c r="E877" s="42"/>
      <c r="F877" s="42"/>
      <c r="G877" s="42"/>
      <c r="H877" s="48"/>
    </row>
    <row r="878" s="2" customFormat="1" ht="16.8" customHeight="1">
      <c r="A878" s="42"/>
      <c r="B878" s="48"/>
      <c r="C878" s="329" t="s">
        <v>312</v>
      </c>
      <c r="D878" s="329" t="s">
        <v>2785</v>
      </c>
      <c r="E878" s="20" t="s">
        <v>314</v>
      </c>
      <c r="F878" s="330">
        <v>133.14699999999999</v>
      </c>
      <c r="G878" s="42"/>
      <c r="H878" s="48"/>
    </row>
    <row r="879" s="2" customFormat="1" ht="16.8" customHeight="1">
      <c r="A879" s="42"/>
      <c r="B879" s="48"/>
      <c r="C879" s="325" t="s">
        <v>1728</v>
      </c>
      <c r="D879" s="326" t="s">
        <v>48</v>
      </c>
      <c r="E879" s="327" t="s">
        <v>48</v>
      </c>
      <c r="F879" s="328">
        <v>29.187999999999999</v>
      </c>
      <c r="G879" s="42"/>
      <c r="H879" s="48"/>
    </row>
    <row r="880" s="2" customFormat="1" ht="16.8" customHeight="1">
      <c r="A880" s="42"/>
      <c r="B880" s="48"/>
      <c r="C880" s="329" t="s">
        <v>48</v>
      </c>
      <c r="D880" s="329" t="s">
        <v>1742</v>
      </c>
      <c r="E880" s="20" t="s">
        <v>48</v>
      </c>
      <c r="F880" s="330">
        <v>5.4939999999999998</v>
      </c>
      <c r="G880" s="42"/>
      <c r="H880" s="48"/>
    </row>
    <row r="881" s="2" customFormat="1" ht="16.8" customHeight="1">
      <c r="A881" s="42"/>
      <c r="B881" s="48"/>
      <c r="C881" s="329" t="s">
        <v>48</v>
      </c>
      <c r="D881" s="329" t="s">
        <v>1743</v>
      </c>
      <c r="E881" s="20" t="s">
        <v>48</v>
      </c>
      <c r="F881" s="330">
        <v>23.693999999999999</v>
      </c>
      <c r="G881" s="42"/>
      <c r="H881" s="48"/>
    </row>
    <row r="882" s="2" customFormat="1" ht="16.8" customHeight="1">
      <c r="A882" s="42"/>
      <c r="B882" s="48"/>
      <c r="C882" s="329" t="s">
        <v>1728</v>
      </c>
      <c r="D882" s="329" t="s">
        <v>310</v>
      </c>
      <c r="E882" s="20" t="s">
        <v>48</v>
      </c>
      <c r="F882" s="330">
        <v>29.187999999999999</v>
      </c>
      <c r="G882" s="42"/>
      <c r="H882" s="48"/>
    </row>
    <row r="883" s="2" customFormat="1" ht="16.8" customHeight="1">
      <c r="A883" s="42"/>
      <c r="B883" s="48"/>
      <c r="C883" s="331" t="s">
        <v>2780</v>
      </c>
      <c r="D883" s="42"/>
      <c r="E883" s="42"/>
      <c r="F883" s="42"/>
      <c r="G883" s="42"/>
      <c r="H883" s="48"/>
    </row>
    <row r="884" s="2" customFormat="1" ht="16.8" customHeight="1">
      <c r="A884" s="42"/>
      <c r="B884" s="48"/>
      <c r="C884" s="329" t="s">
        <v>312</v>
      </c>
      <c r="D884" s="329" t="s">
        <v>2785</v>
      </c>
      <c r="E884" s="20" t="s">
        <v>314</v>
      </c>
      <c r="F884" s="330">
        <v>133.14699999999999</v>
      </c>
      <c r="G884" s="42"/>
      <c r="H884" s="48"/>
    </row>
    <row r="885" s="2" customFormat="1" ht="16.8" customHeight="1">
      <c r="A885" s="42"/>
      <c r="B885" s="48"/>
      <c r="C885" s="329" t="s">
        <v>906</v>
      </c>
      <c r="D885" s="329" t="s">
        <v>2831</v>
      </c>
      <c r="E885" s="20" t="s">
        <v>314</v>
      </c>
      <c r="F885" s="330">
        <v>138.79499999999999</v>
      </c>
      <c r="G885" s="42"/>
      <c r="H885" s="48"/>
    </row>
    <row r="886" s="2" customFormat="1" ht="16.8" customHeight="1">
      <c r="A886" s="42"/>
      <c r="B886" s="48"/>
      <c r="C886" s="325" t="s">
        <v>2891</v>
      </c>
      <c r="D886" s="326" t="s">
        <v>48</v>
      </c>
      <c r="E886" s="327" t="s">
        <v>48</v>
      </c>
      <c r="F886" s="328">
        <v>-43.466999999999999</v>
      </c>
      <c r="G886" s="42"/>
      <c r="H886" s="48"/>
    </row>
    <row r="887" s="2" customFormat="1" ht="16.8" customHeight="1">
      <c r="A887" s="42"/>
      <c r="B887" s="48"/>
      <c r="C887" s="325" t="s">
        <v>1571</v>
      </c>
      <c r="D887" s="326" t="s">
        <v>48</v>
      </c>
      <c r="E887" s="327" t="s">
        <v>48</v>
      </c>
      <c r="F887" s="328">
        <v>3.968</v>
      </c>
      <c r="G887" s="42"/>
      <c r="H887" s="48"/>
    </row>
    <row r="888" s="2" customFormat="1" ht="16.8" customHeight="1">
      <c r="A888" s="42"/>
      <c r="B888" s="48"/>
      <c r="C888" s="325" t="s">
        <v>1593</v>
      </c>
      <c r="D888" s="326" t="s">
        <v>48</v>
      </c>
      <c r="E888" s="327" t="s">
        <v>48</v>
      </c>
      <c r="F888" s="328">
        <v>0</v>
      </c>
      <c r="G888" s="42"/>
      <c r="H888" s="48"/>
    </row>
    <row r="889" s="2" customFormat="1" ht="16.8" customHeight="1">
      <c r="A889" s="42"/>
      <c r="B889" s="48"/>
      <c r="C889" s="325" t="s">
        <v>1596</v>
      </c>
      <c r="D889" s="326" t="s">
        <v>48</v>
      </c>
      <c r="E889" s="327" t="s">
        <v>48</v>
      </c>
      <c r="F889" s="328">
        <v>7.9359999999999999</v>
      </c>
      <c r="G889" s="42"/>
      <c r="H889" s="48"/>
    </row>
    <row r="890" s="2" customFormat="1" ht="16.8" customHeight="1">
      <c r="A890" s="42"/>
      <c r="B890" s="48"/>
      <c r="C890" s="325" t="s">
        <v>1599</v>
      </c>
      <c r="D890" s="326" t="s">
        <v>48</v>
      </c>
      <c r="E890" s="327" t="s">
        <v>48</v>
      </c>
      <c r="F890" s="328">
        <v>23.809000000000001</v>
      </c>
      <c r="G890" s="42"/>
      <c r="H890" s="48"/>
    </row>
    <row r="891" s="2" customFormat="1" ht="16.8" customHeight="1">
      <c r="A891" s="42"/>
      <c r="B891" s="48"/>
      <c r="C891" s="325" t="s">
        <v>1602</v>
      </c>
      <c r="D891" s="326" t="s">
        <v>48</v>
      </c>
      <c r="E891" s="327" t="s">
        <v>48</v>
      </c>
      <c r="F891" s="328">
        <v>27.777000000000001</v>
      </c>
      <c r="G891" s="42"/>
      <c r="H891" s="48"/>
    </row>
    <row r="892" s="2" customFormat="1" ht="16.8" customHeight="1">
      <c r="A892" s="42"/>
      <c r="B892" s="48"/>
      <c r="C892" s="325" t="s">
        <v>1605</v>
      </c>
      <c r="D892" s="326" t="s">
        <v>48</v>
      </c>
      <c r="E892" s="327" t="s">
        <v>48</v>
      </c>
      <c r="F892" s="328">
        <v>83.329999999999998</v>
      </c>
      <c r="G892" s="42"/>
      <c r="H892" s="48"/>
    </row>
    <row r="893" s="2" customFormat="1" ht="16.8" customHeight="1">
      <c r="A893" s="42"/>
      <c r="B893" s="48"/>
      <c r="C893" s="325" t="s">
        <v>1591</v>
      </c>
      <c r="D893" s="326" t="s">
        <v>48</v>
      </c>
      <c r="E893" s="327" t="s">
        <v>48</v>
      </c>
      <c r="F893" s="328">
        <v>226.47200000000001</v>
      </c>
      <c r="G893" s="42"/>
      <c r="H893" s="48"/>
    </row>
    <row r="894" s="2" customFormat="1" ht="16.8" customHeight="1">
      <c r="A894" s="42"/>
      <c r="B894" s="48"/>
      <c r="C894" s="325" t="s">
        <v>1559</v>
      </c>
      <c r="D894" s="326" t="s">
        <v>48</v>
      </c>
      <c r="E894" s="327" t="s">
        <v>48</v>
      </c>
      <c r="F894" s="328">
        <v>133.14699999999999</v>
      </c>
      <c r="G894" s="42"/>
      <c r="H894" s="48"/>
    </row>
    <row r="895" s="2" customFormat="1" ht="16.8" customHeight="1">
      <c r="A895" s="42"/>
      <c r="B895" s="48"/>
      <c r="C895" s="329" t="s">
        <v>1559</v>
      </c>
      <c r="D895" s="329" t="s">
        <v>1744</v>
      </c>
      <c r="E895" s="20" t="s">
        <v>48</v>
      </c>
      <c r="F895" s="330">
        <v>133.14699999999999</v>
      </c>
      <c r="G895" s="42"/>
      <c r="H895" s="48"/>
    </row>
    <row r="896" s="2" customFormat="1" ht="16.8" customHeight="1">
      <c r="A896" s="42"/>
      <c r="B896" s="48"/>
      <c r="C896" s="331" t="s">
        <v>2780</v>
      </c>
      <c r="D896" s="42"/>
      <c r="E896" s="42"/>
      <c r="F896" s="42"/>
      <c r="G896" s="42"/>
      <c r="H896" s="48"/>
    </row>
    <row r="897" s="2" customFormat="1" ht="16.8" customHeight="1">
      <c r="A897" s="42"/>
      <c r="B897" s="48"/>
      <c r="C897" s="329" t="s">
        <v>312</v>
      </c>
      <c r="D897" s="329" t="s">
        <v>2785</v>
      </c>
      <c r="E897" s="20" t="s">
        <v>314</v>
      </c>
      <c r="F897" s="330">
        <v>133.14699999999999</v>
      </c>
      <c r="G897" s="42"/>
      <c r="H897" s="48"/>
    </row>
    <row r="898" s="2" customFormat="1" ht="16.8" customHeight="1">
      <c r="A898" s="42"/>
      <c r="B898" s="48"/>
      <c r="C898" s="329" t="s">
        <v>906</v>
      </c>
      <c r="D898" s="329" t="s">
        <v>2831</v>
      </c>
      <c r="E898" s="20" t="s">
        <v>314</v>
      </c>
      <c r="F898" s="330">
        <v>138.79499999999999</v>
      </c>
      <c r="G898" s="42"/>
      <c r="H898" s="48"/>
    </row>
    <row r="899" s="2" customFormat="1" ht="16.8" customHeight="1">
      <c r="A899" s="42"/>
      <c r="B899" s="48"/>
      <c r="C899" s="329" t="s">
        <v>931</v>
      </c>
      <c r="D899" s="329" t="s">
        <v>932</v>
      </c>
      <c r="E899" s="20" t="s">
        <v>528</v>
      </c>
      <c r="F899" s="330">
        <v>11.602</v>
      </c>
      <c r="G899" s="42"/>
      <c r="H899" s="48"/>
    </row>
    <row r="900" s="2" customFormat="1" ht="16.8" customHeight="1">
      <c r="A900" s="42"/>
      <c r="B900" s="48"/>
      <c r="C900" s="325" t="s">
        <v>1561</v>
      </c>
      <c r="D900" s="326" t="s">
        <v>48</v>
      </c>
      <c r="E900" s="327" t="s">
        <v>48</v>
      </c>
      <c r="F900" s="328">
        <v>0</v>
      </c>
      <c r="G900" s="42"/>
      <c r="H900" s="48"/>
    </row>
    <row r="901" s="2" customFormat="1" ht="16.8" customHeight="1">
      <c r="A901" s="42"/>
      <c r="B901" s="48"/>
      <c r="C901" s="325" t="s">
        <v>1563</v>
      </c>
      <c r="D901" s="326" t="s">
        <v>48</v>
      </c>
      <c r="E901" s="327" t="s">
        <v>48</v>
      </c>
      <c r="F901" s="328">
        <v>167.82900000000001</v>
      </c>
      <c r="G901" s="42"/>
      <c r="H901" s="48"/>
    </row>
    <row r="902" s="2" customFormat="1" ht="16.8" customHeight="1">
      <c r="A902" s="42"/>
      <c r="B902" s="48"/>
      <c r="C902" s="329" t="s">
        <v>48</v>
      </c>
      <c r="D902" s="329" t="s">
        <v>1734</v>
      </c>
      <c r="E902" s="20" t="s">
        <v>48</v>
      </c>
      <c r="F902" s="330">
        <v>0</v>
      </c>
      <c r="G902" s="42"/>
      <c r="H902" s="48"/>
    </row>
    <row r="903" s="2" customFormat="1" ht="16.8" customHeight="1">
      <c r="A903" s="42"/>
      <c r="B903" s="48"/>
      <c r="C903" s="329" t="s">
        <v>48</v>
      </c>
      <c r="D903" s="329" t="s">
        <v>1576</v>
      </c>
      <c r="E903" s="20" t="s">
        <v>48</v>
      </c>
      <c r="F903" s="330">
        <v>0</v>
      </c>
      <c r="G903" s="42"/>
      <c r="H903" s="48"/>
    </row>
    <row r="904" s="2" customFormat="1" ht="16.8" customHeight="1">
      <c r="A904" s="42"/>
      <c r="B904" s="48"/>
      <c r="C904" s="329" t="s">
        <v>48</v>
      </c>
      <c r="D904" s="329" t="s">
        <v>1735</v>
      </c>
      <c r="E904" s="20" t="s">
        <v>48</v>
      </c>
      <c r="F904" s="330">
        <v>167.82900000000001</v>
      </c>
      <c r="G904" s="42"/>
      <c r="H904" s="48"/>
    </row>
    <row r="905" s="2" customFormat="1" ht="16.8" customHeight="1">
      <c r="A905" s="42"/>
      <c r="B905" s="48"/>
      <c r="C905" s="329" t="s">
        <v>1563</v>
      </c>
      <c r="D905" s="329" t="s">
        <v>310</v>
      </c>
      <c r="E905" s="20" t="s">
        <v>48</v>
      </c>
      <c r="F905" s="330">
        <v>167.82900000000001</v>
      </c>
      <c r="G905" s="42"/>
      <c r="H905" s="48"/>
    </row>
    <row r="906" s="2" customFormat="1" ht="16.8" customHeight="1">
      <c r="A906" s="42"/>
      <c r="B906" s="48"/>
      <c r="C906" s="331" t="s">
        <v>2780</v>
      </c>
      <c r="D906" s="42"/>
      <c r="E906" s="42"/>
      <c r="F906" s="42"/>
      <c r="G906" s="42"/>
      <c r="H906" s="48"/>
    </row>
    <row r="907" s="2" customFormat="1" ht="16.8" customHeight="1">
      <c r="A907" s="42"/>
      <c r="B907" s="48"/>
      <c r="C907" s="329" t="s">
        <v>312</v>
      </c>
      <c r="D907" s="329" t="s">
        <v>2785</v>
      </c>
      <c r="E907" s="20" t="s">
        <v>314</v>
      </c>
      <c r="F907" s="330">
        <v>133.14699999999999</v>
      </c>
      <c r="G907" s="42"/>
      <c r="H907" s="48"/>
    </row>
    <row r="908" s="2" customFormat="1" ht="16.8" customHeight="1">
      <c r="A908" s="42"/>
      <c r="B908" s="48"/>
      <c r="C908" s="325" t="s">
        <v>681</v>
      </c>
      <c r="D908" s="326" t="s">
        <v>48</v>
      </c>
      <c r="E908" s="327" t="s">
        <v>48</v>
      </c>
      <c r="F908" s="328">
        <v>138.79499999999999</v>
      </c>
      <c r="G908" s="42"/>
      <c r="H908" s="48"/>
    </row>
    <row r="909" s="2" customFormat="1" ht="16.8" customHeight="1">
      <c r="A909" s="42"/>
      <c r="B909" s="48"/>
      <c r="C909" s="329" t="s">
        <v>48</v>
      </c>
      <c r="D909" s="329" t="s">
        <v>851</v>
      </c>
      <c r="E909" s="20" t="s">
        <v>48</v>
      </c>
      <c r="F909" s="330">
        <v>0</v>
      </c>
      <c r="G909" s="42"/>
      <c r="H909" s="48"/>
    </row>
    <row r="910" s="2" customFormat="1" ht="16.8" customHeight="1">
      <c r="A910" s="42"/>
      <c r="B910" s="48"/>
      <c r="C910" s="329" t="s">
        <v>48</v>
      </c>
      <c r="D910" s="329" t="s">
        <v>1559</v>
      </c>
      <c r="E910" s="20" t="s">
        <v>48</v>
      </c>
      <c r="F910" s="330">
        <v>133.14699999999999</v>
      </c>
      <c r="G910" s="42"/>
      <c r="H910" s="48"/>
    </row>
    <row r="911" s="2" customFormat="1" ht="16.8" customHeight="1">
      <c r="A911" s="42"/>
      <c r="B911" s="48"/>
      <c r="C911" s="329" t="s">
        <v>48</v>
      </c>
      <c r="D911" s="329" t="s">
        <v>1728</v>
      </c>
      <c r="E911" s="20" t="s">
        <v>48</v>
      </c>
      <c r="F911" s="330">
        <v>29.187999999999999</v>
      </c>
      <c r="G911" s="42"/>
      <c r="H911" s="48"/>
    </row>
    <row r="912" s="2" customFormat="1" ht="16.8" customHeight="1">
      <c r="A912" s="42"/>
      <c r="B912" s="48"/>
      <c r="C912" s="329" t="s">
        <v>48</v>
      </c>
      <c r="D912" s="329" t="s">
        <v>1761</v>
      </c>
      <c r="E912" s="20" t="s">
        <v>48</v>
      </c>
      <c r="F912" s="330">
        <v>-23.539999999999999</v>
      </c>
      <c r="G912" s="42"/>
      <c r="H912" s="48"/>
    </row>
    <row r="913" s="2" customFormat="1" ht="16.8" customHeight="1">
      <c r="A913" s="42"/>
      <c r="B913" s="48"/>
      <c r="C913" s="329" t="s">
        <v>681</v>
      </c>
      <c r="D913" s="329" t="s">
        <v>268</v>
      </c>
      <c r="E913" s="20" t="s">
        <v>48</v>
      </c>
      <c r="F913" s="330">
        <v>138.79499999999999</v>
      </c>
      <c r="G913" s="42"/>
      <c r="H913" s="48"/>
    </row>
    <row r="914" s="2" customFormat="1" ht="16.8" customHeight="1">
      <c r="A914" s="42"/>
      <c r="B914" s="48"/>
      <c r="C914" s="331" t="s">
        <v>2780</v>
      </c>
      <c r="D914" s="42"/>
      <c r="E914" s="42"/>
      <c r="F914" s="42"/>
      <c r="G914" s="42"/>
      <c r="H914" s="48"/>
    </row>
    <row r="915" s="2" customFormat="1" ht="16.8" customHeight="1">
      <c r="A915" s="42"/>
      <c r="B915" s="48"/>
      <c r="C915" s="329" t="s">
        <v>906</v>
      </c>
      <c r="D915" s="329" t="s">
        <v>2831</v>
      </c>
      <c r="E915" s="20" t="s">
        <v>314</v>
      </c>
      <c r="F915" s="330">
        <v>138.79499999999999</v>
      </c>
      <c r="G915" s="42"/>
      <c r="H915" s="48"/>
    </row>
    <row r="916" s="2" customFormat="1" ht="16.8" customHeight="1">
      <c r="A916" s="42"/>
      <c r="B916" s="48"/>
      <c r="C916" s="329" t="s">
        <v>931</v>
      </c>
      <c r="D916" s="329" t="s">
        <v>932</v>
      </c>
      <c r="E916" s="20" t="s">
        <v>528</v>
      </c>
      <c r="F916" s="330">
        <v>11.602</v>
      </c>
      <c r="G916" s="42"/>
      <c r="H916" s="48"/>
    </row>
    <row r="917" s="2" customFormat="1" ht="16.8" customHeight="1">
      <c r="A917" s="42"/>
      <c r="B917" s="48"/>
      <c r="C917" s="325" t="s">
        <v>2892</v>
      </c>
      <c r="D917" s="326" t="s">
        <v>48</v>
      </c>
      <c r="E917" s="327" t="s">
        <v>48</v>
      </c>
      <c r="F917" s="328">
        <v>134.52799999999999</v>
      </c>
      <c r="G917" s="42"/>
      <c r="H917" s="48"/>
    </row>
    <row r="918" s="2" customFormat="1" ht="26.4" customHeight="1">
      <c r="A918" s="42"/>
      <c r="B918" s="48"/>
      <c r="C918" s="324" t="s">
        <v>2893</v>
      </c>
      <c r="D918" s="324" t="s">
        <v>119</v>
      </c>
      <c r="E918" s="42"/>
      <c r="F918" s="42"/>
      <c r="G918" s="42"/>
      <c r="H918" s="48"/>
    </row>
    <row r="919" s="2" customFormat="1" ht="16.8" customHeight="1">
      <c r="A919" s="42"/>
      <c r="B919" s="48"/>
      <c r="C919" s="325" t="s">
        <v>1770</v>
      </c>
      <c r="D919" s="326" t="s">
        <v>48</v>
      </c>
      <c r="E919" s="327" t="s">
        <v>48</v>
      </c>
      <c r="F919" s="328">
        <v>377.39999999999998</v>
      </c>
      <c r="G919" s="42"/>
      <c r="H919" s="48"/>
    </row>
    <row r="920" s="2" customFormat="1" ht="16.8" customHeight="1">
      <c r="A920" s="42"/>
      <c r="B920" s="48"/>
      <c r="C920" s="329" t="s">
        <v>1770</v>
      </c>
      <c r="D920" s="329" t="s">
        <v>1878</v>
      </c>
      <c r="E920" s="20" t="s">
        <v>48</v>
      </c>
      <c r="F920" s="330">
        <v>377.39999999999998</v>
      </c>
      <c r="G920" s="42"/>
      <c r="H920" s="48"/>
    </row>
    <row r="921" s="2" customFormat="1" ht="16.8" customHeight="1">
      <c r="A921" s="42"/>
      <c r="B921" s="48"/>
      <c r="C921" s="331" t="s">
        <v>2780</v>
      </c>
      <c r="D921" s="42"/>
      <c r="E921" s="42"/>
      <c r="F921" s="42"/>
      <c r="G921" s="42"/>
      <c r="H921" s="48"/>
    </row>
    <row r="922" s="2" customFormat="1" ht="16.8" customHeight="1">
      <c r="A922" s="42"/>
      <c r="B922" s="48"/>
      <c r="C922" s="329" t="s">
        <v>1875</v>
      </c>
      <c r="D922" s="329" t="s">
        <v>2894</v>
      </c>
      <c r="E922" s="20" t="s">
        <v>259</v>
      </c>
      <c r="F922" s="330">
        <v>377.39999999999998</v>
      </c>
      <c r="G922" s="42"/>
      <c r="H922" s="48"/>
    </row>
    <row r="923" s="2" customFormat="1" ht="16.8" customHeight="1">
      <c r="A923" s="42"/>
      <c r="B923" s="48"/>
      <c r="C923" s="329" t="s">
        <v>1884</v>
      </c>
      <c r="D923" s="329" t="s">
        <v>2895</v>
      </c>
      <c r="E923" s="20" t="s">
        <v>259</v>
      </c>
      <c r="F923" s="330">
        <v>377.39999999999998</v>
      </c>
      <c r="G923" s="42"/>
      <c r="H923" s="48"/>
    </row>
    <row r="924" s="2" customFormat="1" ht="16.8" customHeight="1">
      <c r="A924" s="42"/>
      <c r="B924" s="48"/>
      <c r="C924" s="325" t="s">
        <v>1772</v>
      </c>
      <c r="D924" s="326" t="s">
        <v>48</v>
      </c>
      <c r="E924" s="327" t="s">
        <v>48</v>
      </c>
      <c r="F924" s="328">
        <v>1338</v>
      </c>
      <c r="G924" s="42"/>
      <c r="H924" s="48"/>
    </row>
    <row r="925" s="2" customFormat="1" ht="16.8" customHeight="1">
      <c r="A925" s="42"/>
      <c r="B925" s="48"/>
      <c r="C925" s="329" t="s">
        <v>48</v>
      </c>
      <c r="D925" s="329" t="s">
        <v>1855</v>
      </c>
      <c r="E925" s="20" t="s">
        <v>48</v>
      </c>
      <c r="F925" s="330">
        <v>508.19999999999999</v>
      </c>
      <c r="G925" s="42"/>
      <c r="H925" s="48"/>
    </row>
    <row r="926" s="2" customFormat="1" ht="16.8" customHeight="1">
      <c r="A926" s="42"/>
      <c r="B926" s="48"/>
      <c r="C926" s="329" t="s">
        <v>48</v>
      </c>
      <c r="D926" s="329" t="s">
        <v>1856</v>
      </c>
      <c r="E926" s="20" t="s">
        <v>48</v>
      </c>
      <c r="F926" s="330">
        <v>331.5</v>
      </c>
      <c r="G926" s="42"/>
      <c r="H926" s="48"/>
    </row>
    <row r="927" s="2" customFormat="1" ht="16.8" customHeight="1">
      <c r="A927" s="42"/>
      <c r="B927" s="48"/>
      <c r="C927" s="329" t="s">
        <v>48</v>
      </c>
      <c r="D927" s="329" t="s">
        <v>1857</v>
      </c>
      <c r="E927" s="20" t="s">
        <v>48</v>
      </c>
      <c r="F927" s="330">
        <v>372.30000000000001</v>
      </c>
      <c r="G927" s="42"/>
      <c r="H927" s="48"/>
    </row>
    <row r="928" s="2" customFormat="1" ht="16.8" customHeight="1">
      <c r="A928" s="42"/>
      <c r="B928" s="48"/>
      <c r="C928" s="329" t="s">
        <v>48</v>
      </c>
      <c r="D928" s="329" t="s">
        <v>1858</v>
      </c>
      <c r="E928" s="20" t="s">
        <v>48</v>
      </c>
      <c r="F928" s="330">
        <v>126</v>
      </c>
      <c r="G928" s="42"/>
      <c r="H928" s="48"/>
    </row>
    <row r="929" s="2" customFormat="1" ht="16.8" customHeight="1">
      <c r="A929" s="42"/>
      <c r="B929" s="48"/>
      <c r="C929" s="329" t="s">
        <v>1772</v>
      </c>
      <c r="D929" s="329" t="s">
        <v>268</v>
      </c>
      <c r="E929" s="20" t="s">
        <v>48</v>
      </c>
      <c r="F929" s="330">
        <v>1338</v>
      </c>
      <c r="G929" s="42"/>
      <c r="H929" s="48"/>
    </row>
    <row r="930" s="2" customFormat="1" ht="16.8" customHeight="1">
      <c r="A930" s="42"/>
      <c r="B930" s="48"/>
      <c r="C930" s="331" t="s">
        <v>2780</v>
      </c>
      <c r="D930" s="42"/>
      <c r="E930" s="42"/>
      <c r="F930" s="42"/>
      <c r="G930" s="42"/>
      <c r="H930" s="48"/>
    </row>
    <row r="931" s="2" customFormat="1" ht="16.8" customHeight="1">
      <c r="A931" s="42"/>
      <c r="B931" s="48"/>
      <c r="C931" s="329" t="s">
        <v>1851</v>
      </c>
      <c r="D931" s="329" t="s">
        <v>2896</v>
      </c>
      <c r="E931" s="20" t="s">
        <v>259</v>
      </c>
      <c r="F931" s="330">
        <v>1338</v>
      </c>
      <c r="G931" s="42"/>
      <c r="H931" s="48"/>
    </row>
    <row r="932" s="2" customFormat="1" ht="16.8" customHeight="1">
      <c r="A932" s="42"/>
      <c r="B932" s="48"/>
      <c r="C932" s="329" t="s">
        <v>1879</v>
      </c>
      <c r="D932" s="329" t="s">
        <v>2897</v>
      </c>
      <c r="E932" s="20" t="s">
        <v>259</v>
      </c>
      <c r="F932" s="330">
        <v>1338</v>
      </c>
      <c r="G932" s="42"/>
      <c r="H932" s="48"/>
    </row>
    <row r="933" s="2" customFormat="1" ht="16.8" customHeight="1">
      <c r="A933" s="42"/>
      <c r="B933" s="48"/>
      <c r="C933" s="325" t="s">
        <v>1774</v>
      </c>
      <c r="D933" s="326" t="s">
        <v>48</v>
      </c>
      <c r="E933" s="327" t="s">
        <v>48</v>
      </c>
      <c r="F933" s="328">
        <v>1603.8</v>
      </c>
      <c r="G933" s="42"/>
      <c r="H933" s="48"/>
    </row>
    <row r="934" s="2" customFormat="1" ht="16.8" customHeight="1">
      <c r="A934" s="42"/>
      <c r="B934" s="48"/>
      <c r="C934" s="329" t="s">
        <v>48</v>
      </c>
      <c r="D934" s="329" t="s">
        <v>1997</v>
      </c>
      <c r="E934" s="20" t="s">
        <v>48</v>
      </c>
      <c r="F934" s="330">
        <v>0</v>
      </c>
      <c r="G934" s="42"/>
      <c r="H934" s="48"/>
    </row>
    <row r="935" s="2" customFormat="1" ht="16.8" customHeight="1">
      <c r="A935" s="42"/>
      <c r="B935" s="48"/>
      <c r="C935" s="329" t="s">
        <v>48</v>
      </c>
      <c r="D935" s="329" t="s">
        <v>2011</v>
      </c>
      <c r="E935" s="20" t="s">
        <v>48</v>
      </c>
      <c r="F935" s="330">
        <v>490</v>
      </c>
      <c r="G935" s="42"/>
      <c r="H935" s="48"/>
    </row>
    <row r="936" s="2" customFormat="1" ht="16.8" customHeight="1">
      <c r="A936" s="42"/>
      <c r="B936" s="48"/>
      <c r="C936" s="329" t="s">
        <v>48</v>
      </c>
      <c r="D936" s="329" t="s">
        <v>2012</v>
      </c>
      <c r="E936" s="20" t="s">
        <v>48</v>
      </c>
      <c r="F936" s="330">
        <v>308</v>
      </c>
      <c r="G936" s="42"/>
      <c r="H936" s="48"/>
    </row>
    <row r="937" s="2" customFormat="1" ht="16.8" customHeight="1">
      <c r="A937" s="42"/>
      <c r="B937" s="48"/>
      <c r="C937" s="329" t="s">
        <v>48</v>
      </c>
      <c r="D937" s="329" t="s">
        <v>2000</v>
      </c>
      <c r="E937" s="20" t="s">
        <v>48</v>
      </c>
      <c r="F937" s="330">
        <v>196</v>
      </c>
      <c r="G937" s="42"/>
      <c r="H937" s="48"/>
    </row>
    <row r="938" s="2" customFormat="1" ht="16.8" customHeight="1">
      <c r="A938" s="42"/>
      <c r="B938" s="48"/>
      <c r="C938" s="329" t="s">
        <v>48</v>
      </c>
      <c r="D938" s="329" t="s">
        <v>2013</v>
      </c>
      <c r="E938" s="20" t="s">
        <v>48</v>
      </c>
      <c r="F938" s="330">
        <v>42</v>
      </c>
      <c r="G938" s="42"/>
      <c r="H938" s="48"/>
    </row>
    <row r="939" s="2" customFormat="1" ht="16.8" customHeight="1">
      <c r="A939" s="42"/>
      <c r="B939" s="48"/>
      <c r="C939" s="329" t="s">
        <v>48</v>
      </c>
      <c r="D939" s="329" t="s">
        <v>2002</v>
      </c>
      <c r="E939" s="20" t="s">
        <v>48</v>
      </c>
      <c r="F939" s="330">
        <v>0</v>
      </c>
      <c r="G939" s="42"/>
      <c r="H939" s="48"/>
    </row>
    <row r="940" s="2" customFormat="1" ht="16.8" customHeight="1">
      <c r="A940" s="42"/>
      <c r="B940" s="48"/>
      <c r="C940" s="329" t="s">
        <v>48</v>
      </c>
      <c r="D940" s="329" t="s">
        <v>2014</v>
      </c>
      <c r="E940" s="20" t="s">
        <v>48</v>
      </c>
      <c r="F940" s="330">
        <v>17.899999999999999</v>
      </c>
      <c r="G940" s="42"/>
      <c r="H940" s="48"/>
    </row>
    <row r="941" s="2" customFormat="1" ht="16.8" customHeight="1">
      <c r="A941" s="42"/>
      <c r="B941" s="48"/>
      <c r="C941" s="329" t="s">
        <v>48</v>
      </c>
      <c r="D941" s="329" t="s">
        <v>2015</v>
      </c>
      <c r="E941" s="20" t="s">
        <v>48</v>
      </c>
      <c r="F941" s="330">
        <v>17.899999999999999</v>
      </c>
      <c r="G941" s="42"/>
      <c r="H941" s="48"/>
    </row>
    <row r="942" s="2" customFormat="1" ht="16.8" customHeight="1">
      <c r="A942" s="42"/>
      <c r="B942" s="48"/>
      <c r="C942" s="329" t="s">
        <v>48</v>
      </c>
      <c r="D942" s="329" t="s">
        <v>2005</v>
      </c>
      <c r="E942" s="20" t="s">
        <v>48</v>
      </c>
      <c r="F942" s="330">
        <v>0</v>
      </c>
      <c r="G942" s="42"/>
      <c r="H942" s="48"/>
    </row>
    <row r="943" s="2" customFormat="1" ht="16.8" customHeight="1">
      <c r="A943" s="42"/>
      <c r="B943" s="48"/>
      <c r="C943" s="329" t="s">
        <v>48</v>
      </c>
      <c r="D943" s="329" t="s">
        <v>2016</v>
      </c>
      <c r="E943" s="20" t="s">
        <v>48</v>
      </c>
      <c r="F943" s="330">
        <v>336</v>
      </c>
      <c r="G943" s="42"/>
      <c r="H943" s="48"/>
    </row>
    <row r="944" s="2" customFormat="1" ht="16.8" customHeight="1">
      <c r="A944" s="42"/>
      <c r="B944" s="48"/>
      <c r="C944" s="329" t="s">
        <v>48</v>
      </c>
      <c r="D944" s="329" t="s">
        <v>2000</v>
      </c>
      <c r="E944" s="20" t="s">
        <v>48</v>
      </c>
      <c r="F944" s="330">
        <v>196</v>
      </c>
      <c r="G944" s="42"/>
      <c r="H944" s="48"/>
    </row>
    <row r="945" s="2" customFormat="1" ht="16.8" customHeight="1">
      <c r="A945" s="42"/>
      <c r="B945" s="48"/>
      <c r="C945" s="329" t="s">
        <v>1774</v>
      </c>
      <c r="D945" s="329" t="s">
        <v>268</v>
      </c>
      <c r="E945" s="20" t="s">
        <v>48</v>
      </c>
      <c r="F945" s="330">
        <v>1603.8</v>
      </c>
      <c r="G945" s="42"/>
      <c r="H945" s="48"/>
    </row>
    <row r="946" s="2" customFormat="1" ht="16.8" customHeight="1">
      <c r="A946" s="42"/>
      <c r="B946" s="48"/>
      <c r="C946" s="331" t="s">
        <v>2780</v>
      </c>
      <c r="D946" s="42"/>
      <c r="E946" s="42"/>
      <c r="F946" s="42"/>
      <c r="G946" s="42"/>
      <c r="H946" s="48"/>
    </row>
    <row r="947" s="2" customFormat="1" ht="16.8" customHeight="1">
      <c r="A947" s="42"/>
      <c r="B947" s="48"/>
      <c r="C947" s="329" t="s">
        <v>2008</v>
      </c>
      <c r="D947" s="329" t="s">
        <v>2009</v>
      </c>
      <c r="E947" s="20" t="s">
        <v>528</v>
      </c>
      <c r="F947" s="330">
        <v>886.774</v>
      </c>
      <c r="G947" s="42"/>
      <c r="H947" s="48"/>
    </row>
    <row r="948" s="2" customFormat="1" ht="16.8" customHeight="1">
      <c r="A948" s="42"/>
      <c r="B948" s="48"/>
      <c r="C948" s="329" t="s">
        <v>48</v>
      </c>
      <c r="D948" s="329" t="s">
        <v>1929</v>
      </c>
      <c r="E948" s="20" t="s">
        <v>48</v>
      </c>
      <c r="F948" s="330">
        <v>4253.6859999999997</v>
      </c>
      <c r="G948" s="42"/>
      <c r="H948" s="48"/>
    </row>
    <row r="949" s="2" customFormat="1" ht="16.8" customHeight="1">
      <c r="A949" s="42"/>
      <c r="B949" s="48"/>
      <c r="C949" s="329" t="s">
        <v>48</v>
      </c>
      <c r="D949" s="329" t="s">
        <v>1930</v>
      </c>
      <c r="E949" s="20" t="s">
        <v>48</v>
      </c>
      <c r="F949" s="330">
        <v>2344.1840000000002</v>
      </c>
      <c r="G949" s="42"/>
      <c r="H949" s="48"/>
    </row>
    <row r="950" s="2" customFormat="1" ht="16.8" customHeight="1">
      <c r="A950" s="42"/>
      <c r="B950" s="48"/>
      <c r="C950" s="329" t="s">
        <v>48</v>
      </c>
      <c r="D950" s="329" t="s">
        <v>1931</v>
      </c>
      <c r="E950" s="20" t="s">
        <v>48</v>
      </c>
      <c r="F950" s="330">
        <v>2266.5619999999999</v>
      </c>
      <c r="G950" s="42"/>
      <c r="H950" s="48"/>
    </row>
    <row r="951" s="2" customFormat="1" ht="16.8" customHeight="1">
      <c r="A951" s="42"/>
      <c r="B951" s="48"/>
      <c r="C951" s="329" t="s">
        <v>48</v>
      </c>
      <c r="D951" s="329" t="s">
        <v>1932</v>
      </c>
      <c r="E951" s="20" t="s">
        <v>48</v>
      </c>
      <c r="F951" s="330">
        <v>3089.3560000000002</v>
      </c>
      <c r="G951" s="42"/>
      <c r="H951" s="48"/>
    </row>
    <row r="952" s="2" customFormat="1" ht="16.8" customHeight="1">
      <c r="A952" s="42"/>
      <c r="B952" s="48"/>
      <c r="C952" s="329" t="s">
        <v>48</v>
      </c>
      <c r="D952" s="329" t="s">
        <v>1933</v>
      </c>
      <c r="E952" s="20" t="s">
        <v>48</v>
      </c>
      <c r="F952" s="330">
        <v>4029.7750000000001</v>
      </c>
      <c r="G952" s="42"/>
      <c r="H952" s="48"/>
    </row>
    <row r="953" s="2" customFormat="1" ht="16.8" customHeight="1">
      <c r="A953" s="42"/>
      <c r="B953" s="48"/>
      <c r="C953" s="329" t="s">
        <v>1777</v>
      </c>
      <c r="D953" s="329" t="s">
        <v>268</v>
      </c>
      <c r="E953" s="20" t="s">
        <v>48</v>
      </c>
      <c r="F953" s="330">
        <v>81907.263000000006</v>
      </c>
      <c r="G953" s="42"/>
      <c r="H953" s="48"/>
    </row>
    <row r="954" s="2" customFormat="1" ht="16.8" customHeight="1">
      <c r="A954" s="42"/>
      <c r="B954" s="48"/>
      <c r="C954" s="331" t="s">
        <v>2780</v>
      </c>
      <c r="D954" s="42"/>
      <c r="E954" s="42"/>
      <c r="F954" s="42"/>
      <c r="G954" s="42"/>
      <c r="H954" s="48"/>
    </row>
    <row r="955" s="2" customFormat="1" ht="16.8" customHeight="1">
      <c r="A955" s="42"/>
      <c r="B955" s="48"/>
      <c r="C955" s="329" t="s">
        <v>1917</v>
      </c>
      <c r="D955" s="329" t="s">
        <v>2898</v>
      </c>
      <c r="E955" s="20" t="s">
        <v>379</v>
      </c>
      <c r="F955" s="330">
        <v>81907.263000000006</v>
      </c>
      <c r="G955" s="42"/>
      <c r="H955" s="48"/>
    </row>
    <row r="956" s="2" customFormat="1" ht="16.8" customHeight="1">
      <c r="A956" s="42"/>
      <c r="B956" s="48"/>
      <c r="C956" s="329" t="s">
        <v>1960</v>
      </c>
      <c r="D956" s="329" t="s">
        <v>2899</v>
      </c>
      <c r="E956" s="20" t="s">
        <v>379</v>
      </c>
      <c r="F956" s="330">
        <v>81907.263000000006</v>
      </c>
      <c r="G956" s="42"/>
      <c r="H956" s="48"/>
    </row>
    <row r="957" s="2" customFormat="1" ht="16.8" customHeight="1">
      <c r="A957" s="42"/>
      <c r="B957" s="48"/>
      <c r="C957" s="325" t="s">
        <v>1779</v>
      </c>
      <c r="D957" s="326" t="s">
        <v>48</v>
      </c>
      <c r="E957" s="327" t="s">
        <v>48</v>
      </c>
      <c r="F957" s="328">
        <v>20</v>
      </c>
      <c r="G957" s="42"/>
      <c r="H957" s="48"/>
    </row>
    <row r="958" s="2" customFormat="1" ht="16.8" customHeight="1">
      <c r="A958" s="42"/>
      <c r="B958" s="48"/>
      <c r="C958" s="329" t="s">
        <v>1779</v>
      </c>
      <c r="D958" s="329" t="s">
        <v>1819</v>
      </c>
      <c r="E958" s="20" t="s">
        <v>48</v>
      </c>
      <c r="F958" s="330">
        <v>20</v>
      </c>
      <c r="G958" s="42"/>
      <c r="H958" s="48"/>
    </row>
    <row r="959" s="2" customFormat="1" ht="16.8" customHeight="1">
      <c r="A959" s="42"/>
      <c r="B959" s="48"/>
      <c r="C959" s="331" t="s">
        <v>2780</v>
      </c>
      <c r="D959" s="42"/>
      <c r="E959" s="42"/>
      <c r="F959" s="42"/>
      <c r="G959" s="42"/>
      <c r="H959" s="48"/>
    </row>
    <row r="960" s="2" customFormat="1" ht="16.8" customHeight="1">
      <c r="A960" s="42"/>
      <c r="B960" s="48"/>
      <c r="C960" s="329" t="s">
        <v>1810</v>
      </c>
      <c r="D960" s="329" t="s">
        <v>2900</v>
      </c>
      <c r="E960" s="20" t="s">
        <v>413</v>
      </c>
      <c r="F960" s="330">
        <v>279</v>
      </c>
      <c r="G960" s="42"/>
      <c r="H960" s="48"/>
    </row>
    <row r="961" s="2" customFormat="1" ht="16.8" customHeight="1">
      <c r="A961" s="42"/>
      <c r="B961" s="48"/>
      <c r="C961" s="329" t="s">
        <v>1846</v>
      </c>
      <c r="D961" s="329" t="s">
        <v>2901</v>
      </c>
      <c r="E961" s="20" t="s">
        <v>259</v>
      </c>
      <c r="F961" s="330">
        <v>132</v>
      </c>
      <c r="G961" s="42"/>
      <c r="H961" s="48"/>
    </row>
    <row r="962" s="2" customFormat="1" ht="16.8" customHeight="1">
      <c r="A962" s="42"/>
      <c r="B962" s="48"/>
      <c r="C962" s="329" t="s">
        <v>1851</v>
      </c>
      <c r="D962" s="329" t="s">
        <v>2896</v>
      </c>
      <c r="E962" s="20" t="s">
        <v>259</v>
      </c>
      <c r="F962" s="330">
        <v>1338</v>
      </c>
      <c r="G962" s="42"/>
      <c r="H962" s="48"/>
    </row>
    <row r="963" s="2" customFormat="1" ht="16.8" customHeight="1">
      <c r="A963" s="42"/>
      <c r="B963" s="48"/>
      <c r="C963" s="329" t="s">
        <v>1969</v>
      </c>
      <c r="D963" s="329" t="s">
        <v>2902</v>
      </c>
      <c r="E963" s="20" t="s">
        <v>192</v>
      </c>
      <c r="F963" s="330">
        <v>1701.25</v>
      </c>
      <c r="G963" s="42"/>
      <c r="H963" s="48"/>
    </row>
    <row r="964" s="2" customFormat="1" ht="16.8" customHeight="1">
      <c r="A964" s="42"/>
      <c r="B964" s="48"/>
      <c r="C964" s="329" t="s">
        <v>1861</v>
      </c>
      <c r="D964" s="329" t="s">
        <v>1862</v>
      </c>
      <c r="E964" s="20" t="s">
        <v>528</v>
      </c>
      <c r="F964" s="330">
        <v>254.83000000000001</v>
      </c>
      <c r="G964" s="42"/>
      <c r="H964" s="48"/>
    </row>
    <row r="965" s="2" customFormat="1" ht="16.8" customHeight="1">
      <c r="A965" s="42"/>
      <c r="B965" s="48"/>
      <c r="C965" s="325" t="s">
        <v>1780</v>
      </c>
      <c r="D965" s="326" t="s">
        <v>48</v>
      </c>
      <c r="E965" s="327" t="s">
        <v>48</v>
      </c>
      <c r="F965" s="328">
        <v>74</v>
      </c>
      <c r="G965" s="42"/>
      <c r="H965" s="48"/>
    </row>
    <row r="966" s="2" customFormat="1" ht="16.8" customHeight="1">
      <c r="A966" s="42"/>
      <c r="B966" s="48"/>
      <c r="C966" s="329" t="s">
        <v>1780</v>
      </c>
      <c r="D966" s="329" t="s">
        <v>1820</v>
      </c>
      <c r="E966" s="20" t="s">
        <v>48</v>
      </c>
      <c r="F966" s="330">
        <v>74</v>
      </c>
      <c r="G966" s="42"/>
      <c r="H966" s="48"/>
    </row>
    <row r="967" s="2" customFormat="1" ht="16.8" customHeight="1">
      <c r="A967" s="42"/>
      <c r="B967" s="48"/>
      <c r="C967" s="331" t="s">
        <v>2780</v>
      </c>
      <c r="D967" s="42"/>
      <c r="E967" s="42"/>
      <c r="F967" s="42"/>
      <c r="G967" s="42"/>
      <c r="H967" s="48"/>
    </row>
    <row r="968" s="2" customFormat="1" ht="16.8" customHeight="1">
      <c r="A968" s="42"/>
      <c r="B968" s="48"/>
      <c r="C968" s="329" t="s">
        <v>1810</v>
      </c>
      <c r="D968" s="329" t="s">
        <v>2900</v>
      </c>
      <c r="E968" s="20" t="s">
        <v>413</v>
      </c>
      <c r="F968" s="330">
        <v>279</v>
      </c>
      <c r="G968" s="42"/>
      <c r="H968" s="48"/>
    </row>
    <row r="969" s="2" customFormat="1" ht="16.8" customHeight="1">
      <c r="A969" s="42"/>
      <c r="B969" s="48"/>
      <c r="C969" s="329" t="s">
        <v>1834</v>
      </c>
      <c r="D969" s="329" t="s">
        <v>2903</v>
      </c>
      <c r="E969" s="20" t="s">
        <v>413</v>
      </c>
      <c r="F969" s="330">
        <v>74</v>
      </c>
      <c r="G969" s="42"/>
      <c r="H969" s="48"/>
    </row>
    <row r="970" s="2" customFormat="1" ht="16.8" customHeight="1">
      <c r="A970" s="42"/>
      <c r="B970" s="48"/>
      <c r="C970" s="329" t="s">
        <v>1870</v>
      </c>
      <c r="D970" s="329" t="s">
        <v>2904</v>
      </c>
      <c r="E970" s="20" t="s">
        <v>259</v>
      </c>
      <c r="F970" s="330">
        <v>532.79999999999995</v>
      </c>
      <c r="G970" s="42"/>
      <c r="H970" s="48"/>
    </row>
    <row r="971" s="2" customFormat="1" ht="16.8" customHeight="1">
      <c r="A971" s="42"/>
      <c r="B971" s="48"/>
      <c r="C971" s="329" t="s">
        <v>1875</v>
      </c>
      <c r="D971" s="329" t="s">
        <v>2894</v>
      </c>
      <c r="E971" s="20" t="s">
        <v>259</v>
      </c>
      <c r="F971" s="330">
        <v>377.39999999999998</v>
      </c>
      <c r="G971" s="42"/>
      <c r="H971" s="48"/>
    </row>
    <row r="972" s="2" customFormat="1" ht="16.8" customHeight="1">
      <c r="A972" s="42"/>
      <c r="B972" s="48"/>
      <c r="C972" s="329" t="s">
        <v>1969</v>
      </c>
      <c r="D972" s="329" t="s">
        <v>2902</v>
      </c>
      <c r="E972" s="20" t="s">
        <v>192</v>
      </c>
      <c r="F972" s="330">
        <v>1701.25</v>
      </c>
      <c r="G972" s="42"/>
      <c r="H972" s="48"/>
    </row>
    <row r="973" s="2" customFormat="1" ht="16.8" customHeight="1">
      <c r="A973" s="42"/>
      <c r="B973" s="48"/>
      <c r="C973" s="329" t="s">
        <v>1861</v>
      </c>
      <c r="D973" s="329" t="s">
        <v>1862</v>
      </c>
      <c r="E973" s="20" t="s">
        <v>528</v>
      </c>
      <c r="F973" s="330">
        <v>254.83000000000001</v>
      </c>
      <c r="G973" s="42"/>
      <c r="H973" s="48"/>
    </row>
    <row r="974" s="2" customFormat="1" ht="16.8" customHeight="1">
      <c r="A974" s="42"/>
      <c r="B974" s="48"/>
      <c r="C974" s="325" t="s">
        <v>1781</v>
      </c>
      <c r="D974" s="326" t="s">
        <v>48</v>
      </c>
      <c r="E974" s="327" t="s">
        <v>48</v>
      </c>
      <c r="F974" s="328">
        <v>65</v>
      </c>
      <c r="G974" s="42"/>
      <c r="H974" s="48"/>
    </row>
    <row r="975" s="2" customFormat="1" ht="16.8" customHeight="1">
      <c r="A975" s="42"/>
      <c r="B975" s="48"/>
      <c r="C975" s="329" t="s">
        <v>1781</v>
      </c>
      <c r="D975" s="329" t="s">
        <v>1817</v>
      </c>
      <c r="E975" s="20" t="s">
        <v>48</v>
      </c>
      <c r="F975" s="330">
        <v>65</v>
      </c>
      <c r="G975" s="42"/>
      <c r="H975" s="48"/>
    </row>
    <row r="976" s="2" customFormat="1" ht="16.8" customHeight="1">
      <c r="A976" s="42"/>
      <c r="B976" s="48"/>
      <c r="C976" s="331" t="s">
        <v>2780</v>
      </c>
      <c r="D976" s="42"/>
      <c r="E976" s="42"/>
      <c r="F976" s="42"/>
      <c r="G976" s="42"/>
      <c r="H976" s="48"/>
    </row>
    <row r="977" s="2" customFormat="1" ht="16.8" customHeight="1">
      <c r="A977" s="42"/>
      <c r="B977" s="48"/>
      <c r="C977" s="329" t="s">
        <v>1810</v>
      </c>
      <c r="D977" s="329" t="s">
        <v>2900</v>
      </c>
      <c r="E977" s="20" t="s">
        <v>413</v>
      </c>
      <c r="F977" s="330">
        <v>279</v>
      </c>
      <c r="G977" s="42"/>
      <c r="H977" s="48"/>
    </row>
    <row r="978" s="2" customFormat="1" ht="16.8" customHeight="1">
      <c r="A978" s="42"/>
      <c r="B978" s="48"/>
      <c r="C978" s="329" t="s">
        <v>1851</v>
      </c>
      <c r="D978" s="329" t="s">
        <v>2896</v>
      </c>
      <c r="E978" s="20" t="s">
        <v>259</v>
      </c>
      <c r="F978" s="330">
        <v>1338</v>
      </c>
      <c r="G978" s="42"/>
      <c r="H978" s="48"/>
    </row>
    <row r="979" s="2" customFormat="1" ht="16.8" customHeight="1">
      <c r="A979" s="42"/>
      <c r="B979" s="48"/>
      <c r="C979" s="325" t="s">
        <v>1782</v>
      </c>
      <c r="D979" s="326" t="s">
        <v>48</v>
      </c>
      <c r="E979" s="327" t="s">
        <v>48</v>
      </c>
      <c r="F979" s="328">
        <v>186</v>
      </c>
      <c r="G979" s="42"/>
      <c r="H979" s="48"/>
    </row>
    <row r="980" s="2" customFormat="1" ht="16.8" customHeight="1">
      <c r="A980" s="42"/>
      <c r="B980" s="48"/>
      <c r="C980" s="329" t="s">
        <v>48</v>
      </c>
      <c r="D980" s="329" t="s">
        <v>1814</v>
      </c>
      <c r="E980" s="20" t="s">
        <v>48</v>
      </c>
      <c r="F980" s="330">
        <v>0</v>
      </c>
      <c r="G980" s="42"/>
      <c r="H980" s="48"/>
    </row>
    <row r="981" s="2" customFormat="1" ht="16.8" customHeight="1">
      <c r="A981" s="42"/>
      <c r="B981" s="48"/>
      <c r="C981" s="329" t="s">
        <v>48</v>
      </c>
      <c r="D981" s="329" t="s">
        <v>1815</v>
      </c>
      <c r="E981" s="20" t="s">
        <v>48</v>
      </c>
      <c r="F981" s="330">
        <v>0</v>
      </c>
      <c r="G981" s="42"/>
      <c r="H981" s="48"/>
    </row>
    <row r="982" s="2" customFormat="1" ht="16.8" customHeight="1">
      <c r="A982" s="42"/>
      <c r="B982" s="48"/>
      <c r="C982" s="329" t="s">
        <v>1786</v>
      </c>
      <c r="D982" s="329" t="s">
        <v>1816</v>
      </c>
      <c r="E982" s="20" t="s">
        <v>48</v>
      </c>
      <c r="F982" s="330">
        <v>121</v>
      </c>
      <c r="G982" s="42"/>
      <c r="H982" s="48"/>
    </row>
    <row r="983" s="2" customFormat="1" ht="16.8" customHeight="1">
      <c r="A983" s="42"/>
      <c r="B983" s="48"/>
      <c r="C983" s="329" t="s">
        <v>1781</v>
      </c>
      <c r="D983" s="329" t="s">
        <v>1817</v>
      </c>
      <c r="E983" s="20" t="s">
        <v>48</v>
      </c>
      <c r="F983" s="330">
        <v>65</v>
      </c>
      <c r="G983" s="42"/>
      <c r="H983" s="48"/>
    </row>
    <row r="984" s="2" customFormat="1" ht="16.8" customHeight="1">
      <c r="A984" s="42"/>
      <c r="B984" s="48"/>
      <c r="C984" s="329" t="s">
        <v>1782</v>
      </c>
      <c r="D984" s="329" t="s">
        <v>310</v>
      </c>
      <c r="E984" s="20" t="s">
        <v>48</v>
      </c>
      <c r="F984" s="330">
        <v>186</v>
      </c>
      <c r="G984" s="42"/>
      <c r="H984" s="48"/>
    </row>
    <row r="985" s="2" customFormat="1" ht="16.8" customHeight="1">
      <c r="A985" s="42"/>
      <c r="B985" s="48"/>
      <c r="C985" s="331" t="s">
        <v>2780</v>
      </c>
      <c r="D985" s="42"/>
      <c r="E985" s="42"/>
      <c r="F985" s="42"/>
      <c r="G985" s="42"/>
      <c r="H985" s="48"/>
    </row>
    <row r="986" s="2" customFormat="1" ht="16.8" customHeight="1">
      <c r="A986" s="42"/>
      <c r="B986" s="48"/>
      <c r="C986" s="329" t="s">
        <v>1810</v>
      </c>
      <c r="D986" s="329" t="s">
        <v>2900</v>
      </c>
      <c r="E986" s="20" t="s">
        <v>413</v>
      </c>
      <c r="F986" s="330">
        <v>279</v>
      </c>
      <c r="G986" s="42"/>
      <c r="H986" s="48"/>
    </row>
    <row r="987" s="2" customFormat="1" ht="16.8" customHeight="1">
      <c r="A987" s="42"/>
      <c r="B987" s="48"/>
      <c r="C987" s="329" t="s">
        <v>1839</v>
      </c>
      <c r="D987" s="329" t="s">
        <v>2905</v>
      </c>
      <c r="E987" s="20" t="s">
        <v>259</v>
      </c>
      <c r="F987" s="330">
        <v>1398.5999999999999</v>
      </c>
      <c r="G987" s="42"/>
      <c r="H987" s="48"/>
    </row>
    <row r="988" s="2" customFormat="1" ht="16.8" customHeight="1">
      <c r="A988" s="42"/>
      <c r="B988" s="48"/>
      <c r="C988" s="329" t="s">
        <v>1969</v>
      </c>
      <c r="D988" s="329" t="s">
        <v>2902</v>
      </c>
      <c r="E988" s="20" t="s">
        <v>192</v>
      </c>
      <c r="F988" s="330">
        <v>1701.25</v>
      </c>
      <c r="G988" s="42"/>
      <c r="H988" s="48"/>
    </row>
    <row r="989" s="2" customFormat="1" ht="16.8" customHeight="1">
      <c r="A989" s="42"/>
      <c r="B989" s="48"/>
      <c r="C989" s="329" t="s">
        <v>1861</v>
      </c>
      <c r="D989" s="329" t="s">
        <v>1862</v>
      </c>
      <c r="E989" s="20" t="s">
        <v>528</v>
      </c>
      <c r="F989" s="330">
        <v>254.83000000000001</v>
      </c>
      <c r="G989" s="42"/>
      <c r="H989" s="48"/>
    </row>
    <row r="990" s="2" customFormat="1" ht="16.8" customHeight="1">
      <c r="A990" s="42"/>
      <c r="B990" s="48"/>
      <c r="C990" s="325" t="s">
        <v>1785</v>
      </c>
      <c r="D990" s="326" t="s">
        <v>48</v>
      </c>
      <c r="E990" s="327" t="s">
        <v>48</v>
      </c>
      <c r="F990" s="328">
        <v>73</v>
      </c>
      <c r="G990" s="42"/>
      <c r="H990" s="48"/>
    </row>
    <row r="991" s="2" customFormat="1" ht="16.8" customHeight="1">
      <c r="A991" s="42"/>
      <c r="B991" s="48"/>
      <c r="C991" s="329" t="s">
        <v>1785</v>
      </c>
      <c r="D991" s="329" t="s">
        <v>1818</v>
      </c>
      <c r="E991" s="20" t="s">
        <v>48</v>
      </c>
      <c r="F991" s="330">
        <v>73</v>
      </c>
      <c r="G991" s="42"/>
      <c r="H991" s="48"/>
    </row>
    <row r="992" s="2" customFormat="1" ht="16.8" customHeight="1">
      <c r="A992" s="42"/>
      <c r="B992" s="48"/>
      <c r="C992" s="331" t="s">
        <v>2780</v>
      </c>
      <c r="D992" s="42"/>
      <c r="E992" s="42"/>
      <c r="F992" s="42"/>
      <c r="G992" s="42"/>
      <c r="H992" s="48"/>
    </row>
    <row r="993" s="2" customFormat="1" ht="16.8" customHeight="1">
      <c r="A993" s="42"/>
      <c r="B993" s="48"/>
      <c r="C993" s="329" t="s">
        <v>1810</v>
      </c>
      <c r="D993" s="329" t="s">
        <v>2900</v>
      </c>
      <c r="E993" s="20" t="s">
        <v>413</v>
      </c>
      <c r="F993" s="330">
        <v>279</v>
      </c>
      <c r="G993" s="42"/>
      <c r="H993" s="48"/>
    </row>
    <row r="994" s="2" customFormat="1" ht="16.8" customHeight="1">
      <c r="A994" s="42"/>
      <c r="B994" s="48"/>
      <c r="C994" s="329" t="s">
        <v>1839</v>
      </c>
      <c r="D994" s="329" t="s">
        <v>2905</v>
      </c>
      <c r="E994" s="20" t="s">
        <v>259</v>
      </c>
      <c r="F994" s="330">
        <v>1398.5999999999999</v>
      </c>
      <c r="G994" s="42"/>
      <c r="H994" s="48"/>
    </row>
    <row r="995" s="2" customFormat="1" ht="16.8" customHeight="1">
      <c r="A995" s="42"/>
      <c r="B995" s="48"/>
      <c r="C995" s="329" t="s">
        <v>1851</v>
      </c>
      <c r="D995" s="329" t="s">
        <v>2896</v>
      </c>
      <c r="E995" s="20" t="s">
        <v>259</v>
      </c>
      <c r="F995" s="330">
        <v>1338</v>
      </c>
      <c r="G995" s="42"/>
      <c r="H995" s="48"/>
    </row>
    <row r="996" s="2" customFormat="1" ht="16.8" customHeight="1">
      <c r="A996" s="42"/>
      <c r="B996" s="48"/>
      <c r="C996" s="329" t="s">
        <v>1969</v>
      </c>
      <c r="D996" s="329" t="s">
        <v>2902</v>
      </c>
      <c r="E996" s="20" t="s">
        <v>192</v>
      </c>
      <c r="F996" s="330">
        <v>1701.25</v>
      </c>
      <c r="G996" s="42"/>
      <c r="H996" s="48"/>
    </row>
    <row r="997" s="2" customFormat="1" ht="16.8" customHeight="1">
      <c r="A997" s="42"/>
      <c r="B997" s="48"/>
      <c r="C997" s="329" t="s">
        <v>1861</v>
      </c>
      <c r="D997" s="329" t="s">
        <v>1862</v>
      </c>
      <c r="E997" s="20" t="s">
        <v>528</v>
      </c>
      <c r="F997" s="330">
        <v>254.83000000000001</v>
      </c>
      <c r="G997" s="42"/>
      <c r="H997" s="48"/>
    </row>
    <row r="998" s="2" customFormat="1" ht="16.8" customHeight="1">
      <c r="A998" s="42"/>
      <c r="B998" s="48"/>
      <c r="C998" s="325" t="s">
        <v>1786</v>
      </c>
      <c r="D998" s="326" t="s">
        <v>48</v>
      </c>
      <c r="E998" s="327" t="s">
        <v>48</v>
      </c>
      <c r="F998" s="328">
        <v>121</v>
      </c>
      <c r="G998" s="42"/>
      <c r="H998" s="48"/>
    </row>
    <row r="999" s="2" customFormat="1" ht="16.8" customHeight="1">
      <c r="A999" s="42"/>
      <c r="B999" s="48"/>
      <c r="C999" s="329" t="s">
        <v>48</v>
      </c>
      <c r="D999" s="329" t="s">
        <v>1814</v>
      </c>
      <c r="E999" s="20" t="s">
        <v>48</v>
      </c>
      <c r="F999" s="330">
        <v>0</v>
      </c>
      <c r="G999" s="42"/>
      <c r="H999" s="48"/>
    </row>
    <row r="1000" s="2" customFormat="1" ht="16.8" customHeight="1">
      <c r="A1000" s="42"/>
      <c r="B1000" s="48"/>
      <c r="C1000" s="329" t="s">
        <v>48</v>
      </c>
      <c r="D1000" s="329" t="s">
        <v>1815</v>
      </c>
      <c r="E1000" s="20" t="s">
        <v>48</v>
      </c>
      <c r="F1000" s="330">
        <v>0</v>
      </c>
      <c r="G1000" s="42"/>
      <c r="H1000" s="48"/>
    </row>
    <row r="1001" s="2" customFormat="1" ht="16.8" customHeight="1">
      <c r="A1001" s="42"/>
      <c r="B1001" s="48"/>
      <c r="C1001" s="329" t="s">
        <v>1786</v>
      </c>
      <c r="D1001" s="329" t="s">
        <v>1816</v>
      </c>
      <c r="E1001" s="20" t="s">
        <v>48</v>
      </c>
      <c r="F1001" s="330">
        <v>121</v>
      </c>
      <c r="G1001" s="42"/>
      <c r="H1001" s="48"/>
    </row>
    <row r="1002" s="2" customFormat="1" ht="16.8" customHeight="1">
      <c r="A1002" s="42"/>
      <c r="B1002" s="48"/>
      <c r="C1002" s="331" t="s">
        <v>2780</v>
      </c>
      <c r="D1002" s="42"/>
      <c r="E1002" s="42"/>
      <c r="F1002" s="42"/>
      <c r="G1002" s="42"/>
      <c r="H1002" s="48"/>
    </row>
    <row r="1003" s="2" customFormat="1" ht="16.8" customHeight="1">
      <c r="A1003" s="42"/>
      <c r="B1003" s="48"/>
      <c r="C1003" s="329" t="s">
        <v>1810</v>
      </c>
      <c r="D1003" s="329" t="s">
        <v>2900</v>
      </c>
      <c r="E1003" s="20" t="s">
        <v>413</v>
      </c>
      <c r="F1003" s="330">
        <v>279</v>
      </c>
      <c r="G1003" s="42"/>
      <c r="H1003" s="48"/>
    </row>
    <row r="1004" s="2" customFormat="1" ht="16.8" customHeight="1">
      <c r="A1004" s="42"/>
      <c r="B1004" s="48"/>
      <c r="C1004" s="329" t="s">
        <v>1851</v>
      </c>
      <c r="D1004" s="329" t="s">
        <v>2896</v>
      </c>
      <c r="E1004" s="20" t="s">
        <v>259</v>
      </c>
      <c r="F1004" s="330">
        <v>1338</v>
      </c>
      <c r="G1004" s="42"/>
      <c r="H1004" s="48"/>
    </row>
    <row r="1005" s="2" customFormat="1" ht="16.8" customHeight="1">
      <c r="A1005" s="42"/>
      <c r="B1005" s="48"/>
      <c r="C1005" s="325" t="s">
        <v>1821</v>
      </c>
      <c r="D1005" s="326" t="s">
        <v>48</v>
      </c>
      <c r="E1005" s="327" t="s">
        <v>48</v>
      </c>
      <c r="F1005" s="328">
        <v>353</v>
      </c>
      <c r="G1005" s="42"/>
      <c r="H1005" s="48"/>
    </row>
    <row r="1006" s="2" customFormat="1" ht="16.8" customHeight="1">
      <c r="A1006" s="42"/>
      <c r="B1006" s="48"/>
      <c r="C1006" s="329" t="s">
        <v>48</v>
      </c>
      <c r="D1006" s="329" t="s">
        <v>1814</v>
      </c>
      <c r="E1006" s="20" t="s">
        <v>48</v>
      </c>
      <c r="F1006" s="330">
        <v>0</v>
      </c>
      <c r="G1006" s="42"/>
      <c r="H1006" s="48"/>
    </row>
    <row r="1007" s="2" customFormat="1" ht="16.8" customHeight="1">
      <c r="A1007" s="42"/>
      <c r="B1007" s="48"/>
      <c r="C1007" s="329" t="s">
        <v>48</v>
      </c>
      <c r="D1007" s="329" t="s">
        <v>1815</v>
      </c>
      <c r="E1007" s="20" t="s">
        <v>48</v>
      </c>
      <c r="F1007" s="330">
        <v>0</v>
      </c>
      <c r="G1007" s="42"/>
      <c r="H1007" s="48"/>
    </row>
    <row r="1008" s="2" customFormat="1" ht="16.8" customHeight="1">
      <c r="A1008" s="42"/>
      <c r="B1008" s="48"/>
      <c r="C1008" s="329" t="s">
        <v>1786</v>
      </c>
      <c r="D1008" s="329" t="s">
        <v>1816</v>
      </c>
      <c r="E1008" s="20" t="s">
        <v>48</v>
      </c>
      <c r="F1008" s="330">
        <v>121</v>
      </c>
      <c r="G1008" s="42"/>
      <c r="H1008" s="48"/>
    </row>
    <row r="1009" s="2" customFormat="1" ht="16.8" customHeight="1">
      <c r="A1009" s="42"/>
      <c r="B1009" s="48"/>
      <c r="C1009" s="329" t="s">
        <v>1781</v>
      </c>
      <c r="D1009" s="329" t="s">
        <v>1817</v>
      </c>
      <c r="E1009" s="20" t="s">
        <v>48</v>
      </c>
      <c r="F1009" s="330">
        <v>65</v>
      </c>
      <c r="G1009" s="42"/>
      <c r="H1009" s="48"/>
    </row>
    <row r="1010" s="2" customFormat="1" ht="16.8" customHeight="1">
      <c r="A1010" s="42"/>
      <c r="B1010" s="48"/>
      <c r="C1010" s="329" t="s">
        <v>1785</v>
      </c>
      <c r="D1010" s="329" t="s">
        <v>1818</v>
      </c>
      <c r="E1010" s="20" t="s">
        <v>48</v>
      </c>
      <c r="F1010" s="330">
        <v>73</v>
      </c>
      <c r="G1010" s="42"/>
      <c r="H1010" s="48"/>
    </row>
    <row r="1011" s="2" customFormat="1" ht="16.8" customHeight="1">
      <c r="A1011" s="42"/>
      <c r="B1011" s="48"/>
      <c r="C1011" s="329" t="s">
        <v>1779</v>
      </c>
      <c r="D1011" s="329" t="s">
        <v>1819</v>
      </c>
      <c r="E1011" s="20" t="s">
        <v>48</v>
      </c>
      <c r="F1011" s="330">
        <v>20</v>
      </c>
      <c r="G1011" s="42"/>
      <c r="H1011" s="48"/>
    </row>
    <row r="1012" s="2" customFormat="1" ht="16.8" customHeight="1">
      <c r="A1012" s="42"/>
      <c r="B1012" s="48"/>
      <c r="C1012" s="329" t="s">
        <v>1780</v>
      </c>
      <c r="D1012" s="329" t="s">
        <v>1820</v>
      </c>
      <c r="E1012" s="20" t="s">
        <v>48</v>
      </c>
      <c r="F1012" s="330">
        <v>74</v>
      </c>
      <c r="G1012" s="42"/>
      <c r="H1012" s="48"/>
    </row>
    <row r="1013" s="2" customFormat="1" ht="16.8" customHeight="1">
      <c r="A1013" s="42"/>
      <c r="B1013" s="48"/>
      <c r="C1013" s="329" t="s">
        <v>1821</v>
      </c>
      <c r="D1013" s="329" t="s">
        <v>268</v>
      </c>
      <c r="E1013" s="20" t="s">
        <v>48</v>
      </c>
      <c r="F1013" s="330">
        <v>353</v>
      </c>
      <c r="G1013" s="42"/>
      <c r="H1013" s="48"/>
    </row>
    <row r="1014" s="2" customFormat="1" ht="16.8" customHeight="1">
      <c r="A1014" s="42"/>
      <c r="B1014" s="48"/>
      <c r="C1014" s="325" t="s">
        <v>1865</v>
      </c>
      <c r="D1014" s="326" t="s">
        <v>48</v>
      </c>
      <c r="E1014" s="327" t="s">
        <v>48</v>
      </c>
      <c r="F1014" s="328">
        <v>353</v>
      </c>
      <c r="G1014" s="42"/>
      <c r="H1014" s="48"/>
    </row>
    <row r="1015" s="2" customFormat="1" ht="16.8" customHeight="1">
      <c r="A1015" s="42"/>
      <c r="B1015" s="48"/>
      <c r="C1015" s="329" t="s">
        <v>48</v>
      </c>
      <c r="D1015" s="329" t="s">
        <v>1864</v>
      </c>
      <c r="E1015" s="20" t="s">
        <v>48</v>
      </c>
      <c r="F1015" s="330">
        <v>0</v>
      </c>
      <c r="G1015" s="42"/>
      <c r="H1015" s="48"/>
    </row>
    <row r="1016" s="2" customFormat="1" ht="16.8" customHeight="1">
      <c r="A1016" s="42"/>
      <c r="B1016" s="48"/>
      <c r="C1016" s="329" t="s">
        <v>48</v>
      </c>
      <c r="D1016" s="329" t="s">
        <v>1782</v>
      </c>
      <c r="E1016" s="20" t="s">
        <v>48</v>
      </c>
      <c r="F1016" s="330">
        <v>186</v>
      </c>
      <c r="G1016" s="42"/>
      <c r="H1016" s="48"/>
    </row>
    <row r="1017" s="2" customFormat="1" ht="16.8" customHeight="1">
      <c r="A1017" s="42"/>
      <c r="B1017" s="48"/>
      <c r="C1017" s="329" t="s">
        <v>48</v>
      </c>
      <c r="D1017" s="329" t="s">
        <v>1785</v>
      </c>
      <c r="E1017" s="20" t="s">
        <v>48</v>
      </c>
      <c r="F1017" s="330">
        <v>73</v>
      </c>
      <c r="G1017" s="42"/>
      <c r="H1017" s="48"/>
    </row>
    <row r="1018" s="2" customFormat="1" ht="16.8" customHeight="1">
      <c r="A1018" s="42"/>
      <c r="B1018" s="48"/>
      <c r="C1018" s="329" t="s">
        <v>48</v>
      </c>
      <c r="D1018" s="329" t="s">
        <v>1779</v>
      </c>
      <c r="E1018" s="20" t="s">
        <v>48</v>
      </c>
      <c r="F1018" s="330">
        <v>20</v>
      </c>
      <c r="G1018" s="42"/>
      <c r="H1018" s="48"/>
    </row>
    <row r="1019" s="2" customFormat="1" ht="16.8" customHeight="1">
      <c r="A1019" s="42"/>
      <c r="B1019" s="48"/>
      <c r="C1019" s="329" t="s">
        <v>48</v>
      </c>
      <c r="D1019" s="329" t="s">
        <v>1780</v>
      </c>
      <c r="E1019" s="20" t="s">
        <v>48</v>
      </c>
      <c r="F1019" s="330">
        <v>74</v>
      </c>
      <c r="G1019" s="42"/>
      <c r="H1019" s="48"/>
    </row>
    <row r="1020" s="2" customFormat="1" ht="16.8" customHeight="1">
      <c r="A1020" s="42"/>
      <c r="B1020" s="48"/>
      <c r="C1020" s="329" t="s">
        <v>1865</v>
      </c>
      <c r="D1020" s="329" t="s">
        <v>268</v>
      </c>
      <c r="E1020" s="20" t="s">
        <v>48</v>
      </c>
      <c r="F1020" s="330">
        <v>353</v>
      </c>
      <c r="G1020" s="42"/>
      <c r="H1020" s="48"/>
    </row>
    <row r="1021" s="2" customFormat="1" ht="16.8" customHeight="1">
      <c r="A1021" s="42"/>
      <c r="B1021" s="48"/>
      <c r="C1021" s="325" t="s">
        <v>1787</v>
      </c>
      <c r="D1021" s="326" t="s">
        <v>48</v>
      </c>
      <c r="E1021" s="327" t="s">
        <v>48</v>
      </c>
      <c r="F1021" s="328">
        <v>3402.5</v>
      </c>
      <c r="G1021" s="42"/>
      <c r="H1021" s="48"/>
    </row>
    <row r="1022" s="2" customFormat="1" ht="16.8" customHeight="1">
      <c r="A1022" s="42"/>
      <c r="B1022" s="48"/>
      <c r="C1022" s="329" t="s">
        <v>48</v>
      </c>
      <c r="D1022" s="329" t="s">
        <v>1973</v>
      </c>
      <c r="E1022" s="20" t="s">
        <v>48</v>
      </c>
      <c r="F1022" s="330">
        <v>0</v>
      </c>
      <c r="G1022" s="42"/>
      <c r="H1022" s="48"/>
    </row>
    <row r="1023" s="2" customFormat="1" ht="16.8" customHeight="1">
      <c r="A1023" s="42"/>
      <c r="B1023" s="48"/>
      <c r="C1023" s="329" t="s">
        <v>48</v>
      </c>
      <c r="D1023" s="329" t="s">
        <v>1974</v>
      </c>
      <c r="E1023" s="20" t="s">
        <v>48</v>
      </c>
      <c r="F1023" s="330">
        <v>1674</v>
      </c>
      <c r="G1023" s="42"/>
      <c r="H1023" s="48"/>
    </row>
    <row r="1024" s="2" customFormat="1" ht="16.8" customHeight="1">
      <c r="A1024" s="42"/>
      <c r="B1024" s="48"/>
      <c r="C1024" s="329" t="s">
        <v>48</v>
      </c>
      <c r="D1024" s="329" t="s">
        <v>1975</v>
      </c>
      <c r="E1024" s="20" t="s">
        <v>48</v>
      </c>
      <c r="F1024" s="330">
        <v>620.5</v>
      </c>
      <c r="G1024" s="42"/>
      <c r="H1024" s="48"/>
    </row>
    <row r="1025" s="2" customFormat="1" ht="16.8" customHeight="1">
      <c r="A1025" s="42"/>
      <c r="B1025" s="48"/>
      <c r="C1025" s="329" t="s">
        <v>48</v>
      </c>
      <c r="D1025" s="329" t="s">
        <v>1976</v>
      </c>
      <c r="E1025" s="20" t="s">
        <v>48</v>
      </c>
      <c r="F1025" s="330">
        <v>220</v>
      </c>
      <c r="G1025" s="42"/>
      <c r="H1025" s="48"/>
    </row>
    <row r="1026" s="2" customFormat="1" ht="16.8" customHeight="1">
      <c r="A1026" s="42"/>
      <c r="B1026" s="48"/>
      <c r="C1026" s="329" t="s">
        <v>48</v>
      </c>
      <c r="D1026" s="329" t="s">
        <v>1977</v>
      </c>
      <c r="E1026" s="20" t="s">
        <v>48</v>
      </c>
      <c r="F1026" s="330">
        <v>888</v>
      </c>
      <c r="G1026" s="42"/>
      <c r="H1026" s="48"/>
    </row>
    <row r="1027" s="2" customFormat="1" ht="16.8" customHeight="1">
      <c r="A1027" s="42"/>
      <c r="B1027" s="48"/>
      <c r="C1027" s="329" t="s">
        <v>1787</v>
      </c>
      <c r="D1027" s="329" t="s">
        <v>268</v>
      </c>
      <c r="E1027" s="20" t="s">
        <v>48</v>
      </c>
      <c r="F1027" s="330">
        <v>3402.5</v>
      </c>
      <c r="G1027" s="42"/>
      <c r="H1027" s="48"/>
    </row>
    <row r="1028" s="2" customFormat="1" ht="16.8" customHeight="1">
      <c r="A1028" s="42"/>
      <c r="B1028" s="48"/>
      <c r="C1028" s="331" t="s">
        <v>2780</v>
      </c>
      <c r="D1028" s="42"/>
      <c r="E1028" s="42"/>
      <c r="F1028" s="42"/>
      <c r="G1028" s="42"/>
      <c r="H1028" s="48"/>
    </row>
    <row r="1029" s="2" customFormat="1" ht="16.8" customHeight="1">
      <c r="A1029" s="42"/>
      <c r="B1029" s="48"/>
      <c r="C1029" s="329" t="s">
        <v>1969</v>
      </c>
      <c r="D1029" s="329" t="s">
        <v>2902</v>
      </c>
      <c r="E1029" s="20" t="s">
        <v>192</v>
      </c>
      <c r="F1029" s="330">
        <v>1701.25</v>
      </c>
      <c r="G1029" s="42"/>
      <c r="H1029" s="48"/>
    </row>
    <row r="1030" s="2" customFormat="1" ht="26.4" customHeight="1">
      <c r="A1030" s="42"/>
      <c r="B1030" s="48"/>
      <c r="C1030" s="324" t="s">
        <v>2906</v>
      </c>
      <c r="D1030" s="324" t="s">
        <v>96</v>
      </c>
      <c r="E1030" s="42"/>
      <c r="F1030" s="42"/>
      <c r="G1030" s="42"/>
      <c r="H1030" s="48"/>
    </row>
    <row r="1031" s="2" customFormat="1" ht="16.8" customHeight="1">
      <c r="A1031" s="42"/>
      <c r="B1031" s="48"/>
      <c r="C1031" s="325" t="s">
        <v>169</v>
      </c>
      <c r="D1031" s="326" t="s">
        <v>48</v>
      </c>
      <c r="E1031" s="327" t="s">
        <v>48</v>
      </c>
      <c r="F1031" s="328">
        <v>332</v>
      </c>
      <c r="G1031" s="42"/>
      <c r="H1031" s="48"/>
    </row>
    <row r="1032" s="2" customFormat="1" ht="16.8" customHeight="1">
      <c r="A1032" s="42"/>
      <c r="B1032" s="48"/>
      <c r="C1032" s="329" t="s">
        <v>204</v>
      </c>
      <c r="D1032" s="329" t="s">
        <v>2065</v>
      </c>
      <c r="E1032" s="20" t="s">
        <v>48</v>
      </c>
      <c r="F1032" s="330">
        <v>0</v>
      </c>
      <c r="G1032" s="42"/>
      <c r="H1032" s="48"/>
    </row>
    <row r="1033" s="2" customFormat="1" ht="16.8" customHeight="1">
      <c r="A1033" s="42"/>
      <c r="B1033" s="48"/>
      <c r="C1033" s="329" t="s">
        <v>202</v>
      </c>
      <c r="D1033" s="329" t="s">
        <v>2066</v>
      </c>
      <c r="E1033" s="20" t="s">
        <v>48</v>
      </c>
      <c r="F1033" s="330">
        <v>332</v>
      </c>
      <c r="G1033" s="42"/>
      <c r="H1033" s="48"/>
    </row>
    <row r="1034" s="2" customFormat="1" ht="16.8" customHeight="1">
      <c r="A1034" s="42"/>
      <c r="B1034" s="48"/>
      <c r="C1034" s="329" t="s">
        <v>169</v>
      </c>
      <c r="D1034" s="329" t="s">
        <v>268</v>
      </c>
      <c r="E1034" s="20" t="s">
        <v>48</v>
      </c>
      <c r="F1034" s="330">
        <v>332</v>
      </c>
      <c r="G1034" s="42"/>
      <c r="H1034" s="48"/>
    </row>
    <row r="1035" s="2" customFormat="1" ht="16.8" customHeight="1">
      <c r="A1035" s="42"/>
      <c r="B1035" s="48"/>
      <c r="C1035" s="331" t="s">
        <v>2780</v>
      </c>
      <c r="D1035" s="42"/>
      <c r="E1035" s="42"/>
      <c r="F1035" s="42"/>
      <c r="G1035" s="42"/>
      <c r="H1035" s="48"/>
    </row>
    <row r="1036" s="2" customFormat="1" ht="16.8" customHeight="1">
      <c r="A1036" s="42"/>
      <c r="B1036" s="48"/>
      <c r="C1036" s="329" t="s">
        <v>2062</v>
      </c>
      <c r="D1036" s="329" t="s">
        <v>2907</v>
      </c>
      <c r="E1036" s="20" t="s">
        <v>259</v>
      </c>
      <c r="F1036" s="330">
        <v>332</v>
      </c>
      <c r="G1036" s="42"/>
      <c r="H1036" s="48"/>
    </row>
    <row r="1037" s="2" customFormat="1" ht="16.8" customHeight="1">
      <c r="A1037" s="42"/>
      <c r="B1037" s="48"/>
      <c r="C1037" s="329" t="s">
        <v>274</v>
      </c>
      <c r="D1037" s="329" t="s">
        <v>2782</v>
      </c>
      <c r="E1037" s="20" t="s">
        <v>259</v>
      </c>
      <c r="F1037" s="330">
        <v>1860</v>
      </c>
      <c r="G1037" s="42"/>
      <c r="H1037" s="48"/>
    </row>
    <row r="1038" s="2" customFormat="1" ht="16.8" customHeight="1">
      <c r="A1038" s="42"/>
      <c r="B1038" s="48"/>
      <c r="C1038" s="325" t="s">
        <v>171</v>
      </c>
      <c r="D1038" s="326" t="s">
        <v>48</v>
      </c>
      <c r="E1038" s="327" t="s">
        <v>48</v>
      </c>
      <c r="F1038" s="328">
        <v>576.27999999999997</v>
      </c>
      <c r="G1038" s="42"/>
      <c r="H1038" s="48"/>
    </row>
    <row r="1039" s="2" customFormat="1" ht="16.8" customHeight="1">
      <c r="A1039" s="42"/>
      <c r="B1039" s="48"/>
      <c r="C1039" s="329" t="s">
        <v>171</v>
      </c>
      <c r="D1039" s="329" t="s">
        <v>2094</v>
      </c>
      <c r="E1039" s="20" t="s">
        <v>48</v>
      </c>
      <c r="F1039" s="330">
        <v>576.27999999999997</v>
      </c>
      <c r="G1039" s="42"/>
      <c r="H1039" s="48"/>
    </row>
    <row r="1040" s="2" customFormat="1" ht="16.8" customHeight="1">
      <c r="A1040" s="42"/>
      <c r="B1040" s="48"/>
      <c r="C1040" s="331" t="s">
        <v>2780</v>
      </c>
      <c r="D1040" s="42"/>
      <c r="E1040" s="42"/>
      <c r="F1040" s="42"/>
      <c r="G1040" s="42"/>
      <c r="H1040" s="48"/>
    </row>
    <row r="1041" s="2" customFormat="1" ht="16.8" customHeight="1">
      <c r="A1041" s="42"/>
      <c r="B1041" s="48"/>
      <c r="C1041" s="329" t="s">
        <v>541</v>
      </c>
      <c r="D1041" s="329" t="s">
        <v>2783</v>
      </c>
      <c r="E1041" s="20" t="s">
        <v>528</v>
      </c>
      <c r="F1041" s="330">
        <v>641.35199999999998</v>
      </c>
      <c r="G1041" s="42"/>
      <c r="H1041" s="48"/>
    </row>
    <row r="1042" s="2" customFormat="1" ht="16.8" customHeight="1">
      <c r="A1042" s="42"/>
      <c r="B1042" s="48"/>
      <c r="C1042" s="329" t="s">
        <v>588</v>
      </c>
      <c r="D1042" s="329" t="s">
        <v>2784</v>
      </c>
      <c r="E1042" s="20" t="s">
        <v>528</v>
      </c>
      <c r="F1042" s="330">
        <v>585.505</v>
      </c>
      <c r="G1042" s="42"/>
      <c r="H1042" s="48"/>
    </row>
    <row r="1043" s="2" customFormat="1" ht="16.8" customHeight="1">
      <c r="A1043" s="42"/>
      <c r="B1043" s="48"/>
      <c r="C1043" s="325" t="s">
        <v>2007</v>
      </c>
      <c r="D1043" s="326" t="s">
        <v>48</v>
      </c>
      <c r="E1043" s="327" t="s">
        <v>48</v>
      </c>
      <c r="F1043" s="328">
        <v>1883.5</v>
      </c>
      <c r="G1043" s="42"/>
      <c r="H1043" s="48"/>
    </row>
    <row r="1044" s="2" customFormat="1" ht="16.8" customHeight="1">
      <c r="A1044" s="42"/>
      <c r="B1044" s="48"/>
      <c r="C1044" s="329" t="s">
        <v>48</v>
      </c>
      <c r="D1044" s="329" t="s">
        <v>1997</v>
      </c>
      <c r="E1044" s="20" t="s">
        <v>48</v>
      </c>
      <c r="F1044" s="330">
        <v>0</v>
      </c>
      <c r="G1044" s="42"/>
      <c r="H1044" s="48"/>
    </row>
    <row r="1045" s="2" customFormat="1" ht="16.8" customHeight="1">
      <c r="A1045" s="42"/>
      <c r="B1045" s="48"/>
      <c r="C1045" s="329" t="s">
        <v>48</v>
      </c>
      <c r="D1045" s="329" t="s">
        <v>1998</v>
      </c>
      <c r="E1045" s="20" t="s">
        <v>48</v>
      </c>
      <c r="F1045" s="330">
        <v>588</v>
      </c>
      <c r="G1045" s="42"/>
      <c r="H1045" s="48"/>
    </row>
    <row r="1046" s="2" customFormat="1" ht="16.8" customHeight="1">
      <c r="A1046" s="42"/>
      <c r="B1046" s="48"/>
      <c r="C1046" s="329" t="s">
        <v>48</v>
      </c>
      <c r="D1046" s="329" t="s">
        <v>1999</v>
      </c>
      <c r="E1046" s="20" t="s">
        <v>48</v>
      </c>
      <c r="F1046" s="330">
        <v>385</v>
      </c>
      <c r="G1046" s="42"/>
      <c r="H1046" s="48"/>
    </row>
    <row r="1047" s="2" customFormat="1" ht="16.8" customHeight="1">
      <c r="A1047" s="42"/>
      <c r="B1047" s="48"/>
      <c r="C1047" s="329" t="s">
        <v>48</v>
      </c>
      <c r="D1047" s="329" t="s">
        <v>2000</v>
      </c>
      <c r="E1047" s="20" t="s">
        <v>48</v>
      </c>
      <c r="F1047" s="330">
        <v>196</v>
      </c>
      <c r="G1047" s="42"/>
      <c r="H1047" s="48"/>
    </row>
    <row r="1048" s="2" customFormat="1" ht="16.8" customHeight="1">
      <c r="A1048" s="42"/>
      <c r="B1048" s="48"/>
      <c r="C1048" s="329" t="s">
        <v>48</v>
      </c>
      <c r="D1048" s="329" t="s">
        <v>2001</v>
      </c>
      <c r="E1048" s="20" t="s">
        <v>48</v>
      </c>
      <c r="F1048" s="330">
        <v>45.5</v>
      </c>
      <c r="G1048" s="42"/>
      <c r="H1048" s="48"/>
    </row>
    <row r="1049" s="2" customFormat="1" ht="16.8" customHeight="1">
      <c r="A1049" s="42"/>
      <c r="B1049" s="48"/>
      <c r="C1049" s="329" t="s">
        <v>48</v>
      </c>
      <c r="D1049" s="329" t="s">
        <v>2002</v>
      </c>
      <c r="E1049" s="20" t="s">
        <v>48</v>
      </c>
      <c r="F1049" s="330">
        <v>0</v>
      </c>
      <c r="G1049" s="42"/>
      <c r="H1049" s="48"/>
    </row>
    <row r="1050" s="2" customFormat="1" ht="16.8" customHeight="1">
      <c r="A1050" s="42"/>
      <c r="B1050" s="48"/>
      <c r="C1050" s="329" t="s">
        <v>48</v>
      </c>
      <c r="D1050" s="329" t="s">
        <v>2003</v>
      </c>
      <c r="E1050" s="20" t="s">
        <v>48</v>
      </c>
      <c r="F1050" s="330">
        <v>26.5</v>
      </c>
      <c r="G1050" s="42"/>
      <c r="H1050" s="48"/>
    </row>
    <row r="1051" s="2" customFormat="1" ht="16.8" customHeight="1">
      <c r="A1051" s="42"/>
      <c r="B1051" s="48"/>
      <c r="C1051" s="329" t="s">
        <v>48</v>
      </c>
      <c r="D1051" s="329" t="s">
        <v>2004</v>
      </c>
      <c r="E1051" s="20" t="s">
        <v>48</v>
      </c>
      <c r="F1051" s="330">
        <v>26.5</v>
      </c>
      <c r="G1051" s="42"/>
      <c r="H1051" s="48"/>
    </row>
    <row r="1052" s="2" customFormat="1" ht="16.8" customHeight="1">
      <c r="A1052" s="42"/>
      <c r="B1052" s="48"/>
      <c r="C1052" s="329" t="s">
        <v>48</v>
      </c>
      <c r="D1052" s="329" t="s">
        <v>2005</v>
      </c>
      <c r="E1052" s="20" t="s">
        <v>48</v>
      </c>
      <c r="F1052" s="330">
        <v>0</v>
      </c>
      <c r="G1052" s="42"/>
      <c r="H1052" s="48"/>
    </row>
    <row r="1053" s="2" customFormat="1" ht="16.8" customHeight="1">
      <c r="A1053" s="42"/>
      <c r="B1053" s="48"/>
      <c r="C1053" s="329" t="s">
        <v>48</v>
      </c>
      <c r="D1053" s="329" t="s">
        <v>2006</v>
      </c>
      <c r="E1053" s="20" t="s">
        <v>48</v>
      </c>
      <c r="F1053" s="330">
        <v>420</v>
      </c>
      <c r="G1053" s="42"/>
      <c r="H1053" s="48"/>
    </row>
    <row r="1054" s="2" customFormat="1" ht="16.8" customHeight="1">
      <c r="A1054" s="42"/>
      <c r="B1054" s="48"/>
      <c r="C1054" s="329" t="s">
        <v>48</v>
      </c>
      <c r="D1054" s="329" t="s">
        <v>2000</v>
      </c>
      <c r="E1054" s="20" t="s">
        <v>48</v>
      </c>
      <c r="F1054" s="330">
        <v>196</v>
      </c>
      <c r="G1054" s="42"/>
      <c r="H1054" s="48"/>
    </row>
    <row r="1055" s="2" customFormat="1" ht="16.8" customHeight="1">
      <c r="A1055" s="42"/>
      <c r="B1055" s="48"/>
      <c r="C1055" s="329" t="s">
        <v>2007</v>
      </c>
      <c r="D1055" s="329" t="s">
        <v>268</v>
      </c>
      <c r="E1055" s="20" t="s">
        <v>48</v>
      </c>
      <c r="F1055" s="330">
        <v>1883.5</v>
      </c>
      <c r="G1055" s="42"/>
      <c r="H1055" s="48"/>
    </row>
    <row r="1056" s="2" customFormat="1" ht="16.8" customHeight="1">
      <c r="A1056" s="42"/>
      <c r="B1056" s="48"/>
      <c r="C1056" s="325" t="s">
        <v>1776</v>
      </c>
      <c r="D1056" s="326" t="s">
        <v>48</v>
      </c>
      <c r="E1056" s="327" t="s">
        <v>48</v>
      </c>
      <c r="F1056" s="328">
        <v>39</v>
      </c>
      <c r="G1056" s="42"/>
      <c r="H1056" s="48"/>
    </row>
    <row r="1057" s="2" customFormat="1" ht="16.8" customHeight="1">
      <c r="A1057" s="42"/>
      <c r="B1057" s="48"/>
      <c r="C1057" s="329" t="s">
        <v>1776</v>
      </c>
      <c r="D1057" s="329" t="s">
        <v>1893</v>
      </c>
      <c r="E1057" s="20" t="s">
        <v>48</v>
      </c>
      <c r="F1057" s="330">
        <v>39</v>
      </c>
      <c r="G1057" s="42"/>
      <c r="H1057" s="48"/>
    </row>
    <row r="1058" s="2" customFormat="1" ht="16.8" customHeight="1">
      <c r="A1058" s="42"/>
      <c r="B1058" s="48"/>
      <c r="C1058" s="331" t="s">
        <v>2780</v>
      </c>
      <c r="D1058" s="42"/>
      <c r="E1058" s="42"/>
      <c r="F1058" s="42"/>
      <c r="G1058" s="42"/>
      <c r="H1058" s="48"/>
    </row>
    <row r="1059" s="2" customFormat="1" ht="16.8" customHeight="1">
      <c r="A1059" s="42"/>
      <c r="B1059" s="48"/>
      <c r="C1059" s="329" t="s">
        <v>1889</v>
      </c>
      <c r="D1059" s="329" t="s">
        <v>2908</v>
      </c>
      <c r="E1059" s="20" t="s">
        <v>192</v>
      </c>
      <c r="F1059" s="330">
        <v>39</v>
      </c>
      <c r="G1059" s="42"/>
      <c r="H1059" s="48"/>
    </row>
    <row r="1060" s="2" customFormat="1" ht="16.8" customHeight="1">
      <c r="A1060" s="42"/>
      <c r="B1060" s="48"/>
      <c r="C1060" s="329" t="s">
        <v>1894</v>
      </c>
      <c r="D1060" s="329" t="s">
        <v>2909</v>
      </c>
      <c r="E1060" s="20" t="s">
        <v>192</v>
      </c>
      <c r="F1060" s="330">
        <v>39</v>
      </c>
      <c r="G1060" s="42"/>
      <c r="H1060" s="48"/>
    </row>
    <row r="1061" s="2" customFormat="1" ht="16.8" customHeight="1">
      <c r="A1061" s="42"/>
      <c r="B1061" s="48"/>
      <c r="C1061" s="329" t="s">
        <v>1965</v>
      </c>
      <c r="D1061" s="329" t="s">
        <v>2910</v>
      </c>
      <c r="E1061" s="20" t="s">
        <v>192</v>
      </c>
      <c r="F1061" s="330">
        <v>39</v>
      </c>
      <c r="G1061" s="42"/>
      <c r="H1061" s="48"/>
    </row>
    <row r="1062" s="2" customFormat="1" ht="16.8" customHeight="1">
      <c r="A1062" s="42"/>
      <c r="B1062" s="48"/>
      <c r="C1062" s="325" t="s">
        <v>1777</v>
      </c>
      <c r="D1062" s="326" t="s">
        <v>48</v>
      </c>
      <c r="E1062" s="327" t="s">
        <v>48</v>
      </c>
      <c r="F1062" s="328">
        <v>81907.263000000006</v>
      </c>
      <c r="G1062" s="42"/>
      <c r="H1062" s="48"/>
    </row>
    <row r="1063" s="2" customFormat="1" ht="16.8" customHeight="1">
      <c r="A1063" s="42"/>
      <c r="B1063" s="48"/>
      <c r="C1063" s="329" t="s">
        <v>48</v>
      </c>
      <c r="D1063" s="329" t="s">
        <v>1921</v>
      </c>
      <c r="E1063" s="20" t="s">
        <v>48</v>
      </c>
      <c r="F1063" s="330">
        <v>0</v>
      </c>
      <c r="G1063" s="42"/>
      <c r="H1063" s="48"/>
    </row>
    <row r="1064" s="2" customFormat="1" ht="16.8" customHeight="1">
      <c r="A1064" s="42"/>
      <c r="B1064" s="48"/>
      <c r="C1064" s="329" t="s">
        <v>48</v>
      </c>
      <c r="D1064" s="329" t="s">
        <v>1922</v>
      </c>
      <c r="E1064" s="20" t="s">
        <v>48</v>
      </c>
      <c r="F1064" s="330">
        <v>0</v>
      </c>
      <c r="G1064" s="42"/>
      <c r="H1064" s="48"/>
    </row>
    <row r="1065" s="2" customFormat="1" ht="16.8" customHeight="1">
      <c r="A1065" s="42"/>
      <c r="B1065" s="48"/>
      <c r="C1065" s="329" t="s">
        <v>48</v>
      </c>
      <c r="D1065" s="329" t="s">
        <v>1923</v>
      </c>
      <c r="E1065" s="20" t="s">
        <v>48</v>
      </c>
      <c r="F1065" s="330">
        <v>15315.450000000001</v>
      </c>
      <c r="G1065" s="42"/>
      <c r="H1065" s="48"/>
    </row>
    <row r="1066" s="2" customFormat="1" ht="16.8" customHeight="1">
      <c r="A1066" s="42"/>
      <c r="B1066" s="48"/>
      <c r="C1066" s="329" t="s">
        <v>48</v>
      </c>
      <c r="D1066" s="329" t="s">
        <v>1924</v>
      </c>
      <c r="E1066" s="20" t="s">
        <v>48</v>
      </c>
      <c r="F1066" s="330">
        <v>0</v>
      </c>
      <c r="G1066" s="42"/>
      <c r="H1066" s="48"/>
    </row>
    <row r="1067" s="2" customFormat="1" ht="16.8" customHeight="1">
      <c r="A1067" s="42"/>
      <c r="B1067" s="48"/>
      <c r="C1067" s="329" t="s">
        <v>48</v>
      </c>
      <c r="D1067" s="329" t="s">
        <v>1925</v>
      </c>
      <c r="E1067" s="20" t="s">
        <v>48</v>
      </c>
      <c r="F1067" s="330">
        <v>1814.4000000000001</v>
      </c>
      <c r="G1067" s="42"/>
      <c r="H1067" s="48"/>
    </row>
    <row r="1068" s="2" customFormat="1" ht="16.8" customHeight="1">
      <c r="A1068" s="42"/>
      <c r="B1068" s="48"/>
      <c r="C1068" s="329" t="s">
        <v>48</v>
      </c>
      <c r="D1068" s="329" t="s">
        <v>1926</v>
      </c>
      <c r="E1068" s="20" t="s">
        <v>48</v>
      </c>
      <c r="F1068" s="330">
        <v>0</v>
      </c>
      <c r="G1068" s="42"/>
      <c r="H1068" s="48"/>
    </row>
    <row r="1069" s="2" customFormat="1" ht="16.8" customHeight="1">
      <c r="A1069" s="42"/>
      <c r="B1069" s="48"/>
      <c r="C1069" s="329" t="s">
        <v>48</v>
      </c>
      <c r="D1069" s="329" t="s">
        <v>1927</v>
      </c>
      <c r="E1069" s="20" t="s">
        <v>48</v>
      </c>
      <c r="F1069" s="330">
        <v>48793.849999999999</v>
      </c>
      <c r="G1069" s="42"/>
      <c r="H1069" s="48"/>
    </row>
    <row r="1070" s="2" customFormat="1" ht="16.8" customHeight="1">
      <c r="A1070" s="42"/>
      <c r="B1070" s="48"/>
      <c r="C1070" s="329" t="s">
        <v>48</v>
      </c>
      <c r="D1070" s="329" t="s">
        <v>1928</v>
      </c>
      <c r="E1070" s="20" t="s">
        <v>48</v>
      </c>
      <c r="F1070" s="330">
        <v>0</v>
      </c>
      <c r="G1070" s="42"/>
      <c r="H1070" s="48"/>
    </row>
    <row r="1071" s="2" customFormat="1" ht="16.8" customHeight="1">
      <c r="A1071" s="42"/>
      <c r="B1071" s="48"/>
      <c r="C1071" s="325" t="s">
        <v>653</v>
      </c>
      <c r="D1071" s="326" t="s">
        <v>48</v>
      </c>
      <c r="E1071" s="327" t="s">
        <v>48</v>
      </c>
      <c r="F1071" s="328">
        <v>97.201999999999998</v>
      </c>
      <c r="G1071" s="42"/>
      <c r="H1071" s="48"/>
    </row>
    <row r="1072" s="2" customFormat="1" ht="16.8" customHeight="1">
      <c r="A1072" s="42"/>
      <c r="B1072" s="48"/>
      <c r="C1072" s="329" t="s">
        <v>48</v>
      </c>
      <c r="D1072" s="329" t="s">
        <v>834</v>
      </c>
      <c r="E1072" s="20" t="s">
        <v>48</v>
      </c>
      <c r="F1072" s="330">
        <v>0</v>
      </c>
      <c r="G1072" s="42"/>
      <c r="H1072" s="48"/>
    </row>
    <row r="1073" s="2" customFormat="1" ht="16.8" customHeight="1">
      <c r="A1073" s="42"/>
      <c r="B1073" s="48"/>
      <c r="C1073" s="329" t="s">
        <v>48</v>
      </c>
      <c r="D1073" s="329" t="s">
        <v>2186</v>
      </c>
      <c r="E1073" s="20" t="s">
        <v>48</v>
      </c>
      <c r="F1073" s="330">
        <v>17.16</v>
      </c>
      <c r="G1073" s="42"/>
      <c r="H1073" s="48"/>
    </row>
    <row r="1074" s="2" customFormat="1" ht="16.8" customHeight="1">
      <c r="A1074" s="42"/>
      <c r="B1074" s="48"/>
      <c r="C1074" s="329" t="s">
        <v>48</v>
      </c>
      <c r="D1074" s="329" t="s">
        <v>2187</v>
      </c>
      <c r="E1074" s="20" t="s">
        <v>48</v>
      </c>
      <c r="F1074" s="330">
        <v>80.042000000000002</v>
      </c>
      <c r="G1074" s="42"/>
      <c r="H1074" s="48"/>
    </row>
    <row r="1075" s="2" customFormat="1" ht="16.8" customHeight="1">
      <c r="A1075" s="42"/>
      <c r="B1075" s="48"/>
      <c r="C1075" s="329" t="s">
        <v>48</v>
      </c>
      <c r="D1075" s="329" t="s">
        <v>2188</v>
      </c>
      <c r="E1075" s="20" t="s">
        <v>48</v>
      </c>
      <c r="F1075" s="330">
        <v>0</v>
      </c>
      <c r="G1075" s="42"/>
      <c r="H1075" s="48"/>
    </row>
    <row r="1076" s="2" customFormat="1" ht="16.8" customHeight="1">
      <c r="A1076" s="42"/>
      <c r="B1076" s="48"/>
      <c r="C1076" s="329" t="s">
        <v>653</v>
      </c>
      <c r="D1076" s="329" t="s">
        <v>268</v>
      </c>
      <c r="E1076" s="20" t="s">
        <v>48</v>
      </c>
      <c r="F1076" s="330">
        <v>97.201999999999998</v>
      </c>
      <c r="G1076" s="42"/>
      <c r="H1076" s="48"/>
    </row>
    <row r="1077" s="2" customFormat="1" ht="16.8" customHeight="1">
      <c r="A1077" s="42"/>
      <c r="B1077" s="48"/>
      <c r="C1077" s="331" t="s">
        <v>2780</v>
      </c>
      <c r="D1077" s="42"/>
      <c r="E1077" s="42"/>
      <c r="F1077" s="42"/>
      <c r="G1077" s="42"/>
      <c r="H1077" s="48"/>
    </row>
    <row r="1078" s="2" customFormat="1" ht="16.8" customHeight="1">
      <c r="A1078" s="42"/>
      <c r="B1078" s="48"/>
      <c r="C1078" s="329" t="s">
        <v>1034</v>
      </c>
      <c r="D1078" s="329" t="s">
        <v>2844</v>
      </c>
      <c r="E1078" s="20" t="s">
        <v>314</v>
      </c>
      <c r="F1078" s="330">
        <v>97.201999999999998</v>
      </c>
      <c r="G1078" s="42"/>
      <c r="H1078" s="48"/>
    </row>
    <row r="1079" s="2" customFormat="1" ht="16.8" customHeight="1">
      <c r="A1079" s="42"/>
      <c r="B1079" s="48"/>
      <c r="C1079" s="329" t="s">
        <v>906</v>
      </c>
      <c r="D1079" s="329" t="s">
        <v>2831</v>
      </c>
      <c r="E1079" s="20" t="s">
        <v>314</v>
      </c>
      <c r="F1079" s="330">
        <v>1761.4359999999999</v>
      </c>
      <c r="G1079" s="42"/>
      <c r="H1079" s="48"/>
    </row>
    <row r="1080" s="2" customFormat="1" ht="16.8" customHeight="1">
      <c r="A1080" s="42"/>
      <c r="B1080" s="48"/>
      <c r="C1080" s="325" t="s">
        <v>655</v>
      </c>
      <c r="D1080" s="326" t="s">
        <v>48</v>
      </c>
      <c r="E1080" s="327" t="s">
        <v>48</v>
      </c>
      <c r="F1080" s="328">
        <v>179.88499999999999</v>
      </c>
      <c r="G1080" s="42"/>
      <c r="H1080" s="48"/>
    </row>
    <row r="1081" s="2" customFormat="1" ht="16.8" customHeight="1">
      <c r="A1081" s="42"/>
      <c r="B1081" s="48"/>
      <c r="C1081" s="329" t="s">
        <v>48</v>
      </c>
      <c r="D1081" s="329" t="s">
        <v>834</v>
      </c>
      <c r="E1081" s="20" t="s">
        <v>48</v>
      </c>
      <c r="F1081" s="330">
        <v>0</v>
      </c>
      <c r="G1081" s="42"/>
      <c r="H1081" s="48"/>
    </row>
    <row r="1082" s="2" customFormat="1" ht="16.8" customHeight="1">
      <c r="A1082" s="42"/>
      <c r="B1082" s="48"/>
      <c r="C1082" s="329" t="s">
        <v>48</v>
      </c>
      <c r="D1082" s="329" t="s">
        <v>2179</v>
      </c>
      <c r="E1082" s="20" t="s">
        <v>48</v>
      </c>
      <c r="F1082" s="330">
        <v>19.800000000000001</v>
      </c>
      <c r="G1082" s="42"/>
      <c r="H1082" s="48"/>
    </row>
    <row r="1083" s="2" customFormat="1" ht="16.8" customHeight="1">
      <c r="A1083" s="42"/>
      <c r="B1083" s="48"/>
      <c r="C1083" s="329" t="s">
        <v>48</v>
      </c>
      <c r="D1083" s="329" t="s">
        <v>2180</v>
      </c>
      <c r="E1083" s="20" t="s">
        <v>48</v>
      </c>
      <c r="F1083" s="330">
        <v>160.08500000000001</v>
      </c>
      <c r="G1083" s="42"/>
      <c r="H1083" s="48"/>
    </row>
    <row r="1084" s="2" customFormat="1" ht="16.8" customHeight="1">
      <c r="A1084" s="42"/>
      <c r="B1084" s="48"/>
      <c r="C1084" s="329" t="s">
        <v>48</v>
      </c>
      <c r="D1084" s="329" t="s">
        <v>2181</v>
      </c>
      <c r="E1084" s="20" t="s">
        <v>48</v>
      </c>
      <c r="F1084" s="330">
        <v>0</v>
      </c>
      <c r="G1084" s="42"/>
      <c r="H1084" s="48"/>
    </row>
    <row r="1085" s="2" customFormat="1" ht="16.8" customHeight="1">
      <c r="A1085" s="42"/>
      <c r="B1085" s="48"/>
      <c r="C1085" s="329" t="s">
        <v>655</v>
      </c>
      <c r="D1085" s="329" t="s">
        <v>268</v>
      </c>
      <c r="E1085" s="20" t="s">
        <v>48</v>
      </c>
      <c r="F1085" s="330">
        <v>179.88499999999999</v>
      </c>
      <c r="G1085" s="42"/>
      <c r="H1085" s="48"/>
    </row>
    <row r="1086" s="2" customFormat="1" ht="16.8" customHeight="1">
      <c r="A1086" s="42"/>
      <c r="B1086" s="48"/>
      <c r="C1086" s="331" t="s">
        <v>2780</v>
      </c>
      <c r="D1086" s="42"/>
      <c r="E1086" s="42"/>
      <c r="F1086" s="42"/>
      <c r="G1086" s="42"/>
      <c r="H1086" s="48"/>
    </row>
    <row r="1087" s="2" customFormat="1" ht="16.8" customHeight="1">
      <c r="A1087" s="42"/>
      <c r="B1087" s="48"/>
      <c r="C1087" s="329" t="s">
        <v>1006</v>
      </c>
      <c r="D1087" s="329" t="s">
        <v>2842</v>
      </c>
      <c r="E1087" s="20" t="s">
        <v>314</v>
      </c>
      <c r="F1087" s="330">
        <v>179.88499999999999</v>
      </c>
      <c r="G1087" s="42"/>
      <c r="H1087" s="48"/>
    </row>
    <row r="1088" s="2" customFormat="1" ht="16.8" customHeight="1">
      <c r="A1088" s="42"/>
      <c r="B1088" s="48"/>
      <c r="C1088" s="329" t="s">
        <v>318</v>
      </c>
      <c r="D1088" s="329" t="s">
        <v>2789</v>
      </c>
      <c r="E1088" s="20" t="s">
        <v>314</v>
      </c>
      <c r="F1088" s="330">
        <v>179.88499999999999</v>
      </c>
      <c r="G1088" s="42"/>
      <c r="H1088" s="48"/>
    </row>
    <row r="1089" s="2" customFormat="1" ht="16.8" customHeight="1">
      <c r="A1089" s="42"/>
      <c r="B1089" s="48"/>
      <c r="C1089" s="329" t="s">
        <v>906</v>
      </c>
      <c r="D1089" s="329" t="s">
        <v>2831</v>
      </c>
      <c r="E1089" s="20" t="s">
        <v>314</v>
      </c>
      <c r="F1089" s="330">
        <v>1761.4359999999999</v>
      </c>
      <c r="G1089" s="42"/>
      <c r="H1089" s="48"/>
    </row>
    <row r="1090" s="2" customFormat="1" ht="16.8" customHeight="1">
      <c r="A1090" s="42"/>
      <c r="B1090" s="48"/>
      <c r="C1090" s="325" t="s">
        <v>760</v>
      </c>
      <c r="D1090" s="326" t="s">
        <v>48</v>
      </c>
      <c r="E1090" s="327" t="s">
        <v>48</v>
      </c>
      <c r="F1090" s="328">
        <v>-6.6230000000000002</v>
      </c>
      <c r="G1090" s="42"/>
      <c r="H1090" s="48"/>
    </row>
    <row r="1091" s="2" customFormat="1" ht="16.8" customHeight="1">
      <c r="A1091" s="42"/>
      <c r="B1091" s="48"/>
      <c r="C1091" s="329" t="s">
        <v>48</v>
      </c>
      <c r="D1091" s="329" t="s">
        <v>2148</v>
      </c>
      <c r="E1091" s="20" t="s">
        <v>48</v>
      </c>
      <c r="F1091" s="330">
        <v>-6.6230000000000002</v>
      </c>
      <c r="G1091" s="42"/>
      <c r="H1091" s="48"/>
    </row>
    <row r="1092" s="2" customFormat="1" ht="16.8" customHeight="1">
      <c r="A1092" s="42"/>
      <c r="B1092" s="48"/>
      <c r="C1092" s="329" t="s">
        <v>760</v>
      </c>
      <c r="D1092" s="329" t="s">
        <v>310</v>
      </c>
      <c r="E1092" s="20" t="s">
        <v>48</v>
      </c>
      <c r="F1092" s="330">
        <v>-6.6230000000000002</v>
      </c>
      <c r="G1092" s="42"/>
      <c r="H1092" s="48"/>
    </row>
    <row r="1093" s="2" customFormat="1" ht="16.8" customHeight="1">
      <c r="A1093" s="42"/>
      <c r="B1093" s="48"/>
      <c r="C1093" s="331" t="s">
        <v>2780</v>
      </c>
      <c r="D1093" s="42"/>
      <c r="E1093" s="42"/>
      <c r="F1093" s="42"/>
      <c r="G1093" s="42"/>
      <c r="H1093" s="48"/>
    </row>
    <row r="1094" s="2" customFormat="1" ht="16.8" customHeight="1">
      <c r="A1094" s="42"/>
      <c r="B1094" s="48"/>
      <c r="C1094" s="329" t="s">
        <v>756</v>
      </c>
      <c r="D1094" s="329" t="s">
        <v>2860</v>
      </c>
      <c r="E1094" s="20" t="s">
        <v>314</v>
      </c>
      <c r="F1094" s="330">
        <v>324.22500000000002</v>
      </c>
      <c r="G1094" s="42"/>
      <c r="H1094" s="48"/>
    </row>
    <row r="1095" s="2" customFormat="1" ht="16.8" customHeight="1">
      <c r="A1095" s="42"/>
      <c r="B1095" s="48"/>
      <c r="C1095" s="329" t="s">
        <v>906</v>
      </c>
      <c r="D1095" s="329" t="s">
        <v>2831</v>
      </c>
      <c r="E1095" s="20" t="s">
        <v>314</v>
      </c>
      <c r="F1095" s="330">
        <v>1761.4359999999999</v>
      </c>
      <c r="G1095" s="42"/>
      <c r="H1095" s="48"/>
    </row>
    <row r="1096" s="2" customFormat="1" ht="16.8" customHeight="1">
      <c r="A1096" s="42"/>
      <c r="B1096" s="48"/>
      <c r="C1096" s="325" t="s">
        <v>675</v>
      </c>
      <c r="D1096" s="326" t="s">
        <v>48</v>
      </c>
      <c r="E1096" s="327" t="s">
        <v>48</v>
      </c>
      <c r="F1096" s="328">
        <v>648.45100000000002</v>
      </c>
      <c r="G1096" s="42"/>
      <c r="H1096" s="48"/>
    </row>
    <row r="1097" s="2" customFormat="1" ht="16.8" customHeight="1">
      <c r="A1097" s="42"/>
      <c r="B1097" s="48"/>
      <c r="C1097" s="329" t="s">
        <v>48</v>
      </c>
      <c r="D1097" s="329" t="s">
        <v>729</v>
      </c>
      <c r="E1097" s="20" t="s">
        <v>48</v>
      </c>
      <c r="F1097" s="330">
        <v>0</v>
      </c>
      <c r="G1097" s="42"/>
      <c r="H1097" s="48"/>
    </row>
    <row r="1098" s="2" customFormat="1" ht="16.8" customHeight="1">
      <c r="A1098" s="42"/>
      <c r="B1098" s="48"/>
      <c r="C1098" s="329" t="s">
        <v>48</v>
      </c>
      <c r="D1098" s="329" t="s">
        <v>730</v>
      </c>
      <c r="E1098" s="20" t="s">
        <v>48</v>
      </c>
      <c r="F1098" s="330">
        <v>0</v>
      </c>
      <c r="G1098" s="42"/>
      <c r="H1098" s="48"/>
    </row>
    <row r="1099" s="2" customFormat="1" ht="16.8" customHeight="1">
      <c r="A1099" s="42"/>
      <c r="B1099" s="48"/>
      <c r="C1099" s="329" t="s">
        <v>675</v>
      </c>
      <c r="D1099" s="329" t="s">
        <v>2154</v>
      </c>
      <c r="E1099" s="20" t="s">
        <v>48</v>
      </c>
      <c r="F1099" s="330">
        <v>648.45100000000002</v>
      </c>
      <c r="G1099" s="42"/>
      <c r="H1099" s="48"/>
    </row>
    <row r="1100" s="2" customFormat="1" ht="16.8" customHeight="1">
      <c r="A1100" s="42"/>
      <c r="B1100" s="48"/>
      <c r="C1100" s="331" t="s">
        <v>2780</v>
      </c>
      <c r="D1100" s="42"/>
      <c r="E1100" s="42"/>
      <c r="F1100" s="42"/>
      <c r="G1100" s="42"/>
      <c r="H1100" s="48"/>
    </row>
    <row r="1101" s="2" customFormat="1" ht="16.8" customHeight="1">
      <c r="A1101" s="42"/>
      <c r="B1101" s="48"/>
      <c r="C1101" s="329" t="s">
        <v>2151</v>
      </c>
      <c r="D1101" s="329" t="s">
        <v>2911</v>
      </c>
      <c r="E1101" s="20" t="s">
        <v>314</v>
      </c>
      <c r="F1101" s="330">
        <v>648.45100000000002</v>
      </c>
      <c r="G1101" s="42"/>
      <c r="H1101" s="48"/>
    </row>
    <row r="1102" s="2" customFormat="1" ht="16.8" customHeight="1">
      <c r="A1102" s="42"/>
      <c r="B1102" s="48"/>
      <c r="C1102" s="329" t="s">
        <v>806</v>
      </c>
      <c r="D1102" s="329" t="s">
        <v>2863</v>
      </c>
      <c r="E1102" s="20" t="s">
        <v>314</v>
      </c>
      <c r="F1102" s="330">
        <v>261.00200000000001</v>
      </c>
      <c r="G1102" s="42"/>
      <c r="H1102" s="48"/>
    </row>
    <row r="1103" s="2" customFormat="1" ht="16.8" customHeight="1">
      <c r="A1103" s="42"/>
      <c r="B1103" s="48"/>
      <c r="C1103" s="325" t="s">
        <v>776</v>
      </c>
      <c r="D1103" s="326" t="s">
        <v>48</v>
      </c>
      <c r="E1103" s="327" t="s">
        <v>48</v>
      </c>
      <c r="F1103" s="328">
        <v>252.17500000000001</v>
      </c>
      <c r="G1103" s="42"/>
      <c r="H1103" s="48"/>
    </row>
    <row r="1104" s="2" customFormat="1" ht="16.8" customHeight="1">
      <c r="A1104" s="42"/>
      <c r="B1104" s="48"/>
      <c r="C1104" s="329" t="s">
        <v>48</v>
      </c>
      <c r="D1104" s="329" t="s">
        <v>729</v>
      </c>
      <c r="E1104" s="20" t="s">
        <v>48</v>
      </c>
      <c r="F1104" s="330">
        <v>0</v>
      </c>
      <c r="G1104" s="42"/>
      <c r="H1104" s="48"/>
    </row>
    <row r="1105" s="2" customFormat="1" ht="16.8" customHeight="1">
      <c r="A1105" s="42"/>
      <c r="B1105" s="48"/>
      <c r="C1105" s="329" t="s">
        <v>48</v>
      </c>
      <c r="D1105" s="329" t="s">
        <v>730</v>
      </c>
      <c r="E1105" s="20" t="s">
        <v>48</v>
      </c>
      <c r="F1105" s="330">
        <v>0</v>
      </c>
      <c r="G1105" s="42"/>
      <c r="H1105" s="48"/>
    </row>
    <row r="1106" s="2" customFormat="1" ht="16.8" customHeight="1">
      <c r="A1106" s="42"/>
      <c r="B1106" s="48"/>
      <c r="C1106" s="329" t="s">
        <v>776</v>
      </c>
      <c r="D1106" s="329" t="s">
        <v>2155</v>
      </c>
      <c r="E1106" s="20" t="s">
        <v>48</v>
      </c>
      <c r="F1106" s="330">
        <v>252.17500000000001</v>
      </c>
      <c r="G1106" s="42"/>
      <c r="H1106" s="48"/>
    </row>
    <row r="1107" s="2" customFormat="1" ht="16.8" customHeight="1">
      <c r="A1107" s="42"/>
      <c r="B1107" s="48"/>
      <c r="C1107" s="331" t="s">
        <v>2780</v>
      </c>
      <c r="D1107" s="42"/>
      <c r="E1107" s="42"/>
      <c r="F1107" s="42"/>
      <c r="G1107" s="42"/>
      <c r="H1107" s="48"/>
    </row>
    <row r="1108" s="2" customFormat="1" ht="16.8" customHeight="1">
      <c r="A1108" s="42"/>
      <c r="B1108" s="48"/>
      <c r="C1108" s="329" t="s">
        <v>772</v>
      </c>
      <c r="D1108" s="329" t="s">
        <v>2866</v>
      </c>
      <c r="E1108" s="20" t="s">
        <v>314</v>
      </c>
      <c r="F1108" s="330">
        <v>252.17500000000001</v>
      </c>
      <c r="G1108" s="42"/>
      <c r="H1108" s="48"/>
    </row>
    <row r="1109" s="2" customFormat="1" ht="16.8" customHeight="1">
      <c r="A1109" s="42"/>
      <c r="B1109" s="48"/>
      <c r="C1109" s="329" t="s">
        <v>818</v>
      </c>
      <c r="D1109" s="329" t="s">
        <v>2867</v>
      </c>
      <c r="E1109" s="20" t="s">
        <v>314</v>
      </c>
      <c r="F1109" s="330">
        <v>609.00400000000002</v>
      </c>
      <c r="G1109" s="42"/>
      <c r="H1109" s="48"/>
    </row>
    <row r="1110" s="2" customFormat="1" ht="16.8" customHeight="1">
      <c r="A1110" s="42"/>
      <c r="B1110" s="48"/>
      <c r="C1110" s="325" t="s">
        <v>677</v>
      </c>
      <c r="D1110" s="326" t="s">
        <v>48</v>
      </c>
      <c r="E1110" s="327" t="s">
        <v>48</v>
      </c>
      <c r="F1110" s="328">
        <v>2269.578</v>
      </c>
      <c r="G1110" s="42"/>
      <c r="H1110" s="48"/>
    </row>
    <row r="1111" s="2" customFormat="1" ht="16.8" customHeight="1">
      <c r="A1111" s="42"/>
      <c r="B1111" s="48"/>
      <c r="C1111" s="329" t="s">
        <v>48</v>
      </c>
      <c r="D1111" s="329" t="s">
        <v>729</v>
      </c>
      <c r="E1111" s="20" t="s">
        <v>48</v>
      </c>
      <c r="F1111" s="330">
        <v>0</v>
      </c>
      <c r="G1111" s="42"/>
      <c r="H1111" s="48"/>
    </row>
    <row r="1112" s="2" customFormat="1" ht="16.8" customHeight="1">
      <c r="A1112" s="42"/>
      <c r="B1112" s="48"/>
      <c r="C1112" s="329" t="s">
        <v>48</v>
      </c>
      <c r="D1112" s="329" t="s">
        <v>730</v>
      </c>
      <c r="E1112" s="20" t="s">
        <v>48</v>
      </c>
      <c r="F1112" s="330">
        <v>0</v>
      </c>
      <c r="G1112" s="42"/>
      <c r="H1112" s="48"/>
    </row>
    <row r="1113" s="2" customFormat="1" ht="16.8" customHeight="1">
      <c r="A1113" s="42"/>
      <c r="B1113" s="48"/>
      <c r="C1113" s="329" t="s">
        <v>677</v>
      </c>
      <c r="D1113" s="329" t="s">
        <v>2159</v>
      </c>
      <c r="E1113" s="20" t="s">
        <v>48</v>
      </c>
      <c r="F1113" s="330">
        <v>2269.578</v>
      </c>
      <c r="G1113" s="42"/>
      <c r="H1113" s="48"/>
    </row>
    <row r="1114" s="2" customFormat="1" ht="16.8" customHeight="1">
      <c r="A1114" s="42"/>
      <c r="B1114" s="48"/>
      <c r="C1114" s="331" t="s">
        <v>2780</v>
      </c>
      <c r="D1114" s="42"/>
      <c r="E1114" s="42"/>
      <c r="F1114" s="42"/>
      <c r="G1114" s="42"/>
      <c r="H1114" s="48"/>
    </row>
    <row r="1115" s="2" customFormat="1" ht="16.8" customHeight="1">
      <c r="A1115" s="42"/>
      <c r="B1115" s="48"/>
      <c r="C1115" s="329" t="s">
        <v>2156</v>
      </c>
      <c r="D1115" s="329" t="s">
        <v>2912</v>
      </c>
      <c r="E1115" s="20" t="s">
        <v>314</v>
      </c>
      <c r="F1115" s="330">
        <v>2269.578</v>
      </c>
      <c r="G1115" s="42"/>
      <c r="H1115" s="48"/>
    </row>
    <row r="1116" s="2" customFormat="1" ht="16.8" customHeight="1">
      <c r="A1116" s="42"/>
      <c r="B1116" s="48"/>
      <c r="C1116" s="329" t="s">
        <v>818</v>
      </c>
      <c r="D1116" s="329" t="s">
        <v>2867</v>
      </c>
      <c r="E1116" s="20" t="s">
        <v>314</v>
      </c>
      <c r="F1116" s="330">
        <v>609.00400000000002</v>
      </c>
      <c r="G1116" s="42"/>
      <c r="H1116" s="48"/>
    </row>
    <row r="1117" s="2" customFormat="1" ht="16.8" customHeight="1">
      <c r="A1117" s="42"/>
      <c r="B1117" s="48"/>
      <c r="C1117" s="329" t="s">
        <v>931</v>
      </c>
      <c r="D1117" s="329" t="s">
        <v>932</v>
      </c>
      <c r="E1117" s="20" t="s">
        <v>528</v>
      </c>
      <c r="F1117" s="330">
        <v>163.58600000000001</v>
      </c>
      <c r="G1117" s="42"/>
      <c r="H1117" s="48"/>
    </row>
    <row r="1118" s="2" customFormat="1" ht="26.4" customHeight="1">
      <c r="A1118" s="42"/>
      <c r="B1118" s="48"/>
      <c r="C1118" s="324" t="s">
        <v>2913</v>
      </c>
      <c r="D1118" s="324" t="s">
        <v>142</v>
      </c>
      <c r="E1118" s="42"/>
      <c r="F1118" s="42"/>
      <c r="G1118" s="42"/>
      <c r="H1118" s="48"/>
    </row>
    <row r="1119" s="2" customFormat="1" ht="16.8" customHeight="1">
      <c r="A1119" s="42"/>
      <c r="B1119" s="48"/>
      <c r="C1119" s="325" t="s">
        <v>2475</v>
      </c>
      <c r="D1119" s="326" t="s">
        <v>48</v>
      </c>
      <c r="E1119" s="327" t="s">
        <v>48</v>
      </c>
      <c r="F1119" s="328">
        <v>1.899</v>
      </c>
      <c r="G1119" s="42"/>
      <c r="H1119" s="48"/>
    </row>
    <row r="1120" s="2" customFormat="1" ht="16.8" customHeight="1">
      <c r="A1120" s="42"/>
      <c r="B1120" s="48"/>
      <c r="C1120" s="329" t="s">
        <v>48</v>
      </c>
      <c r="D1120" s="329" t="s">
        <v>834</v>
      </c>
      <c r="E1120" s="20" t="s">
        <v>48</v>
      </c>
      <c r="F1120" s="330">
        <v>0</v>
      </c>
      <c r="G1120" s="42"/>
      <c r="H1120" s="48"/>
    </row>
    <row r="1121" s="2" customFormat="1" ht="16.8" customHeight="1">
      <c r="A1121" s="42"/>
      <c r="B1121" s="48"/>
      <c r="C1121" s="329" t="s">
        <v>48</v>
      </c>
      <c r="D1121" s="329" t="s">
        <v>2497</v>
      </c>
      <c r="E1121" s="20" t="s">
        <v>48</v>
      </c>
      <c r="F1121" s="330">
        <v>1.95</v>
      </c>
      <c r="G1121" s="42"/>
      <c r="H1121" s="48"/>
    </row>
    <row r="1122" s="2" customFormat="1" ht="16.8" customHeight="1">
      <c r="A1122" s="42"/>
      <c r="B1122" s="48"/>
      <c r="C1122" s="329" t="s">
        <v>48</v>
      </c>
      <c r="D1122" s="329" t="s">
        <v>2498</v>
      </c>
      <c r="E1122" s="20" t="s">
        <v>48</v>
      </c>
      <c r="F1122" s="330">
        <v>-0.050999999999999997</v>
      </c>
      <c r="G1122" s="42"/>
      <c r="H1122" s="48"/>
    </row>
    <row r="1123" s="2" customFormat="1" ht="16.8" customHeight="1">
      <c r="A1123" s="42"/>
      <c r="B1123" s="48"/>
      <c r="C1123" s="329" t="s">
        <v>2475</v>
      </c>
      <c r="D1123" s="329" t="s">
        <v>268</v>
      </c>
      <c r="E1123" s="20" t="s">
        <v>48</v>
      </c>
      <c r="F1123" s="330">
        <v>1.899</v>
      </c>
      <c r="G1123" s="42"/>
      <c r="H1123" s="48"/>
    </row>
    <row r="1124" s="2" customFormat="1" ht="16.8" customHeight="1">
      <c r="A1124" s="42"/>
      <c r="B1124" s="48"/>
      <c r="C1124" s="331" t="s">
        <v>2780</v>
      </c>
      <c r="D1124" s="42"/>
      <c r="E1124" s="42"/>
      <c r="F1124" s="42"/>
      <c r="G1124" s="42"/>
      <c r="H1124" s="48"/>
    </row>
    <row r="1125" s="2" customFormat="1" ht="16.8" customHeight="1">
      <c r="A1125" s="42"/>
      <c r="B1125" s="48"/>
      <c r="C1125" s="329" t="s">
        <v>1018</v>
      </c>
      <c r="D1125" s="329" t="s">
        <v>2843</v>
      </c>
      <c r="E1125" s="20" t="s">
        <v>314</v>
      </c>
      <c r="F1125" s="330">
        <v>1.899</v>
      </c>
      <c r="G1125" s="42"/>
      <c r="H1125" s="48"/>
    </row>
    <row r="1126" s="2" customFormat="1" ht="16.8" customHeight="1">
      <c r="A1126" s="42"/>
      <c r="B1126" s="48"/>
      <c r="C1126" s="329" t="s">
        <v>906</v>
      </c>
      <c r="D1126" s="329" t="s">
        <v>2831</v>
      </c>
      <c r="E1126" s="20" t="s">
        <v>314</v>
      </c>
      <c r="F1126" s="330">
        <v>21.553000000000001</v>
      </c>
      <c r="G1126" s="42"/>
      <c r="H1126" s="48"/>
    </row>
    <row r="1127" s="2" customFormat="1" ht="16.8" customHeight="1">
      <c r="A1127" s="42"/>
      <c r="B1127" s="48"/>
      <c r="C1127" s="325" t="s">
        <v>2275</v>
      </c>
      <c r="D1127" s="326" t="s">
        <v>48</v>
      </c>
      <c r="E1127" s="327" t="s">
        <v>48</v>
      </c>
      <c r="F1127" s="328">
        <v>0</v>
      </c>
      <c r="G1127" s="42"/>
      <c r="H1127" s="48"/>
    </row>
    <row r="1128" s="2" customFormat="1" ht="16.8" customHeight="1">
      <c r="A1128" s="42"/>
      <c r="B1128" s="48"/>
      <c r="C1128" s="329" t="s">
        <v>48</v>
      </c>
      <c r="D1128" s="329" t="s">
        <v>2403</v>
      </c>
      <c r="E1128" s="20" t="s">
        <v>48</v>
      </c>
      <c r="F1128" s="330">
        <v>0</v>
      </c>
      <c r="G1128" s="42"/>
      <c r="H1128" s="48"/>
    </row>
    <row r="1129" s="2" customFormat="1" ht="16.8" customHeight="1">
      <c r="A1129" s="42"/>
      <c r="B1129" s="48"/>
      <c r="C1129" s="329" t="s">
        <v>2275</v>
      </c>
      <c r="D1129" s="329" t="s">
        <v>2276</v>
      </c>
      <c r="E1129" s="20" t="s">
        <v>48</v>
      </c>
      <c r="F1129" s="330">
        <v>0</v>
      </c>
      <c r="G1129" s="42"/>
      <c r="H1129" s="48"/>
    </row>
    <row r="1130" s="2" customFormat="1" ht="16.8" customHeight="1">
      <c r="A1130" s="42"/>
      <c r="B1130" s="48"/>
      <c r="C1130" s="325" t="s">
        <v>632</v>
      </c>
      <c r="D1130" s="326" t="s">
        <v>48</v>
      </c>
      <c r="E1130" s="327" t="s">
        <v>48</v>
      </c>
      <c r="F1130" s="328">
        <v>14.864000000000001</v>
      </c>
      <c r="G1130" s="42"/>
      <c r="H1130" s="48"/>
    </row>
    <row r="1131" s="2" customFormat="1" ht="16.8" customHeight="1">
      <c r="A1131" s="42"/>
      <c r="B1131" s="48"/>
      <c r="C1131" s="329" t="s">
        <v>48</v>
      </c>
      <c r="D1131" s="329" t="s">
        <v>954</v>
      </c>
      <c r="E1131" s="20" t="s">
        <v>48</v>
      </c>
      <c r="F1131" s="330">
        <v>0</v>
      </c>
      <c r="G1131" s="42"/>
      <c r="H1131" s="48"/>
    </row>
    <row r="1132" s="2" customFormat="1" ht="16.8" customHeight="1">
      <c r="A1132" s="42"/>
      <c r="B1132" s="48"/>
      <c r="C1132" s="329" t="s">
        <v>48</v>
      </c>
      <c r="D1132" s="329" t="s">
        <v>2500</v>
      </c>
      <c r="E1132" s="20" t="s">
        <v>48</v>
      </c>
      <c r="F1132" s="330">
        <v>14.864000000000001</v>
      </c>
      <c r="G1132" s="42"/>
      <c r="H1132" s="48"/>
    </row>
    <row r="1133" s="2" customFormat="1" ht="16.8" customHeight="1">
      <c r="A1133" s="42"/>
      <c r="B1133" s="48"/>
      <c r="C1133" s="329" t="s">
        <v>632</v>
      </c>
      <c r="D1133" s="329" t="s">
        <v>268</v>
      </c>
      <c r="E1133" s="20" t="s">
        <v>48</v>
      </c>
      <c r="F1133" s="330">
        <v>14.864000000000001</v>
      </c>
      <c r="G1133" s="42"/>
      <c r="H1133" s="48"/>
    </row>
    <row r="1134" s="2" customFormat="1" ht="16.8" customHeight="1">
      <c r="A1134" s="42"/>
      <c r="B1134" s="48"/>
      <c r="C1134" s="331" t="s">
        <v>2780</v>
      </c>
      <c r="D1134" s="42"/>
      <c r="E1134" s="42"/>
      <c r="F1134" s="42"/>
      <c r="G1134" s="42"/>
      <c r="H1134" s="48"/>
    </row>
    <row r="1135" s="2" customFormat="1" ht="16.8" customHeight="1">
      <c r="A1135" s="42"/>
      <c r="B1135" s="48"/>
      <c r="C1135" s="329" t="s">
        <v>950</v>
      </c>
      <c r="D1135" s="329" t="s">
        <v>2848</v>
      </c>
      <c r="E1135" s="20" t="s">
        <v>259</v>
      </c>
      <c r="F1135" s="330">
        <v>14.864000000000001</v>
      </c>
      <c r="G1135" s="42"/>
      <c r="H1135" s="48"/>
    </row>
    <row r="1136" s="2" customFormat="1" ht="16.8" customHeight="1">
      <c r="A1136" s="42"/>
      <c r="B1136" s="48"/>
      <c r="C1136" s="329" t="s">
        <v>956</v>
      </c>
      <c r="D1136" s="329" t="s">
        <v>957</v>
      </c>
      <c r="E1136" s="20" t="s">
        <v>259</v>
      </c>
      <c r="F1136" s="330">
        <v>17.606000000000002</v>
      </c>
      <c r="G1136" s="42"/>
      <c r="H1136" s="48"/>
    </row>
    <row r="1137" s="2" customFormat="1" ht="16.8" customHeight="1">
      <c r="A1137" s="42"/>
      <c r="B1137" s="48"/>
      <c r="C1137" s="325" t="s">
        <v>2481</v>
      </c>
      <c r="D1137" s="326" t="s">
        <v>48</v>
      </c>
      <c r="E1137" s="327" t="s">
        <v>48</v>
      </c>
      <c r="F1137" s="328">
        <v>0.78000000000000003</v>
      </c>
      <c r="G1137" s="42"/>
      <c r="H1137" s="48"/>
    </row>
    <row r="1138" s="2" customFormat="1" ht="16.8" customHeight="1">
      <c r="A1138" s="42"/>
      <c r="B1138" s="48"/>
      <c r="C1138" s="329" t="s">
        <v>48</v>
      </c>
      <c r="D1138" s="329" t="s">
        <v>834</v>
      </c>
      <c r="E1138" s="20" t="s">
        <v>48</v>
      </c>
      <c r="F1138" s="330">
        <v>0</v>
      </c>
      <c r="G1138" s="42"/>
      <c r="H1138" s="48"/>
    </row>
    <row r="1139" s="2" customFormat="1" ht="16.8" customHeight="1">
      <c r="A1139" s="42"/>
      <c r="B1139" s="48"/>
      <c r="C1139" s="329" t="s">
        <v>2481</v>
      </c>
      <c r="D1139" s="329" t="s">
        <v>2495</v>
      </c>
      <c r="E1139" s="20" t="s">
        <v>48</v>
      </c>
      <c r="F1139" s="330">
        <v>0.78000000000000003</v>
      </c>
      <c r="G1139" s="42"/>
      <c r="H1139" s="48"/>
    </row>
    <row r="1140" s="2" customFormat="1" ht="16.8" customHeight="1">
      <c r="A1140" s="42"/>
      <c r="B1140" s="48"/>
      <c r="C1140" s="331" t="s">
        <v>2780</v>
      </c>
      <c r="D1140" s="42"/>
      <c r="E1140" s="42"/>
      <c r="F1140" s="42"/>
      <c r="G1140" s="42"/>
      <c r="H1140" s="48"/>
    </row>
    <row r="1141" s="2" customFormat="1" ht="16.8" customHeight="1">
      <c r="A1141" s="42"/>
      <c r="B1141" s="48"/>
      <c r="C1141" s="329" t="s">
        <v>1661</v>
      </c>
      <c r="D1141" s="329" t="s">
        <v>2884</v>
      </c>
      <c r="E1141" s="20" t="s">
        <v>314</v>
      </c>
      <c r="F1141" s="330">
        <v>0.78000000000000003</v>
      </c>
      <c r="G1141" s="42"/>
      <c r="H1141" s="48"/>
    </row>
    <row r="1142" s="2" customFormat="1" ht="16.8" customHeight="1">
      <c r="A1142" s="42"/>
      <c r="B1142" s="48"/>
      <c r="C1142" s="329" t="s">
        <v>906</v>
      </c>
      <c r="D1142" s="329" t="s">
        <v>2831</v>
      </c>
      <c r="E1142" s="20" t="s">
        <v>314</v>
      </c>
      <c r="F1142" s="330">
        <v>21.553000000000001</v>
      </c>
      <c r="G1142" s="42"/>
      <c r="H1142" s="48"/>
    </row>
    <row r="1143" s="2" customFormat="1" ht="16.8" customHeight="1">
      <c r="A1143" s="42"/>
      <c r="B1143" s="48"/>
      <c r="C1143" s="325" t="s">
        <v>653</v>
      </c>
      <c r="D1143" s="326" t="s">
        <v>48</v>
      </c>
      <c r="E1143" s="327" t="s">
        <v>48</v>
      </c>
      <c r="F1143" s="328">
        <v>0.78000000000000003</v>
      </c>
      <c r="G1143" s="42"/>
      <c r="H1143" s="48"/>
    </row>
    <row r="1144" s="2" customFormat="1" ht="16.8" customHeight="1">
      <c r="A1144" s="42"/>
      <c r="B1144" s="48"/>
      <c r="C1144" s="329" t="s">
        <v>48</v>
      </c>
      <c r="D1144" s="329" t="s">
        <v>834</v>
      </c>
      <c r="E1144" s="20" t="s">
        <v>48</v>
      </c>
      <c r="F1144" s="330">
        <v>0</v>
      </c>
      <c r="G1144" s="42"/>
      <c r="H1144" s="48"/>
    </row>
    <row r="1145" s="2" customFormat="1" ht="16.8" customHeight="1">
      <c r="A1145" s="42"/>
      <c r="B1145" s="48"/>
      <c r="C1145" s="329" t="s">
        <v>2481</v>
      </c>
      <c r="D1145" s="329" t="s">
        <v>2495</v>
      </c>
      <c r="E1145" s="20" t="s">
        <v>48</v>
      </c>
      <c r="F1145" s="330">
        <v>0.78000000000000003</v>
      </c>
      <c r="G1145" s="42"/>
      <c r="H1145" s="48"/>
    </row>
    <row r="1146" s="2" customFormat="1" ht="16.8" customHeight="1">
      <c r="A1146" s="42"/>
      <c r="B1146" s="48"/>
      <c r="C1146" s="329" t="s">
        <v>653</v>
      </c>
      <c r="D1146" s="329" t="s">
        <v>268</v>
      </c>
      <c r="E1146" s="20" t="s">
        <v>48</v>
      </c>
      <c r="F1146" s="330">
        <v>0.78000000000000003</v>
      </c>
      <c r="G1146" s="42"/>
      <c r="H1146" s="48"/>
    </row>
    <row r="1147" s="2" customFormat="1" ht="16.8" customHeight="1">
      <c r="A1147" s="42"/>
      <c r="B1147" s="48"/>
      <c r="C1147" s="325" t="s">
        <v>2356</v>
      </c>
      <c r="D1147" s="326" t="s">
        <v>48</v>
      </c>
      <c r="E1147" s="327" t="s">
        <v>48</v>
      </c>
      <c r="F1147" s="328">
        <v>2.585</v>
      </c>
      <c r="G1147" s="42"/>
      <c r="H1147" s="48"/>
    </row>
    <row r="1148" s="2" customFormat="1" ht="16.8" customHeight="1">
      <c r="A1148" s="42"/>
      <c r="B1148" s="48"/>
      <c r="C1148" s="329" t="s">
        <v>48</v>
      </c>
      <c r="D1148" s="329" t="s">
        <v>834</v>
      </c>
      <c r="E1148" s="20" t="s">
        <v>48</v>
      </c>
      <c r="F1148" s="330">
        <v>0</v>
      </c>
      <c r="G1148" s="42"/>
      <c r="H1148" s="48"/>
    </row>
    <row r="1149" s="2" customFormat="1" ht="16.8" customHeight="1">
      <c r="A1149" s="42"/>
      <c r="B1149" s="48"/>
      <c r="C1149" s="329" t="s">
        <v>2356</v>
      </c>
      <c r="D1149" s="329" t="s">
        <v>2493</v>
      </c>
      <c r="E1149" s="20" t="s">
        <v>48</v>
      </c>
      <c r="F1149" s="330">
        <v>2.585</v>
      </c>
      <c r="G1149" s="42"/>
      <c r="H1149" s="48"/>
    </row>
    <row r="1150" s="2" customFormat="1" ht="16.8" customHeight="1">
      <c r="A1150" s="42"/>
      <c r="B1150" s="48"/>
      <c r="C1150" s="325" t="s">
        <v>1554</v>
      </c>
      <c r="D1150" s="326" t="s">
        <v>48</v>
      </c>
      <c r="E1150" s="327" t="s">
        <v>48</v>
      </c>
      <c r="F1150" s="328">
        <v>2.585</v>
      </c>
      <c r="G1150" s="42"/>
      <c r="H1150" s="48"/>
    </row>
    <row r="1151" s="2" customFormat="1" ht="16.8" customHeight="1">
      <c r="A1151" s="42"/>
      <c r="B1151" s="48"/>
      <c r="C1151" s="329" t="s">
        <v>48</v>
      </c>
      <c r="D1151" s="329" t="s">
        <v>834</v>
      </c>
      <c r="E1151" s="20" t="s">
        <v>48</v>
      </c>
      <c r="F1151" s="330">
        <v>0</v>
      </c>
      <c r="G1151" s="42"/>
      <c r="H1151" s="48"/>
    </row>
    <row r="1152" s="2" customFormat="1" ht="16.8" customHeight="1">
      <c r="A1152" s="42"/>
      <c r="B1152" s="48"/>
      <c r="C1152" s="329" t="s">
        <v>2356</v>
      </c>
      <c r="D1152" s="329" t="s">
        <v>2493</v>
      </c>
      <c r="E1152" s="20" t="s">
        <v>48</v>
      </c>
      <c r="F1152" s="330">
        <v>2.585</v>
      </c>
      <c r="G1152" s="42"/>
      <c r="H1152" s="48"/>
    </row>
    <row r="1153" s="2" customFormat="1" ht="16.8" customHeight="1">
      <c r="A1153" s="42"/>
      <c r="B1153" s="48"/>
      <c r="C1153" s="329" t="s">
        <v>1554</v>
      </c>
      <c r="D1153" s="329" t="s">
        <v>268</v>
      </c>
      <c r="E1153" s="20" t="s">
        <v>48</v>
      </c>
      <c r="F1153" s="330">
        <v>2.585</v>
      </c>
      <c r="G1153" s="42"/>
      <c r="H1153" s="48"/>
    </row>
    <row r="1154" s="2" customFormat="1" ht="16.8" customHeight="1">
      <c r="A1154" s="42"/>
      <c r="B1154" s="48"/>
      <c r="C1154" s="331" t="s">
        <v>2780</v>
      </c>
      <c r="D1154" s="42"/>
      <c r="E1154" s="42"/>
      <c r="F1154" s="42"/>
      <c r="G1154" s="42"/>
      <c r="H1154" s="48"/>
    </row>
    <row r="1155" s="2" customFormat="1" ht="16.8" customHeight="1">
      <c r="A1155" s="42"/>
      <c r="B1155" s="48"/>
      <c r="C1155" s="329" t="s">
        <v>1006</v>
      </c>
      <c r="D1155" s="329" t="s">
        <v>2842</v>
      </c>
      <c r="E1155" s="20" t="s">
        <v>314</v>
      </c>
      <c r="F1155" s="330">
        <v>2.585</v>
      </c>
      <c r="G1155" s="42"/>
      <c r="H1155" s="48"/>
    </row>
    <row r="1156" s="2" customFormat="1" ht="16.8" customHeight="1">
      <c r="A1156" s="42"/>
      <c r="B1156" s="48"/>
      <c r="C1156" s="329" t="s">
        <v>318</v>
      </c>
      <c r="D1156" s="329" t="s">
        <v>2789</v>
      </c>
      <c r="E1156" s="20" t="s">
        <v>314</v>
      </c>
      <c r="F1156" s="330">
        <v>31.102</v>
      </c>
      <c r="G1156" s="42"/>
      <c r="H1156" s="48"/>
    </row>
    <row r="1157" s="2" customFormat="1" ht="16.8" customHeight="1">
      <c r="A1157" s="42"/>
      <c r="B1157" s="48"/>
      <c r="C1157" s="329" t="s">
        <v>906</v>
      </c>
      <c r="D1157" s="329" t="s">
        <v>2831</v>
      </c>
      <c r="E1157" s="20" t="s">
        <v>314</v>
      </c>
      <c r="F1157" s="330">
        <v>21.553000000000001</v>
      </c>
      <c r="G1157" s="42"/>
      <c r="H1157" s="48"/>
    </row>
    <row r="1158" s="2" customFormat="1" ht="16.8" customHeight="1">
      <c r="A1158" s="42"/>
      <c r="B1158" s="48"/>
      <c r="C1158" s="329" t="s">
        <v>725</v>
      </c>
      <c r="D1158" s="329" t="s">
        <v>2862</v>
      </c>
      <c r="E1158" s="20" t="s">
        <v>314</v>
      </c>
      <c r="F1158" s="330">
        <v>0.36399999999999999</v>
      </c>
      <c r="G1158" s="42"/>
      <c r="H1158" s="48"/>
    </row>
    <row r="1159" s="2" customFormat="1" ht="16.8" customHeight="1">
      <c r="A1159" s="42"/>
      <c r="B1159" s="48"/>
      <c r="C1159" s="329" t="s">
        <v>806</v>
      </c>
      <c r="D1159" s="329" t="s">
        <v>2863</v>
      </c>
      <c r="E1159" s="20" t="s">
        <v>314</v>
      </c>
      <c r="F1159" s="330">
        <v>2.641</v>
      </c>
      <c r="G1159" s="42"/>
      <c r="H1159" s="48"/>
    </row>
    <row r="1160" s="2" customFormat="1" ht="16.8" customHeight="1">
      <c r="A1160" s="42"/>
      <c r="B1160" s="48"/>
      <c r="C1160" s="325" t="s">
        <v>671</v>
      </c>
      <c r="D1160" s="326" t="s">
        <v>48</v>
      </c>
      <c r="E1160" s="327" t="s">
        <v>48</v>
      </c>
      <c r="F1160" s="328">
        <v>3.2799999999999998</v>
      </c>
      <c r="G1160" s="42"/>
      <c r="H1160" s="48"/>
    </row>
    <row r="1161" s="2" customFormat="1" ht="16.8" customHeight="1">
      <c r="A1161" s="42"/>
      <c r="B1161" s="48"/>
      <c r="C1161" s="329" t="s">
        <v>48</v>
      </c>
      <c r="D1161" s="329" t="s">
        <v>729</v>
      </c>
      <c r="E1161" s="20" t="s">
        <v>48</v>
      </c>
      <c r="F1161" s="330">
        <v>0</v>
      </c>
      <c r="G1161" s="42"/>
      <c r="H1161" s="48"/>
    </row>
    <row r="1162" s="2" customFormat="1" ht="16.8" customHeight="1">
      <c r="A1162" s="42"/>
      <c r="B1162" s="48"/>
      <c r="C1162" s="329" t="s">
        <v>48</v>
      </c>
      <c r="D1162" s="329" t="s">
        <v>730</v>
      </c>
      <c r="E1162" s="20" t="s">
        <v>48</v>
      </c>
      <c r="F1162" s="330">
        <v>0</v>
      </c>
      <c r="G1162" s="42"/>
      <c r="H1162" s="48"/>
    </row>
    <row r="1163" s="2" customFormat="1" ht="16.8" customHeight="1">
      <c r="A1163" s="42"/>
      <c r="B1163" s="48"/>
      <c r="C1163" s="329" t="s">
        <v>671</v>
      </c>
      <c r="D1163" s="329" t="s">
        <v>2281</v>
      </c>
      <c r="E1163" s="20" t="s">
        <v>48</v>
      </c>
      <c r="F1163" s="330">
        <v>3.2799999999999998</v>
      </c>
      <c r="G1163" s="42"/>
      <c r="H1163" s="48"/>
    </row>
    <row r="1164" s="2" customFormat="1" ht="16.8" customHeight="1">
      <c r="A1164" s="42"/>
      <c r="B1164" s="48"/>
      <c r="C1164" s="331" t="s">
        <v>2780</v>
      </c>
      <c r="D1164" s="42"/>
      <c r="E1164" s="42"/>
      <c r="F1164" s="42"/>
      <c r="G1164" s="42"/>
      <c r="H1164" s="48"/>
    </row>
    <row r="1165" s="2" customFormat="1" ht="16.8" customHeight="1">
      <c r="A1165" s="42"/>
      <c r="B1165" s="48"/>
      <c r="C1165" s="329" t="s">
        <v>756</v>
      </c>
      <c r="D1165" s="329" t="s">
        <v>2860</v>
      </c>
      <c r="E1165" s="20" t="s">
        <v>314</v>
      </c>
      <c r="F1165" s="330">
        <v>3.2799999999999998</v>
      </c>
      <c r="G1165" s="42"/>
      <c r="H1165" s="48"/>
    </row>
    <row r="1166" s="2" customFormat="1" ht="16.8" customHeight="1">
      <c r="A1166" s="42"/>
      <c r="B1166" s="48"/>
      <c r="C1166" s="329" t="s">
        <v>806</v>
      </c>
      <c r="D1166" s="329" t="s">
        <v>2863</v>
      </c>
      <c r="E1166" s="20" t="s">
        <v>314</v>
      </c>
      <c r="F1166" s="330">
        <v>2.641</v>
      </c>
      <c r="G1166" s="42"/>
      <c r="H1166" s="48"/>
    </row>
    <row r="1167" s="2" customFormat="1" ht="16.8" customHeight="1">
      <c r="A1167" s="42"/>
      <c r="B1167" s="48"/>
      <c r="C1167" s="325" t="s">
        <v>673</v>
      </c>
      <c r="D1167" s="326" t="s">
        <v>48</v>
      </c>
      <c r="E1167" s="327" t="s">
        <v>48</v>
      </c>
      <c r="F1167" s="328">
        <v>0.72899999999999998</v>
      </c>
      <c r="G1167" s="42"/>
      <c r="H1167" s="48"/>
    </row>
    <row r="1168" s="2" customFormat="1" ht="16.8" customHeight="1">
      <c r="A1168" s="42"/>
      <c r="B1168" s="48"/>
      <c r="C1168" s="329" t="s">
        <v>48</v>
      </c>
      <c r="D1168" s="329" t="s">
        <v>729</v>
      </c>
      <c r="E1168" s="20" t="s">
        <v>48</v>
      </c>
      <c r="F1168" s="330">
        <v>0</v>
      </c>
      <c r="G1168" s="42"/>
      <c r="H1168" s="48"/>
    </row>
    <row r="1169" s="2" customFormat="1" ht="16.8" customHeight="1">
      <c r="A1169" s="42"/>
      <c r="B1169" s="48"/>
      <c r="C1169" s="329" t="s">
        <v>48</v>
      </c>
      <c r="D1169" s="329" t="s">
        <v>730</v>
      </c>
      <c r="E1169" s="20" t="s">
        <v>48</v>
      </c>
      <c r="F1169" s="330">
        <v>0</v>
      </c>
      <c r="G1169" s="42"/>
      <c r="H1169" s="48"/>
    </row>
    <row r="1170" s="2" customFormat="1" ht="16.8" customHeight="1">
      <c r="A1170" s="42"/>
      <c r="B1170" s="48"/>
      <c r="C1170" s="329" t="s">
        <v>673</v>
      </c>
      <c r="D1170" s="329" t="s">
        <v>2288</v>
      </c>
      <c r="E1170" s="20" t="s">
        <v>48</v>
      </c>
      <c r="F1170" s="330">
        <v>0.72899999999999998</v>
      </c>
      <c r="G1170" s="42"/>
      <c r="H1170" s="48"/>
    </row>
    <row r="1171" s="2" customFormat="1" ht="16.8" customHeight="1">
      <c r="A1171" s="42"/>
      <c r="B1171" s="48"/>
      <c r="C1171" s="331" t="s">
        <v>2780</v>
      </c>
      <c r="D1171" s="42"/>
      <c r="E1171" s="42"/>
      <c r="F1171" s="42"/>
      <c r="G1171" s="42"/>
      <c r="H1171" s="48"/>
    </row>
    <row r="1172" s="2" customFormat="1" ht="16.8" customHeight="1">
      <c r="A1172" s="42"/>
      <c r="B1172" s="48"/>
      <c r="C1172" s="329" t="s">
        <v>762</v>
      </c>
      <c r="D1172" s="329" t="s">
        <v>2864</v>
      </c>
      <c r="E1172" s="20" t="s">
        <v>314</v>
      </c>
      <c r="F1172" s="330">
        <v>0.72899999999999998</v>
      </c>
      <c r="G1172" s="42"/>
      <c r="H1172" s="48"/>
    </row>
    <row r="1173" s="2" customFormat="1" ht="16.8" customHeight="1">
      <c r="A1173" s="42"/>
      <c r="B1173" s="48"/>
      <c r="C1173" s="329" t="s">
        <v>806</v>
      </c>
      <c r="D1173" s="329" t="s">
        <v>2863</v>
      </c>
      <c r="E1173" s="20" t="s">
        <v>314</v>
      </c>
      <c r="F1173" s="330">
        <v>2.641</v>
      </c>
      <c r="G1173" s="42"/>
      <c r="H1173" s="48"/>
    </row>
    <row r="1174" s="2" customFormat="1" ht="16.8" customHeight="1">
      <c r="A1174" s="42"/>
      <c r="B1174" s="48"/>
      <c r="C1174" s="325" t="s">
        <v>675</v>
      </c>
      <c r="D1174" s="326" t="s">
        <v>48</v>
      </c>
      <c r="E1174" s="327" t="s">
        <v>48</v>
      </c>
      <c r="F1174" s="328">
        <v>6.5609999999999999</v>
      </c>
      <c r="G1174" s="42"/>
      <c r="H1174" s="48"/>
    </row>
    <row r="1175" s="2" customFormat="1" ht="16.8" customHeight="1">
      <c r="A1175" s="42"/>
      <c r="B1175" s="48"/>
      <c r="C1175" s="329" t="s">
        <v>48</v>
      </c>
      <c r="D1175" s="329" t="s">
        <v>729</v>
      </c>
      <c r="E1175" s="20" t="s">
        <v>48</v>
      </c>
      <c r="F1175" s="330">
        <v>0</v>
      </c>
      <c r="G1175" s="42"/>
      <c r="H1175" s="48"/>
    </row>
    <row r="1176" s="2" customFormat="1" ht="16.8" customHeight="1">
      <c r="A1176" s="42"/>
      <c r="B1176" s="48"/>
      <c r="C1176" s="329" t="s">
        <v>48</v>
      </c>
      <c r="D1176" s="329" t="s">
        <v>730</v>
      </c>
      <c r="E1176" s="20" t="s">
        <v>48</v>
      </c>
      <c r="F1176" s="330">
        <v>0</v>
      </c>
      <c r="G1176" s="42"/>
      <c r="H1176" s="48"/>
    </row>
    <row r="1177" s="2" customFormat="1" ht="16.8" customHeight="1">
      <c r="A1177" s="42"/>
      <c r="B1177" s="48"/>
      <c r="C1177" s="329" t="s">
        <v>675</v>
      </c>
      <c r="D1177" s="329" t="s">
        <v>2290</v>
      </c>
      <c r="E1177" s="20" t="s">
        <v>48</v>
      </c>
      <c r="F1177" s="330">
        <v>6.5609999999999999</v>
      </c>
      <c r="G1177" s="42"/>
      <c r="H1177" s="48"/>
    </row>
    <row r="1178" s="2" customFormat="1" ht="16.8" customHeight="1">
      <c r="A1178" s="42"/>
      <c r="B1178" s="48"/>
      <c r="C1178" s="331" t="s">
        <v>2780</v>
      </c>
      <c r="D1178" s="42"/>
      <c r="E1178" s="42"/>
      <c r="F1178" s="42"/>
      <c r="G1178" s="42"/>
      <c r="H1178" s="48"/>
    </row>
    <row r="1179" s="2" customFormat="1" ht="16.8" customHeight="1">
      <c r="A1179" s="42"/>
      <c r="B1179" s="48"/>
      <c r="C1179" s="329" t="s">
        <v>767</v>
      </c>
      <c r="D1179" s="329" t="s">
        <v>2865</v>
      </c>
      <c r="E1179" s="20" t="s">
        <v>314</v>
      </c>
      <c r="F1179" s="330">
        <v>6.5609999999999999</v>
      </c>
      <c r="G1179" s="42"/>
      <c r="H1179" s="48"/>
    </row>
    <row r="1180" s="2" customFormat="1" ht="16.8" customHeight="1">
      <c r="A1180" s="42"/>
      <c r="B1180" s="48"/>
      <c r="C1180" s="329" t="s">
        <v>806</v>
      </c>
      <c r="D1180" s="329" t="s">
        <v>2863</v>
      </c>
      <c r="E1180" s="20" t="s">
        <v>314</v>
      </c>
      <c r="F1180" s="330">
        <v>2.641</v>
      </c>
      <c r="G1180" s="42"/>
      <c r="H1180" s="48"/>
    </row>
    <row r="1181" s="2" customFormat="1" ht="16.8" customHeight="1">
      <c r="A1181" s="42"/>
      <c r="B1181" s="48"/>
      <c r="C1181" s="325" t="s">
        <v>178</v>
      </c>
      <c r="D1181" s="326" t="s">
        <v>48</v>
      </c>
      <c r="E1181" s="327" t="s">
        <v>48</v>
      </c>
      <c r="F1181" s="328">
        <v>539.39999999999998</v>
      </c>
      <c r="G1181" s="42"/>
      <c r="H1181" s="48"/>
    </row>
    <row r="1182" s="2" customFormat="1" ht="16.8" customHeight="1">
      <c r="A1182" s="42"/>
      <c r="B1182" s="48"/>
      <c r="C1182" s="329" t="s">
        <v>178</v>
      </c>
      <c r="D1182" s="329" t="s">
        <v>2092</v>
      </c>
      <c r="E1182" s="20" t="s">
        <v>48</v>
      </c>
      <c r="F1182" s="330">
        <v>539.39999999999998</v>
      </c>
      <c r="G1182" s="42"/>
      <c r="H1182" s="48"/>
    </row>
    <row r="1183" s="2" customFormat="1" ht="16.8" customHeight="1">
      <c r="A1183" s="42"/>
      <c r="B1183" s="48"/>
      <c r="C1183" s="331" t="s">
        <v>2780</v>
      </c>
      <c r="D1183" s="42"/>
      <c r="E1183" s="42"/>
      <c r="F1183" s="42"/>
      <c r="G1183" s="42"/>
      <c r="H1183" s="48"/>
    </row>
    <row r="1184" s="2" customFormat="1" ht="16.8" customHeight="1">
      <c r="A1184" s="42"/>
      <c r="B1184" s="48"/>
      <c r="C1184" s="329" t="s">
        <v>526</v>
      </c>
      <c r="D1184" s="329" t="s">
        <v>2790</v>
      </c>
      <c r="E1184" s="20" t="s">
        <v>528</v>
      </c>
      <c r="F1184" s="330">
        <v>1066.56</v>
      </c>
      <c r="G1184" s="42"/>
      <c r="H1184" s="48"/>
    </row>
    <row r="1185" s="2" customFormat="1" ht="16.8" customHeight="1">
      <c r="A1185" s="42"/>
      <c r="B1185" s="48"/>
      <c r="C1185" s="329" t="s">
        <v>595</v>
      </c>
      <c r="D1185" s="329" t="s">
        <v>2787</v>
      </c>
      <c r="E1185" s="20" t="s">
        <v>528</v>
      </c>
      <c r="F1185" s="330">
        <v>539.39999999999998</v>
      </c>
      <c r="G1185" s="42"/>
      <c r="H1185" s="48"/>
    </row>
    <row r="1186" s="2" customFormat="1" ht="16.8" customHeight="1">
      <c r="A1186" s="42"/>
      <c r="B1186" s="48"/>
      <c r="C1186" s="325" t="s">
        <v>183</v>
      </c>
      <c r="D1186" s="326" t="s">
        <v>48</v>
      </c>
      <c r="E1186" s="327" t="s">
        <v>48</v>
      </c>
      <c r="F1186" s="328">
        <v>641.35199999999998</v>
      </c>
      <c r="G1186" s="42"/>
      <c r="H1186" s="48"/>
    </row>
    <row r="1187" s="2" customFormat="1" ht="16.8" customHeight="1">
      <c r="A1187" s="42"/>
      <c r="B1187" s="48"/>
      <c r="C1187" s="329" t="s">
        <v>171</v>
      </c>
      <c r="D1187" s="329" t="s">
        <v>2094</v>
      </c>
      <c r="E1187" s="20" t="s">
        <v>48</v>
      </c>
      <c r="F1187" s="330">
        <v>576.27999999999997</v>
      </c>
      <c r="G1187" s="42"/>
      <c r="H1187" s="48"/>
    </row>
    <row r="1188" s="2" customFormat="1" ht="16.8" customHeight="1">
      <c r="A1188" s="42"/>
      <c r="B1188" s="48"/>
      <c r="C1188" s="329" t="s">
        <v>2058</v>
      </c>
      <c r="D1188" s="329" t="s">
        <v>2095</v>
      </c>
      <c r="E1188" s="20" t="s">
        <v>48</v>
      </c>
      <c r="F1188" s="330">
        <v>65.072000000000003</v>
      </c>
      <c r="G1188" s="42"/>
      <c r="H1188" s="48"/>
    </row>
    <row r="1189" s="2" customFormat="1" ht="16.8" customHeight="1">
      <c r="A1189" s="42"/>
      <c r="B1189" s="48"/>
      <c r="C1189" s="329" t="s">
        <v>183</v>
      </c>
      <c r="D1189" s="329" t="s">
        <v>268</v>
      </c>
      <c r="E1189" s="20" t="s">
        <v>48</v>
      </c>
      <c r="F1189" s="330">
        <v>641.35199999999998</v>
      </c>
      <c r="G1189" s="42"/>
      <c r="H1189" s="48"/>
    </row>
    <row r="1190" s="2" customFormat="1" ht="16.8" customHeight="1">
      <c r="A1190" s="42"/>
      <c r="B1190" s="48"/>
      <c r="C1190" s="331" t="s">
        <v>2780</v>
      </c>
      <c r="D1190" s="42"/>
      <c r="E1190" s="42"/>
      <c r="F1190" s="42"/>
      <c r="G1190" s="42"/>
      <c r="H1190" s="48"/>
    </row>
    <row r="1191" s="2" customFormat="1" ht="16.8" customHeight="1">
      <c r="A1191" s="42"/>
      <c r="B1191" s="48"/>
      <c r="C1191" s="329" t="s">
        <v>541</v>
      </c>
      <c r="D1191" s="329" t="s">
        <v>2783</v>
      </c>
      <c r="E1191" s="20" t="s">
        <v>528</v>
      </c>
      <c r="F1191" s="330">
        <v>641.35199999999998</v>
      </c>
      <c r="G1191" s="42"/>
      <c r="H1191" s="48"/>
    </row>
    <row r="1192" s="2" customFormat="1" ht="16.8" customHeight="1">
      <c r="A1192" s="42"/>
      <c r="B1192" s="48"/>
      <c r="C1192" s="329" t="s">
        <v>549</v>
      </c>
      <c r="D1192" s="329" t="s">
        <v>2792</v>
      </c>
      <c r="E1192" s="20" t="s">
        <v>528</v>
      </c>
      <c r="F1192" s="330">
        <v>5772.1679999999997</v>
      </c>
      <c r="G1192" s="42"/>
      <c r="H1192" s="48"/>
    </row>
    <row r="1193" s="2" customFormat="1" ht="16.8" customHeight="1">
      <c r="A1193" s="42"/>
      <c r="B1193" s="48"/>
      <c r="C1193" s="325" t="s">
        <v>185</v>
      </c>
      <c r="D1193" s="326" t="s">
        <v>48</v>
      </c>
      <c r="E1193" s="327" t="s">
        <v>48</v>
      </c>
      <c r="F1193" s="328">
        <v>444.24000000000001</v>
      </c>
      <c r="G1193" s="42"/>
      <c r="H1193" s="48"/>
    </row>
    <row r="1194" s="2" customFormat="1" ht="16.8" customHeight="1">
      <c r="A1194" s="42"/>
      <c r="B1194" s="48"/>
      <c r="C1194" s="329" t="s">
        <v>48</v>
      </c>
      <c r="D1194" s="329" t="s">
        <v>2079</v>
      </c>
      <c r="E1194" s="20" t="s">
        <v>48</v>
      </c>
      <c r="F1194" s="330">
        <v>345.44</v>
      </c>
      <c r="G1194" s="42"/>
      <c r="H1194" s="48"/>
    </row>
    <row r="1195" s="2" customFormat="1" ht="16.8" customHeight="1">
      <c r="A1195" s="42"/>
      <c r="B1195" s="48"/>
      <c r="C1195" s="329" t="s">
        <v>48</v>
      </c>
      <c r="D1195" s="329" t="s">
        <v>322</v>
      </c>
      <c r="E1195" s="20" t="s">
        <v>48</v>
      </c>
      <c r="F1195" s="330">
        <v>98.799999999999997</v>
      </c>
      <c r="G1195" s="42"/>
      <c r="H1195" s="48"/>
    </row>
    <row r="1196" s="2" customFormat="1" ht="16.8" customHeight="1">
      <c r="A1196" s="42"/>
      <c r="B1196" s="48"/>
      <c r="C1196" s="329" t="s">
        <v>185</v>
      </c>
      <c r="D1196" s="329" t="s">
        <v>310</v>
      </c>
      <c r="E1196" s="20" t="s">
        <v>48</v>
      </c>
      <c r="F1196" s="330">
        <v>444.24000000000001</v>
      </c>
      <c r="G1196" s="42"/>
      <c r="H1196" s="48"/>
    </row>
    <row r="1197" s="2" customFormat="1" ht="16.8" customHeight="1">
      <c r="A1197" s="42"/>
      <c r="B1197" s="48"/>
      <c r="C1197" s="331" t="s">
        <v>2780</v>
      </c>
      <c r="D1197" s="42"/>
      <c r="E1197" s="42"/>
      <c r="F1197" s="42"/>
      <c r="G1197" s="42"/>
      <c r="H1197" s="48"/>
    </row>
    <row r="1198" s="2" customFormat="1" ht="16.8" customHeight="1">
      <c r="A1198" s="42"/>
      <c r="B1198" s="48"/>
      <c r="C1198" s="329" t="s">
        <v>318</v>
      </c>
      <c r="D1198" s="329" t="s">
        <v>2789</v>
      </c>
      <c r="E1198" s="20" t="s">
        <v>314</v>
      </c>
      <c r="F1198" s="330">
        <v>444.24000000000001</v>
      </c>
      <c r="G1198" s="42"/>
      <c r="H1198" s="48"/>
    </row>
    <row r="1199" s="2" customFormat="1" ht="16.8" customHeight="1">
      <c r="A1199" s="42"/>
      <c r="B1199" s="48"/>
      <c r="C1199" s="329" t="s">
        <v>344</v>
      </c>
      <c r="D1199" s="329" t="s">
        <v>2793</v>
      </c>
      <c r="E1199" s="20" t="s">
        <v>314</v>
      </c>
      <c r="F1199" s="330">
        <v>444.24000000000001</v>
      </c>
      <c r="G1199" s="42"/>
      <c r="H1199" s="48"/>
    </row>
    <row r="1200" s="2" customFormat="1" ht="16.8" customHeight="1">
      <c r="A1200" s="42"/>
      <c r="B1200" s="48"/>
      <c r="C1200" s="325" t="s">
        <v>188</v>
      </c>
      <c r="D1200" s="326" t="s">
        <v>48</v>
      </c>
      <c r="E1200" s="327" t="s">
        <v>48</v>
      </c>
      <c r="F1200" s="328">
        <v>45</v>
      </c>
      <c r="G1200" s="42"/>
      <c r="H1200" s="48"/>
    </row>
    <row r="1201" s="2" customFormat="1" ht="16.8" customHeight="1">
      <c r="A1201" s="42"/>
      <c r="B1201" s="48"/>
      <c r="C1201" s="329" t="s">
        <v>48</v>
      </c>
      <c r="D1201" s="329" t="s">
        <v>501</v>
      </c>
      <c r="E1201" s="20" t="s">
        <v>48</v>
      </c>
      <c r="F1201" s="330">
        <v>0</v>
      </c>
      <c r="G1201" s="42"/>
      <c r="H1201" s="48"/>
    </row>
    <row r="1202" s="2" customFormat="1" ht="16.8" customHeight="1">
      <c r="A1202" s="42"/>
      <c r="B1202" s="48"/>
      <c r="C1202" s="329" t="s">
        <v>188</v>
      </c>
      <c r="D1202" s="329" t="s">
        <v>502</v>
      </c>
      <c r="E1202" s="20" t="s">
        <v>48</v>
      </c>
      <c r="F1202" s="330">
        <v>45</v>
      </c>
      <c r="G1202" s="42"/>
      <c r="H1202" s="48"/>
    </row>
    <row r="1203" s="2" customFormat="1" ht="16.8" customHeight="1">
      <c r="A1203" s="42"/>
      <c r="B1203" s="48"/>
      <c r="C1203" s="331" t="s">
        <v>2780</v>
      </c>
      <c r="D1203" s="42"/>
      <c r="E1203" s="42"/>
      <c r="F1203" s="42"/>
      <c r="G1203" s="42"/>
      <c r="H1203" s="48"/>
    </row>
    <row r="1204" s="2" customFormat="1" ht="16.8" customHeight="1">
      <c r="A1204" s="42"/>
      <c r="B1204" s="48"/>
      <c r="C1204" s="329" t="s">
        <v>497</v>
      </c>
      <c r="D1204" s="329" t="s">
        <v>498</v>
      </c>
      <c r="E1204" s="20" t="s">
        <v>192</v>
      </c>
      <c r="F1204" s="330">
        <v>45.450000000000003</v>
      </c>
      <c r="G1204" s="42"/>
      <c r="H1204" s="48"/>
    </row>
    <row r="1205" s="2" customFormat="1" ht="16.8" customHeight="1">
      <c r="A1205" s="42"/>
      <c r="B1205" s="48"/>
      <c r="C1205" s="325" t="s">
        <v>191</v>
      </c>
      <c r="D1205" s="326" t="s">
        <v>48</v>
      </c>
      <c r="E1205" s="327" t="s">
        <v>192</v>
      </c>
      <c r="F1205" s="328">
        <v>150</v>
      </c>
      <c r="G1205" s="42"/>
      <c r="H1205" s="48"/>
    </row>
    <row r="1206" s="2" customFormat="1" ht="16.8" customHeight="1">
      <c r="A1206" s="42"/>
      <c r="B1206" s="48"/>
      <c r="C1206" s="329" t="s">
        <v>48</v>
      </c>
      <c r="D1206" s="329" t="s">
        <v>308</v>
      </c>
      <c r="E1206" s="20" t="s">
        <v>48</v>
      </c>
      <c r="F1206" s="330">
        <v>0</v>
      </c>
      <c r="G1206" s="42"/>
      <c r="H1206" s="48"/>
    </row>
    <row r="1207" s="2" customFormat="1" ht="16.8" customHeight="1">
      <c r="A1207" s="42"/>
      <c r="B1207" s="48"/>
      <c r="C1207" s="329" t="s">
        <v>48</v>
      </c>
      <c r="D1207" s="329" t="s">
        <v>2078</v>
      </c>
      <c r="E1207" s="20" t="s">
        <v>48</v>
      </c>
      <c r="F1207" s="330">
        <v>150</v>
      </c>
      <c r="G1207" s="42"/>
      <c r="H1207" s="48"/>
    </row>
    <row r="1208" s="2" customFormat="1" ht="16.8" customHeight="1">
      <c r="A1208" s="42"/>
      <c r="B1208" s="48"/>
      <c r="C1208" s="329" t="s">
        <v>191</v>
      </c>
      <c r="D1208" s="329" t="s">
        <v>310</v>
      </c>
      <c r="E1208" s="20" t="s">
        <v>48</v>
      </c>
      <c r="F1208" s="330">
        <v>150</v>
      </c>
      <c r="G1208" s="42"/>
      <c r="H1208" s="48"/>
    </row>
    <row r="1209" s="2" customFormat="1" ht="16.8" customHeight="1">
      <c r="A1209" s="42"/>
      <c r="B1209" s="48"/>
      <c r="C1209" s="331" t="s">
        <v>2780</v>
      </c>
      <c r="D1209" s="42"/>
      <c r="E1209" s="42"/>
      <c r="F1209" s="42"/>
      <c r="G1209" s="42"/>
      <c r="H1209" s="48"/>
    </row>
    <row r="1210" s="2" customFormat="1" ht="16.8" customHeight="1">
      <c r="A1210" s="42"/>
      <c r="B1210" s="48"/>
      <c r="C1210" s="329" t="s">
        <v>304</v>
      </c>
      <c r="D1210" s="329" t="s">
        <v>2795</v>
      </c>
      <c r="E1210" s="20" t="s">
        <v>192</v>
      </c>
      <c r="F1210" s="330">
        <v>150</v>
      </c>
      <c r="G1210" s="42"/>
      <c r="H1210" s="48"/>
    </row>
    <row r="1211" s="2" customFormat="1" ht="16.8" customHeight="1">
      <c r="A1211" s="42"/>
      <c r="B1211" s="48"/>
      <c r="C1211" s="329" t="s">
        <v>491</v>
      </c>
      <c r="D1211" s="329" t="s">
        <v>2796</v>
      </c>
      <c r="E1211" s="20" t="s">
        <v>192</v>
      </c>
      <c r="F1211" s="330">
        <v>150</v>
      </c>
      <c r="G1211" s="42"/>
      <c r="H1211" s="48"/>
    </row>
    <row r="1212" s="2" customFormat="1" ht="16.8" customHeight="1">
      <c r="A1212" s="42"/>
      <c r="B1212" s="48"/>
      <c r="C1212" s="329" t="s">
        <v>506</v>
      </c>
      <c r="D1212" s="329" t="s">
        <v>2797</v>
      </c>
      <c r="E1212" s="20" t="s">
        <v>192</v>
      </c>
      <c r="F1212" s="330">
        <v>300</v>
      </c>
      <c r="G1212" s="42"/>
      <c r="H1212" s="48"/>
    </row>
    <row r="1213" s="2" customFormat="1" ht="16.8" customHeight="1">
      <c r="A1213" s="42"/>
      <c r="B1213" s="48"/>
      <c r="C1213" s="329" t="s">
        <v>519</v>
      </c>
      <c r="D1213" s="329" t="s">
        <v>2798</v>
      </c>
      <c r="E1213" s="20" t="s">
        <v>192</v>
      </c>
      <c r="F1213" s="330">
        <v>150</v>
      </c>
      <c r="G1213" s="42"/>
      <c r="H1213" s="48"/>
    </row>
    <row r="1214" s="2" customFormat="1" ht="16.8" customHeight="1">
      <c r="A1214" s="42"/>
      <c r="B1214" s="48"/>
      <c r="C1214" s="329" t="s">
        <v>497</v>
      </c>
      <c r="D1214" s="329" t="s">
        <v>498</v>
      </c>
      <c r="E1214" s="20" t="s">
        <v>192</v>
      </c>
      <c r="F1214" s="330">
        <v>45.450000000000003</v>
      </c>
      <c r="G1214" s="42"/>
      <c r="H1214" s="48"/>
    </row>
    <row r="1215" s="2" customFormat="1" ht="16.8" customHeight="1">
      <c r="A1215" s="42"/>
      <c r="B1215" s="48"/>
      <c r="C1215" s="325" t="s">
        <v>194</v>
      </c>
      <c r="D1215" s="326" t="s">
        <v>48</v>
      </c>
      <c r="E1215" s="327" t="s">
        <v>48</v>
      </c>
      <c r="F1215" s="328">
        <v>30.75</v>
      </c>
      <c r="G1215" s="42"/>
      <c r="H1215" s="48"/>
    </row>
    <row r="1216" s="2" customFormat="1" ht="16.8" customHeight="1">
      <c r="A1216" s="42"/>
      <c r="B1216" s="48"/>
      <c r="C1216" s="329" t="s">
        <v>194</v>
      </c>
      <c r="D1216" s="329" t="s">
        <v>2096</v>
      </c>
      <c r="E1216" s="20" t="s">
        <v>48</v>
      </c>
      <c r="F1216" s="330">
        <v>30.75</v>
      </c>
      <c r="G1216" s="42"/>
      <c r="H1216" s="48"/>
    </row>
    <row r="1217" s="2" customFormat="1" ht="16.8" customHeight="1">
      <c r="A1217" s="42"/>
      <c r="B1217" s="48"/>
      <c r="C1217" s="331" t="s">
        <v>2780</v>
      </c>
      <c r="D1217" s="42"/>
      <c r="E1217" s="42"/>
      <c r="F1217" s="42"/>
      <c r="G1217" s="42"/>
      <c r="H1217" s="48"/>
    </row>
    <row r="1218" s="2" customFormat="1" ht="16.8" customHeight="1">
      <c r="A1218" s="42"/>
      <c r="B1218" s="48"/>
      <c r="C1218" s="329" t="s">
        <v>541</v>
      </c>
      <c r="D1218" s="329" t="s">
        <v>2783</v>
      </c>
      <c r="E1218" s="20" t="s">
        <v>528</v>
      </c>
      <c r="F1218" s="330">
        <v>641.35199999999998</v>
      </c>
      <c r="G1218" s="42"/>
      <c r="H1218" s="48"/>
    </row>
    <row r="1219" s="2" customFormat="1" ht="16.8" customHeight="1">
      <c r="A1219" s="42"/>
      <c r="B1219" s="48"/>
      <c r="C1219" s="329" t="s">
        <v>555</v>
      </c>
      <c r="D1219" s="329" t="s">
        <v>2799</v>
      </c>
      <c r="E1219" s="20" t="s">
        <v>528</v>
      </c>
      <c r="F1219" s="330">
        <v>30.75</v>
      </c>
      <c r="G1219" s="42"/>
      <c r="H1219" s="48"/>
    </row>
    <row r="1220" s="2" customFormat="1" ht="16.8" customHeight="1">
      <c r="A1220" s="42"/>
      <c r="B1220" s="48"/>
      <c r="C1220" s="329" t="s">
        <v>562</v>
      </c>
      <c r="D1220" s="329" t="s">
        <v>2826</v>
      </c>
      <c r="E1220" s="20" t="s">
        <v>528</v>
      </c>
      <c r="F1220" s="330">
        <v>276.75</v>
      </c>
      <c r="G1220" s="42"/>
      <c r="H1220" s="48"/>
    </row>
    <row r="1221" s="2" customFormat="1" ht="16.8" customHeight="1">
      <c r="A1221" s="42"/>
      <c r="B1221" s="48"/>
      <c r="C1221" s="329" t="s">
        <v>568</v>
      </c>
      <c r="D1221" s="329" t="s">
        <v>2827</v>
      </c>
      <c r="E1221" s="20" t="s">
        <v>528</v>
      </c>
      <c r="F1221" s="330">
        <v>30.75</v>
      </c>
      <c r="G1221" s="42"/>
      <c r="H1221" s="48"/>
    </row>
    <row r="1222" s="2" customFormat="1" ht="16.8" customHeight="1">
      <c r="A1222" s="42"/>
      <c r="B1222" s="48"/>
      <c r="C1222" s="329" t="s">
        <v>588</v>
      </c>
      <c r="D1222" s="329" t="s">
        <v>2784</v>
      </c>
      <c r="E1222" s="20" t="s">
        <v>528</v>
      </c>
      <c r="F1222" s="330">
        <v>585.505</v>
      </c>
      <c r="G1222" s="42"/>
      <c r="H1222" s="48"/>
    </row>
    <row r="1223" s="2" customFormat="1" ht="16.8" customHeight="1">
      <c r="A1223" s="42"/>
      <c r="B1223" s="48"/>
      <c r="C1223" s="325" t="s">
        <v>196</v>
      </c>
      <c r="D1223" s="326" t="s">
        <v>48</v>
      </c>
      <c r="E1223" s="327" t="s">
        <v>48</v>
      </c>
      <c r="F1223" s="328">
        <v>0</v>
      </c>
      <c r="G1223" s="42"/>
      <c r="H1223" s="48"/>
    </row>
    <row r="1224" s="2" customFormat="1" ht="16.8" customHeight="1">
      <c r="A1224" s="42"/>
      <c r="B1224" s="48"/>
      <c r="C1224" s="325" t="s">
        <v>198</v>
      </c>
      <c r="D1224" s="326" t="s">
        <v>48</v>
      </c>
      <c r="E1224" s="327" t="s">
        <v>48</v>
      </c>
      <c r="F1224" s="328">
        <v>1860</v>
      </c>
      <c r="G1224" s="42"/>
      <c r="H1224" s="48"/>
    </row>
    <row r="1225" s="2" customFormat="1" ht="16.8" customHeight="1">
      <c r="A1225" s="42"/>
      <c r="B1225" s="48"/>
      <c r="C1225" s="329" t="s">
        <v>48</v>
      </c>
      <c r="D1225" s="329" t="s">
        <v>200</v>
      </c>
      <c r="E1225" s="20" t="s">
        <v>48</v>
      </c>
      <c r="F1225" s="330">
        <v>1528</v>
      </c>
      <c r="G1225" s="42"/>
      <c r="H1225" s="48"/>
    </row>
    <row r="1226" s="2" customFormat="1" ht="16.8" customHeight="1">
      <c r="A1226" s="42"/>
      <c r="B1226" s="48"/>
      <c r="C1226" s="329" t="s">
        <v>48</v>
      </c>
      <c r="D1226" s="329" t="s">
        <v>169</v>
      </c>
      <c r="E1226" s="20" t="s">
        <v>48</v>
      </c>
      <c r="F1226" s="330">
        <v>332</v>
      </c>
      <c r="G1226" s="42"/>
      <c r="H1226" s="48"/>
    </row>
    <row r="1227" s="2" customFormat="1" ht="16.8" customHeight="1">
      <c r="A1227" s="42"/>
      <c r="B1227" s="48"/>
      <c r="C1227" s="329" t="s">
        <v>198</v>
      </c>
      <c r="D1227" s="329" t="s">
        <v>268</v>
      </c>
      <c r="E1227" s="20" t="s">
        <v>48</v>
      </c>
      <c r="F1227" s="330">
        <v>1860</v>
      </c>
      <c r="G1227" s="42"/>
      <c r="H1227" s="48"/>
    </row>
    <row r="1228" s="2" customFormat="1" ht="16.8" customHeight="1">
      <c r="A1228" s="42"/>
      <c r="B1228" s="48"/>
      <c r="C1228" s="331" t="s">
        <v>2780</v>
      </c>
      <c r="D1228" s="42"/>
      <c r="E1228" s="42"/>
      <c r="F1228" s="42"/>
      <c r="G1228" s="42"/>
      <c r="H1228" s="48"/>
    </row>
    <row r="1229" s="2" customFormat="1" ht="16.8" customHeight="1">
      <c r="A1229" s="42"/>
      <c r="B1229" s="48"/>
      <c r="C1229" s="329" t="s">
        <v>274</v>
      </c>
      <c r="D1229" s="329" t="s">
        <v>2782</v>
      </c>
      <c r="E1229" s="20" t="s">
        <v>259</v>
      </c>
      <c r="F1229" s="330">
        <v>1860</v>
      </c>
      <c r="G1229" s="42"/>
      <c r="H1229" s="48"/>
    </row>
    <row r="1230" s="2" customFormat="1" ht="16.8" customHeight="1">
      <c r="A1230" s="42"/>
      <c r="B1230" s="48"/>
      <c r="C1230" s="329" t="s">
        <v>365</v>
      </c>
      <c r="D1230" s="329" t="s">
        <v>2800</v>
      </c>
      <c r="E1230" s="20" t="s">
        <v>259</v>
      </c>
      <c r="F1230" s="330">
        <v>2354</v>
      </c>
      <c r="G1230" s="42"/>
      <c r="H1230" s="48"/>
    </row>
    <row r="1231" s="2" customFormat="1" ht="16.8" customHeight="1">
      <c r="A1231" s="42"/>
      <c r="B1231" s="48"/>
      <c r="C1231" s="325" t="s">
        <v>200</v>
      </c>
      <c r="D1231" s="326" t="s">
        <v>48</v>
      </c>
      <c r="E1231" s="327" t="s">
        <v>48</v>
      </c>
      <c r="F1231" s="328">
        <v>1528</v>
      </c>
      <c r="G1231" s="42"/>
      <c r="H1231" s="48"/>
    </row>
    <row r="1232" s="2" customFormat="1" ht="16.8" customHeight="1">
      <c r="A1232" s="42"/>
      <c r="B1232" s="48"/>
      <c r="C1232" s="329" t="s">
        <v>48</v>
      </c>
      <c r="D1232" s="329" t="s">
        <v>273</v>
      </c>
      <c r="E1232" s="20" t="s">
        <v>48</v>
      </c>
      <c r="F1232" s="330">
        <v>0</v>
      </c>
      <c r="G1232" s="42"/>
      <c r="H1232" s="48"/>
    </row>
    <row r="1233" s="2" customFormat="1" ht="16.8" customHeight="1">
      <c r="A1233" s="42"/>
      <c r="B1233" s="48"/>
      <c r="C1233" s="329" t="s">
        <v>48</v>
      </c>
      <c r="D1233" s="329" t="s">
        <v>2067</v>
      </c>
      <c r="E1233" s="20" t="s">
        <v>48</v>
      </c>
      <c r="F1233" s="330">
        <v>0</v>
      </c>
      <c r="G1233" s="42"/>
      <c r="H1233" s="48"/>
    </row>
    <row r="1234" s="2" customFormat="1" ht="16.8" customHeight="1">
      <c r="A1234" s="42"/>
      <c r="B1234" s="48"/>
      <c r="C1234" s="329" t="s">
        <v>48</v>
      </c>
      <c r="D1234" s="329" t="s">
        <v>2068</v>
      </c>
      <c r="E1234" s="20" t="s">
        <v>48</v>
      </c>
      <c r="F1234" s="330">
        <v>1528</v>
      </c>
      <c r="G1234" s="42"/>
      <c r="H1234" s="48"/>
    </row>
    <row r="1235" s="2" customFormat="1" ht="16.8" customHeight="1">
      <c r="A1235" s="42"/>
      <c r="B1235" s="48"/>
      <c r="C1235" s="329" t="s">
        <v>200</v>
      </c>
      <c r="D1235" s="329" t="s">
        <v>268</v>
      </c>
      <c r="E1235" s="20" t="s">
        <v>48</v>
      </c>
      <c r="F1235" s="330">
        <v>1528</v>
      </c>
      <c r="G1235" s="42"/>
      <c r="H1235" s="48"/>
    </row>
    <row r="1236" s="2" customFormat="1" ht="16.8" customHeight="1">
      <c r="A1236" s="42"/>
      <c r="B1236" s="48"/>
      <c r="C1236" s="331" t="s">
        <v>2780</v>
      </c>
      <c r="D1236" s="42"/>
      <c r="E1236" s="42"/>
      <c r="F1236" s="42"/>
      <c r="G1236" s="42"/>
      <c r="H1236" s="48"/>
    </row>
    <row r="1237" s="2" customFormat="1" ht="16.8" customHeight="1">
      <c r="A1237" s="42"/>
      <c r="B1237" s="48"/>
      <c r="C1237" s="329" t="s">
        <v>269</v>
      </c>
      <c r="D1237" s="329" t="s">
        <v>2801</v>
      </c>
      <c r="E1237" s="20" t="s">
        <v>259</v>
      </c>
      <c r="F1237" s="330">
        <v>1528</v>
      </c>
      <c r="G1237" s="42"/>
      <c r="H1237" s="48"/>
    </row>
    <row r="1238" s="2" customFormat="1" ht="16.8" customHeight="1">
      <c r="A1238" s="42"/>
      <c r="B1238" s="48"/>
      <c r="C1238" s="329" t="s">
        <v>274</v>
      </c>
      <c r="D1238" s="329" t="s">
        <v>2782</v>
      </c>
      <c r="E1238" s="20" t="s">
        <v>259</v>
      </c>
      <c r="F1238" s="330">
        <v>1860</v>
      </c>
      <c r="G1238" s="42"/>
      <c r="H1238" s="48"/>
    </row>
    <row r="1239" s="2" customFormat="1" ht="16.8" customHeight="1">
      <c r="A1239" s="42"/>
      <c r="B1239" s="48"/>
      <c r="C1239" s="329" t="s">
        <v>2075</v>
      </c>
      <c r="D1239" s="329" t="s">
        <v>2914</v>
      </c>
      <c r="E1239" s="20" t="s">
        <v>259</v>
      </c>
      <c r="F1239" s="330">
        <v>1528</v>
      </c>
      <c r="G1239" s="42"/>
      <c r="H1239" s="48"/>
    </row>
    <row r="1240" s="2" customFormat="1" ht="16.8" customHeight="1">
      <c r="A1240" s="42"/>
      <c r="B1240" s="48"/>
      <c r="C1240" s="329" t="s">
        <v>2072</v>
      </c>
      <c r="D1240" s="329" t="s">
        <v>2915</v>
      </c>
      <c r="E1240" s="20" t="s">
        <v>259</v>
      </c>
      <c r="F1240" s="330">
        <v>1528</v>
      </c>
      <c r="G1240" s="42"/>
      <c r="H1240" s="48"/>
    </row>
    <row r="1241" s="2" customFormat="1" ht="16.8" customHeight="1">
      <c r="A1241" s="42"/>
      <c r="B1241" s="48"/>
      <c r="C1241" s="329" t="s">
        <v>433</v>
      </c>
      <c r="D1241" s="329" t="s">
        <v>2804</v>
      </c>
      <c r="E1241" s="20" t="s">
        <v>259</v>
      </c>
      <c r="F1241" s="330">
        <v>1528</v>
      </c>
      <c r="G1241" s="42"/>
      <c r="H1241" s="48"/>
    </row>
    <row r="1242" s="2" customFormat="1" ht="16.8" customHeight="1">
      <c r="A1242" s="42"/>
      <c r="B1242" s="48"/>
      <c r="C1242" s="329" t="s">
        <v>2089</v>
      </c>
      <c r="D1242" s="329" t="s">
        <v>2916</v>
      </c>
      <c r="E1242" s="20" t="s">
        <v>259</v>
      </c>
      <c r="F1242" s="330">
        <v>1528</v>
      </c>
      <c r="G1242" s="42"/>
      <c r="H1242" s="48"/>
    </row>
    <row r="1243" s="2" customFormat="1" ht="16.8" customHeight="1">
      <c r="A1243" s="42"/>
      <c r="B1243" s="48"/>
      <c r="C1243" s="329" t="s">
        <v>459</v>
      </c>
      <c r="D1243" s="329" t="s">
        <v>2806</v>
      </c>
      <c r="E1243" s="20" t="s">
        <v>259</v>
      </c>
      <c r="F1243" s="330">
        <v>1860</v>
      </c>
      <c r="G1243" s="42"/>
      <c r="H1243" s="48"/>
    </row>
    <row r="1244" s="2" customFormat="1" ht="16.8" customHeight="1">
      <c r="A1244" s="42"/>
      <c r="B1244" s="48"/>
      <c r="C1244" s="329" t="s">
        <v>465</v>
      </c>
      <c r="D1244" s="329" t="s">
        <v>2807</v>
      </c>
      <c r="E1244" s="20" t="s">
        <v>259</v>
      </c>
      <c r="F1244" s="330">
        <v>1860</v>
      </c>
      <c r="G1244" s="42"/>
      <c r="H1244" s="48"/>
    </row>
    <row r="1245" s="2" customFormat="1" ht="16.8" customHeight="1">
      <c r="A1245" s="42"/>
      <c r="B1245" s="48"/>
      <c r="C1245" s="329" t="s">
        <v>475</v>
      </c>
      <c r="D1245" s="329" t="s">
        <v>2808</v>
      </c>
      <c r="E1245" s="20" t="s">
        <v>259</v>
      </c>
      <c r="F1245" s="330">
        <v>1528</v>
      </c>
      <c r="G1245" s="42"/>
      <c r="H1245" s="48"/>
    </row>
    <row r="1246" s="2" customFormat="1" ht="16.8" customHeight="1">
      <c r="A1246" s="42"/>
      <c r="B1246" s="48"/>
      <c r="C1246" s="329" t="s">
        <v>480</v>
      </c>
      <c r="D1246" s="329" t="s">
        <v>2809</v>
      </c>
      <c r="E1246" s="20" t="s">
        <v>259</v>
      </c>
      <c r="F1246" s="330">
        <v>1528</v>
      </c>
      <c r="G1246" s="42"/>
      <c r="H1246" s="48"/>
    </row>
    <row r="1247" s="2" customFormat="1" ht="16.8" customHeight="1">
      <c r="A1247" s="42"/>
      <c r="B1247" s="48"/>
      <c r="C1247" s="325" t="s">
        <v>202</v>
      </c>
      <c r="D1247" s="326" t="s">
        <v>48</v>
      </c>
      <c r="E1247" s="327" t="s">
        <v>48</v>
      </c>
      <c r="F1247" s="328">
        <v>332</v>
      </c>
      <c r="G1247" s="42"/>
      <c r="H1247" s="48"/>
    </row>
    <row r="1248" s="2" customFormat="1" ht="16.8" customHeight="1">
      <c r="A1248" s="42"/>
      <c r="B1248" s="48"/>
      <c r="C1248" s="329" t="s">
        <v>202</v>
      </c>
      <c r="D1248" s="329" t="s">
        <v>2066</v>
      </c>
      <c r="E1248" s="20" t="s">
        <v>48</v>
      </c>
      <c r="F1248" s="330">
        <v>332</v>
      </c>
      <c r="G1248" s="42"/>
      <c r="H1248" s="48"/>
    </row>
    <row r="1249" s="2" customFormat="1" ht="16.8" customHeight="1">
      <c r="A1249" s="42"/>
      <c r="B1249" s="48"/>
      <c r="C1249" s="331" t="s">
        <v>2780</v>
      </c>
      <c r="D1249" s="42"/>
      <c r="E1249" s="42"/>
      <c r="F1249" s="42"/>
      <c r="G1249" s="42"/>
      <c r="H1249" s="48"/>
    </row>
    <row r="1250" s="2" customFormat="1" ht="16.8" customHeight="1">
      <c r="A1250" s="42"/>
      <c r="B1250" s="48"/>
      <c r="C1250" s="329" t="s">
        <v>2062</v>
      </c>
      <c r="D1250" s="329" t="s">
        <v>2907</v>
      </c>
      <c r="E1250" s="20" t="s">
        <v>259</v>
      </c>
      <c r="F1250" s="330">
        <v>332</v>
      </c>
      <c r="G1250" s="42"/>
      <c r="H1250" s="48"/>
    </row>
    <row r="1251" s="2" customFormat="1" ht="16.8" customHeight="1">
      <c r="A1251" s="42"/>
      <c r="B1251" s="48"/>
      <c r="C1251" s="329" t="s">
        <v>2069</v>
      </c>
      <c r="D1251" s="329" t="s">
        <v>2917</v>
      </c>
      <c r="E1251" s="20" t="s">
        <v>259</v>
      </c>
      <c r="F1251" s="330">
        <v>664</v>
      </c>
      <c r="G1251" s="42"/>
      <c r="H1251" s="48"/>
    </row>
    <row r="1252" s="2" customFormat="1" ht="16.8" customHeight="1">
      <c r="A1252" s="42"/>
      <c r="B1252" s="48"/>
      <c r="C1252" s="329" t="s">
        <v>2083</v>
      </c>
      <c r="D1252" s="329" t="s">
        <v>2918</v>
      </c>
      <c r="E1252" s="20" t="s">
        <v>259</v>
      </c>
      <c r="F1252" s="330">
        <v>332</v>
      </c>
      <c r="G1252" s="42"/>
      <c r="H1252" s="48"/>
    </row>
    <row r="1253" s="2" customFormat="1" ht="16.8" customHeight="1">
      <c r="A1253" s="42"/>
      <c r="B1253" s="48"/>
      <c r="C1253" s="329" t="s">
        <v>2086</v>
      </c>
      <c r="D1253" s="329" t="s">
        <v>2919</v>
      </c>
      <c r="E1253" s="20" t="s">
        <v>259</v>
      </c>
      <c r="F1253" s="330">
        <v>332</v>
      </c>
      <c r="G1253" s="42"/>
      <c r="H1253" s="48"/>
    </row>
    <row r="1254" s="2" customFormat="1" ht="16.8" customHeight="1">
      <c r="A1254" s="42"/>
      <c r="B1254" s="48"/>
      <c r="C1254" s="329" t="s">
        <v>459</v>
      </c>
      <c r="D1254" s="329" t="s">
        <v>2806</v>
      </c>
      <c r="E1254" s="20" t="s">
        <v>259</v>
      </c>
      <c r="F1254" s="330">
        <v>1860</v>
      </c>
      <c r="G1254" s="42"/>
      <c r="H1254" s="48"/>
    </row>
    <row r="1255" s="2" customFormat="1" ht="16.8" customHeight="1">
      <c r="A1255" s="42"/>
      <c r="B1255" s="48"/>
      <c r="C1255" s="329" t="s">
        <v>465</v>
      </c>
      <c r="D1255" s="329" t="s">
        <v>2807</v>
      </c>
      <c r="E1255" s="20" t="s">
        <v>259</v>
      </c>
      <c r="F1255" s="330">
        <v>1860</v>
      </c>
      <c r="G1255" s="42"/>
      <c r="H1255" s="48"/>
    </row>
    <row r="1256" s="2" customFormat="1" ht="16.8" customHeight="1">
      <c r="A1256" s="42"/>
      <c r="B1256" s="48"/>
      <c r="C1256" s="329" t="s">
        <v>470</v>
      </c>
      <c r="D1256" s="329" t="s">
        <v>2813</v>
      </c>
      <c r="E1256" s="20" t="s">
        <v>259</v>
      </c>
      <c r="F1256" s="330">
        <v>332</v>
      </c>
      <c r="G1256" s="42"/>
      <c r="H1256" s="48"/>
    </row>
    <row r="1257" s="2" customFormat="1" ht="16.8" customHeight="1">
      <c r="A1257" s="42"/>
      <c r="B1257" s="48"/>
      <c r="C1257" s="325" t="s">
        <v>204</v>
      </c>
      <c r="D1257" s="326" t="s">
        <v>48</v>
      </c>
      <c r="E1257" s="327" t="s">
        <v>48</v>
      </c>
      <c r="F1257" s="328">
        <v>0</v>
      </c>
      <c r="G1257" s="42"/>
      <c r="H1257" s="48"/>
    </row>
    <row r="1258" s="2" customFormat="1" ht="16.8" customHeight="1">
      <c r="A1258" s="42"/>
      <c r="B1258" s="48"/>
      <c r="C1258" s="329" t="s">
        <v>204</v>
      </c>
      <c r="D1258" s="329" t="s">
        <v>2065</v>
      </c>
      <c r="E1258" s="20" t="s">
        <v>48</v>
      </c>
      <c r="F1258" s="330">
        <v>0</v>
      </c>
      <c r="G1258" s="42"/>
      <c r="H1258" s="48"/>
    </row>
    <row r="1259" s="2" customFormat="1" ht="16.8" customHeight="1">
      <c r="A1259" s="42"/>
      <c r="B1259" s="48"/>
      <c r="C1259" s="331" t="s">
        <v>2780</v>
      </c>
      <c r="D1259" s="42"/>
      <c r="E1259" s="42"/>
      <c r="F1259" s="42"/>
      <c r="G1259" s="42"/>
      <c r="H1259" s="48"/>
    </row>
    <row r="1260" s="2" customFormat="1" ht="16.8" customHeight="1">
      <c r="A1260" s="42"/>
      <c r="B1260" s="48"/>
      <c r="C1260" s="329" t="s">
        <v>2062</v>
      </c>
      <c r="D1260" s="329" t="s">
        <v>2907</v>
      </c>
      <c r="E1260" s="20" t="s">
        <v>259</v>
      </c>
      <c r="F1260" s="330">
        <v>332</v>
      </c>
      <c r="G1260" s="42"/>
      <c r="H1260" s="48"/>
    </row>
    <row r="1261" s="2" customFormat="1" ht="16.8" customHeight="1">
      <c r="A1261" s="42"/>
      <c r="B1261" s="48"/>
      <c r="C1261" s="329" t="s">
        <v>433</v>
      </c>
      <c r="D1261" s="329" t="s">
        <v>2804</v>
      </c>
      <c r="E1261" s="20" t="s">
        <v>259</v>
      </c>
      <c r="F1261" s="330">
        <v>1528</v>
      </c>
      <c r="G1261" s="42"/>
      <c r="H1261" s="48"/>
    </row>
    <row r="1262" s="2" customFormat="1" ht="16.8" customHeight="1">
      <c r="A1262" s="42"/>
      <c r="B1262" s="48"/>
      <c r="C1262" s="329" t="s">
        <v>2086</v>
      </c>
      <c r="D1262" s="329" t="s">
        <v>2919</v>
      </c>
      <c r="E1262" s="20" t="s">
        <v>259</v>
      </c>
      <c r="F1262" s="330">
        <v>332</v>
      </c>
      <c r="G1262" s="42"/>
      <c r="H1262" s="48"/>
    </row>
    <row r="1263" s="2" customFormat="1" ht="16.8" customHeight="1">
      <c r="A1263" s="42"/>
      <c r="B1263" s="48"/>
      <c r="C1263" s="325" t="s">
        <v>206</v>
      </c>
      <c r="D1263" s="326" t="s">
        <v>48</v>
      </c>
      <c r="E1263" s="327" t="s">
        <v>48</v>
      </c>
      <c r="F1263" s="328">
        <v>494</v>
      </c>
      <c r="G1263" s="42"/>
      <c r="H1263" s="48"/>
    </row>
    <row r="1264" s="2" customFormat="1" ht="16.8" customHeight="1">
      <c r="A1264" s="42"/>
      <c r="B1264" s="48"/>
      <c r="C1264" s="329" t="s">
        <v>48</v>
      </c>
      <c r="D1264" s="329" t="s">
        <v>2080</v>
      </c>
      <c r="E1264" s="20" t="s">
        <v>48</v>
      </c>
      <c r="F1264" s="330">
        <v>494</v>
      </c>
      <c r="G1264" s="42"/>
      <c r="H1264" s="48"/>
    </row>
    <row r="1265" s="2" customFormat="1" ht="16.8" customHeight="1">
      <c r="A1265" s="42"/>
      <c r="B1265" s="48"/>
      <c r="C1265" s="329" t="s">
        <v>48</v>
      </c>
      <c r="D1265" s="329" t="s">
        <v>2081</v>
      </c>
      <c r="E1265" s="20" t="s">
        <v>48</v>
      </c>
      <c r="F1265" s="330">
        <v>0</v>
      </c>
      <c r="G1265" s="42"/>
      <c r="H1265" s="48"/>
    </row>
    <row r="1266" s="2" customFormat="1" ht="16.8" customHeight="1">
      <c r="A1266" s="42"/>
      <c r="B1266" s="48"/>
      <c r="C1266" s="329" t="s">
        <v>206</v>
      </c>
      <c r="D1266" s="329" t="s">
        <v>268</v>
      </c>
      <c r="E1266" s="20" t="s">
        <v>48</v>
      </c>
      <c r="F1266" s="330">
        <v>494</v>
      </c>
      <c r="G1266" s="42"/>
      <c r="H1266" s="48"/>
    </row>
    <row r="1267" s="2" customFormat="1" ht="16.8" customHeight="1">
      <c r="A1267" s="42"/>
      <c r="B1267" s="48"/>
      <c r="C1267" s="331" t="s">
        <v>2780</v>
      </c>
      <c r="D1267" s="42"/>
      <c r="E1267" s="42"/>
      <c r="F1267" s="42"/>
      <c r="G1267" s="42"/>
      <c r="H1267" s="48"/>
    </row>
    <row r="1268" s="2" customFormat="1" ht="16.8" customHeight="1">
      <c r="A1268" s="42"/>
      <c r="B1268" s="48"/>
      <c r="C1268" s="329" t="s">
        <v>355</v>
      </c>
      <c r="D1268" s="329" t="s">
        <v>2816</v>
      </c>
      <c r="E1268" s="20" t="s">
        <v>259</v>
      </c>
      <c r="F1268" s="330">
        <v>494</v>
      </c>
      <c r="G1268" s="42"/>
      <c r="H1268" s="48"/>
    </row>
    <row r="1269" s="2" customFormat="1" ht="16.8" customHeight="1">
      <c r="A1269" s="42"/>
      <c r="B1269" s="48"/>
      <c r="C1269" s="329" t="s">
        <v>318</v>
      </c>
      <c r="D1269" s="329" t="s">
        <v>2789</v>
      </c>
      <c r="E1269" s="20" t="s">
        <v>314</v>
      </c>
      <c r="F1269" s="330">
        <v>444.24000000000001</v>
      </c>
      <c r="G1269" s="42"/>
      <c r="H1269" s="48"/>
    </row>
    <row r="1270" s="2" customFormat="1" ht="16.8" customHeight="1">
      <c r="A1270" s="42"/>
      <c r="B1270" s="48"/>
      <c r="C1270" s="329" t="s">
        <v>360</v>
      </c>
      <c r="D1270" s="329" t="s">
        <v>2817</v>
      </c>
      <c r="E1270" s="20" t="s">
        <v>259</v>
      </c>
      <c r="F1270" s="330">
        <v>494</v>
      </c>
      <c r="G1270" s="42"/>
      <c r="H1270" s="48"/>
    </row>
    <row r="1271" s="2" customFormat="1" ht="16.8" customHeight="1">
      <c r="A1271" s="42"/>
      <c r="B1271" s="48"/>
      <c r="C1271" s="329" t="s">
        <v>365</v>
      </c>
      <c r="D1271" s="329" t="s">
        <v>2800</v>
      </c>
      <c r="E1271" s="20" t="s">
        <v>259</v>
      </c>
      <c r="F1271" s="330">
        <v>2354</v>
      </c>
      <c r="G1271" s="42"/>
      <c r="H1271" s="48"/>
    </row>
    <row r="1272" s="2" customFormat="1" ht="16.8" customHeight="1">
      <c r="A1272" s="42"/>
      <c r="B1272" s="48"/>
      <c r="C1272" s="329" t="s">
        <v>371</v>
      </c>
      <c r="D1272" s="329" t="s">
        <v>372</v>
      </c>
      <c r="E1272" s="20" t="s">
        <v>259</v>
      </c>
      <c r="F1272" s="330">
        <v>494</v>
      </c>
      <c r="G1272" s="42"/>
      <c r="H1272" s="48"/>
    </row>
    <row r="1273" s="2" customFormat="1" ht="16.8" customHeight="1">
      <c r="A1273" s="42"/>
      <c r="B1273" s="48"/>
      <c r="C1273" s="329" t="s">
        <v>383</v>
      </c>
      <c r="D1273" s="329" t="s">
        <v>2818</v>
      </c>
      <c r="E1273" s="20" t="s">
        <v>259</v>
      </c>
      <c r="F1273" s="330">
        <v>494</v>
      </c>
      <c r="G1273" s="42"/>
      <c r="H1273" s="48"/>
    </row>
    <row r="1274" s="2" customFormat="1" ht="16.8" customHeight="1">
      <c r="A1274" s="42"/>
      <c r="B1274" s="48"/>
      <c r="C1274" s="329" t="s">
        <v>388</v>
      </c>
      <c r="D1274" s="329" t="s">
        <v>2819</v>
      </c>
      <c r="E1274" s="20" t="s">
        <v>259</v>
      </c>
      <c r="F1274" s="330">
        <v>494</v>
      </c>
      <c r="G1274" s="42"/>
      <c r="H1274" s="48"/>
    </row>
    <row r="1275" s="2" customFormat="1" ht="16.8" customHeight="1">
      <c r="A1275" s="42"/>
      <c r="B1275" s="48"/>
      <c r="C1275" s="329" t="s">
        <v>392</v>
      </c>
      <c r="D1275" s="329" t="s">
        <v>2820</v>
      </c>
      <c r="E1275" s="20" t="s">
        <v>314</v>
      </c>
      <c r="F1275" s="330">
        <v>6.9160000000000004</v>
      </c>
      <c r="G1275" s="42"/>
      <c r="H1275" s="48"/>
    </row>
    <row r="1276" s="2" customFormat="1" ht="16.8" customHeight="1">
      <c r="A1276" s="42"/>
      <c r="B1276" s="48"/>
      <c r="C1276" s="329" t="s">
        <v>400</v>
      </c>
      <c r="D1276" s="329" t="s">
        <v>2821</v>
      </c>
      <c r="E1276" s="20" t="s">
        <v>259</v>
      </c>
      <c r="F1276" s="330">
        <v>494</v>
      </c>
      <c r="G1276" s="42"/>
      <c r="H1276" s="48"/>
    </row>
    <row r="1277" s="2" customFormat="1" ht="16.8" customHeight="1">
      <c r="A1277" s="42"/>
      <c r="B1277" s="48"/>
      <c r="C1277" s="329" t="s">
        <v>377</v>
      </c>
      <c r="D1277" s="329" t="s">
        <v>378</v>
      </c>
      <c r="E1277" s="20" t="s">
        <v>379</v>
      </c>
      <c r="F1277" s="330">
        <v>12.35</v>
      </c>
      <c r="G1277" s="42"/>
      <c r="H1277" s="48"/>
    </row>
    <row r="1278" s="2" customFormat="1" ht="16.8" customHeight="1">
      <c r="A1278" s="42"/>
      <c r="B1278" s="48"/>
      <c r="C1278" s="325" t="s">
        <v>208</v>
      </c>
      <c r="D1278" s="326" t="s">
        <v>48</v>
      </c>
      <c r="E1278" s="327" t="s">
        <v>48</v>
      </c>
      <c r="F1278" s="328">
        <v>300</v>
      </c>
      <c r="G1278" s="42"/>
      <c r="H1278" s="48"/>
    </row>
    <row r="1279" s="2" customFormat="1" ht="16.8" customHeight="1">
      <c r="A1279" s="42"/>
      <c r="B1279" s="48"/>
      <c r="C1279" s="329" t="s">
        <v>48</v>
      </c>
      <c r="D1279" s="329" t="s">
        <v>510</v>
      </c>
      <c r="E1279" s="20" t="s">
        <v>48</v>
      </c>
      <c r="F1279" s="330">
        <v>0</v>
      </c>
      <c r="G1279" s="42"/>
      <c r="H1279" s="48"/>
    </row>
    <row r="1280" s="2" customFormat="1" ht="16.8" customHeight="1">
      <c r="A1280" s="42"/>
      <c r="B1280" s="48"/>
      <c r="C1280" s="329" t="s">
        <v>48</v>
      </c>
      <c r="D1280" s="329" t="s">
        <v>511</v>
      </c>
      <c r="E1280" s="20" t="s">
        <v>48</v>
      </c>
      <c r="F1280" s="330">
        <v>300</v>
      </c>
      <c r="G1280" s="42"/>
      <c r="H1280" s="48"/>
    </row>
    <row r="1281" s="2" customFormat="1" ht="16.8" customHeight="1">
      <c r="A1281" s="42"/>
      <c r="B1281" s="48"/>
      <c r="C1281" s="329" t="s">
        <v>208</v>
      </c>
      <c r="D1281" s="329" t="s">
        <v>268</v>
      </c>
      <c r="E1281" s="20" t="s">
        <v>48</v>
      </c>
      <c r="F1281" s="330">
        <v>300</v>
      </c>
      <c r="G1281" s="42"/>
      <c r="H1281" s="48"/>
    </row>
    <row r="1282" s="2" customFormat="1" ht="16.8" customHeight="1">
      <c r="A1282" s="42"/>
      <c r="B1282" s="48"/>
      <c r="C1282" s="331" t="s">
        <v>2780</v>
      </c>
      <c r="D1282" s="42"/>
      <c r="E1282" s="42"/>
      <c r="F1282" s="42"/>
      <c r="G1282" s="42"/>
      <c r="H1282" s="48"/>
    </row>
    <row r="1283" s="2" customFormat="1" ht="16.8" customHeight="1">
      <c r="A1283" s="42"/>
      <c r="B1283" s="48"/>
      <c r="C1283" s="329" t="s">
        <v>506</v>
      </c>
      <c r="D1283" s="329" t="s">
        <v>2797</v>
      </c>
      <c r="E1283" s="20" t="s">
        <v>192</v>
      </c>
      <c r="F1283" s="330">
        <v>300</v>
      </c>
      <c r="G1283" s="42"/>
      <c r="H1283" s="48"/>
    </row>
    <row r="1284" s="2" customFormat="1" ht="16.8" customHeight="1">
      <c r="A1284" s="42"/>
      <c r="B1284" s="48"/>
      <c r="C1284" s="329" t="s">
        <v>512</v>
      </c>
      <c r="D1284" s="329" t="s">
        <v>2822</v>
      </c>
      <c r="E1284" s="20" t="s">
        <v>192</v>
      </c>
      <c r="F1284" s="330">
        <v>600</v>
      </c>
      <c r="G1284" s="42"/>
      <c r="H1284" s="48"/>
    </row>
    <row r="1285" s="2" customFormat="1" ht="16.8" customHeight="1">
      <c r="A1285" s="42"/>
      <c r="B1285" s="48"/>
      <c r="C1285" s="325" t="s">
        <v>210</v>
      </c>
      <c r="D1285" s="326" t="s">
        <v>48</v>
      </c>
      <c r="E1285" s="327" t="s">
        <v>48</v>
      </c>
      <c r="F1285" s="328">
        <v>1066.56</v>
      </c>
      <c r="G1285" s="42"/>
      <c r="H1285" s="48"/>
    </row>
    <row r="1286" s="2" customFormat="1" ht="16.8" customHeight="1">
      <c r="A1286" s="42"/>
      <c r="B1286" s="48"/>
      <c r="C1286" s="329" t="s">
        <v>178</v>
      </c>
      <c r="D1286" s="329" t="s">
        <v>2092</v>
      </c>
      <c r="E1286" s="20" t="s">
        <v>48</v>
      </c>
      <c r="F1286" s="330">
        <v>539.39999999999998</v>
      </c>
      <c r="G1286" s="42"/>
      <c r="H1286" s="48"/>
    </row>
    <row r="1287" s="2" customFormat="1" ht="16.8" customHeight="1">
      <c r="A1287" s="42"/>
      <c r="B1287" s="48"/>
      <c r="C1287" s="329" t="s">
        <v>223</v>
      </c>
      <c r="D1287" s="329" t="s">
        <v>2093</v>
      </c>
      <c r="E1287" s="20" t="s">
        <v>48</v>
      </c>
      <c r="F1287" s="330">
        <v>527.15999999999997</v>
      </c>
      <c r="G1287" s="42"/>
      <c r="H1287" s="48"/>
    </row>
    <row r="1288" s="2" customFormat="1" ht="16.8" customHeight="1">
      <c r="A1288" s="42"/>
      <c r="B1288" s="48"/>
      <c r="C1288" s="329" t="s">
        <v>210</v>
      </c>
      <c r="D1288" s="329" t="s">
        <v>268</v>
      </c>
      <c r="E1288" s="20" t="s">
        <v>48</v>
      </c>
      <c r="F1288" s="330">
        <v>1066.56</v>
      </c>
      <c r="G1288" s="42"/>
      <c r="H1288" s="48"/>
    </row>
    <row r="1289" s="2" customFormat="1" ht="16.8" customHeight="1">
      <c r="A1289" s="42"/>
      <c r="B1289" s="48"/>
      <c r="C1289" s="331" t="s">
        <v>2780</v>
      </c>
      <c r="D1289" s="42"/>
      <c r="E1289" s="42"/>
      <c r="F1289" s="42"/>
      <c r="G1289" s="42"/>
      <c r="H1289" s="48"/>
    </row>
    <row r="1290" s="2" customFormat="1" ht="16.8" customHeight="1">
      <c r="A1290" s="42"/>
      <c r="B1290" s="48"/>
      <c r="C1290" s="329" t="s">
        <v>526</v>
      </c>
      <c r="D1290" s="329" t="s">
        <v>2790</v>
      </c>
      <c r="E1290" s="20" t="s">
        <v>528</v>
      </c>
      <c r="F1290" s="330">
        <v>1066.56</v>
      </c>
      <c r="G1290" s="42"/>
      <c r="H1290" s="48"/>
    </row>
    <row r="1291" s="2" customFormat="1" ht="16.8" customHeight="1">
      <c r="A1291" s="42"/>
      <c r="B1291" s="48"/>
      <c r="C1291" s="329" t="s">
        <v>534</v>
      </c>
      <c r="D1291" s="329" t="s">
        <v>2823</v>
      </c>
      <c r="E1291" s="20" t="s">
        <v>528</v>
      </c>
      <c r="F1291" s="330">
        <v>9599.0400000000009</v>
      </c>
      <c r="G1291" s="42"/>
      <c r="H1291" s="48"/>
    </row>
    <row r="1292" s="2" customFormat="1" ht="16.8" customHeight="1">
      <c r="A1292" s="42"/>
      <c r="B1292" s="48"/>
      <c r="C1292" s="325" t="s">
        <v>212</v>
      </c>
      <c r="D1292" s="326" t="s">
        <v>48</v>
      </c>
      <c r="E1292" s="327" t="s">
        <v>48</v>
      </c>
      <c r="F1292" s="328">
        <v>332</v>
      </c>
      <c r="G1292" s="42"/>
      <c r="H1292" s="48"/>
    </row>
    <row r="1293" s="2" customFormat="1" ht="16.8" customHeight="1">
      <c r="A1293" s="42"/>
      <c r="B1293" s="48"/>
      <c r="C1293" s="329" t="s">
        <v>212</v>
      </c>
      <c r="D1293" s="329" t="s">
        <v>202</v>
      </c>
      <c r="E1293" s="20" t="s">
        <v>48</v>
      </c>
      <c r="F1293" s="330">
        <v>332</v>
      </c>
      <c r="G1293" s="42"/>
      <c r="H1293" s="48"/>
    </row>
    <row r="1294" s="2" customFormat="1" ht="16.8" customHeight="1">
      <c r="A1294" s="42"/>
      <c r="B1294" s="48"/>
      <c r="C1294" s="331" t="s">
        <v>2780</v>
      </c>
      <c r="D1294" s="42"/>
      <c r="E1294" s="42"/>
      <c r="F1294" s="42"/>
      <c r="G1294" s="42"/>
      <c r="H1294" s="48"/>
    </row>
    <row r="1295" s="2" customFormat="1" ht="16.8" customHeight="1">
      <c r="A1295" s="42"/>
      <c r="B1295" s="48"/>
      <c r="C1295" s="329" t="s">
        <v>2083</v>
      </c>
      <c r="D1295" s="329" t="s">
        <v>2918</v>
      </c>
      <c r="E1295" s="20" t="s">
        <v>259</v>
      </c>
      <c r="F1295" s="330">
        <v>332</v>
      </c>
      <c r="G1295" s="42"/>
      <c r="H1295" s="48"/>
    </row>
    <row r="1296" s="2" customFormat="1" ht="16.8" customHeight="1">
      <c r="A1296" s="42"/>
      <c r="B1296" s="48"/>
      <c r="C1296" s="329" t="s">
        <v>318</v>
      </c>
      <c r="D1296" s="329" t="s">
        <v>2789</v>
      </c>
      <c r="E1296" s="20" t="s">
        <v>314</v>
      </c>
      <c r="F1296" s="330">
        <v>444.24000000000001</v>
      </c>
      <c r="G1296" s="42"/>
      <c r="H1296" s="48"/>
    </row>
    <row r="1297" s="2" customFormat="1" ht="16.8" customHeight="1">
      <c r="A1297" s="42"/>
      <c r="B1297" s="48"/>
      <c r="C1297" s="325" t="s">
        <v>215</v>
      </c>
      <c r="D1297" s="326" t="s">
        <v>48</v>
      </c>
      <c r="E1297" s="327" t="s">
        <v>48</v>
      </c>
      <c r="F1297" s="328">
        <v>1528</v>
      </c>
      <c r="G1297" s="42"/>
      <c r="H1297" s="48"/>
    </row>
    <row r="1298" s="2" customFormat="1" ht="16.8" customHeight="1">
      <c r="A1298" s="42"/>
      <c r="B1298" s="48"/>
      <c r="C1298" s="329" t="s">
        <v>215</v>
      </c>
      <c r="D1298" s="329" t="s">
        <v>328</v>
      </c>
      <c r="E1298" s="20" t="s">
        <v>48</v>
      </c>
      <c r="F1298" s="330">
        <v>1528</v>
      </c>
      <c r="G1298" s="42"/>
      <c r="H1298" s="48"/>
    </row>
    <row r="1299" s="2" customFormat="1" ht="16.8" customHeight="1">
      <c r="A1299" s="42"/>
      <c r="B1299" s="48"/>
      <c r="C1299" s="331" t="s">
        <v>2780</v>
      </c>
      <c r="D1299" s="42"/>
      <c r="E1299" s="42"/>
      <c r="F1299" s="42"/>
      <c r="G1299" s="42"/>
      <c r="H1299" s="48"/>
    </row>
    <row r="1300" s="2" customFormat="1" ht="16.8" customHeight="1">
      <c r="A1300" s="42"/>
      <c r="B1300" s="48"/>
      <c r="C1300" s="329" t="s">
        <v>433</v>
      </c>
      <c r="D1300" s="329" t="s">
        <v>2804</v>
      </c>
      <c r="E1300" s="20" t="s">
        <v>259</v>
      </c>
      <c r="F1300" s="330">
        <v>1528</v>
      </c>
      <c r="G1300" s="42"/>
      <c r="H1300" s="48"/>
    </row>
    <row r="1301" s="2" customFormat="1" ht="16.8" customHeight="1">
      <c r="A1301" s="42"/>
      <c r="B1301" s="48"/>
      <c r="C1301" s="329" t="s">
        <v>318</v>
      </c>
      <c r="D1301" s="329" t="s">
        <v>2789</v>
      </c>
      <c r="E1301" s="20" t="s">
        <v>314</v>
      </c>
      <c r="F1301" s="330">
        <v>444.24000000000001</v>
      </c>
      <c r="G1301" s="42"/>
      <c r="H1301" s="48"/>
    </row>
    <row r="1302" s="2" customFormat="1" ht="16.8" customHeight="1">
      <c r="A1302" s="42"/>
      <c r="B1302" s="48"/>
      <c r="C1302" s="325" t="s">
        <v>221</v>
      </c>
      <c r="D1302" s="326" t="s">
        <v>48</v>
      </c>
      <c r="E1302" s="327" t="s">
        <v>48</v>
      </c>
      <c r="F1302" s="328">
        <v>98.799999999999997</v>
      </c>
      <c r="G1302" s="42"/>
      <c r="H1302" s="48"/>
    </row>
    <row r="1303" s="2" customFormat="1" ht="16.8" customHeight="1">
      <c r="A1303" s="42"/>
      <c r="B1303" s="48"/>
      <c r="C1303" s="329" t="s">
        <v>221</v>
      </c>
      <c r="D1303" s="329" t="s">
        <v>396</v>
      </c>
      <c r="E1303" s="20" t="s">
        <v>48</v>
      </c>
      <c r="F1303" s="330">
        <v>98.799999999999997</v>
      </c>
      <c r="G1303" s="42"/>
      <c r="H1303" s="48"/>
    </row>
    <row r="1304" s="2" customFormat="1" ht="16.8" customHeight="1">
      <c r="A1304" s="42"/>
      <c r="B1304" s="48"/>
      <c r="C1304" s="331" t="s">
        <v>2780</v>
      </c>
      <c r="D1304" s="42"/>
      <c r="E1304" s="42"/>
      <c r="F1304" s="42"/>
      <c r="G1304" s="42"/>
      <c r="H1304" s="48"/>
    </row>
    <row r="1305" s="2" customFormat="1" ht="16.8" customHeight="1">
      <c r="A1305" s="42"/>
      <c r="B1305" s="48"/>
      <c r="C1305" s="329" t="s">
        <v>392</v>
      </c>
      <c r="D1305" s="329" t="s">
        <v>2820</v>
      </c>
      <c r="E1305" s="20" t="s">
        <v>314</v>
      </c>
      <c r="F1305" s="330">
        <v>6.9160000000000004</v>
      </c>
      <c r="G1305" s="42"/>
      <c r="H1305" s="48"/>
    </row>
    <row r="1306" s="2" customFormat="1" ht="16.8" customHeight="1">
      <c r="A1306" s="42"/>
      <c r="B1306" s="48"/>
      <c r="C1306" s="325" t="s">
        <v>2058</v>
      </c>
      <c r="D1306" s="326" t="s">
        <v>48</v>
      </c>
      <c r="E1306" s="327" t="s">
        <v>48</v>
      </c>
      <c r="F1306" s="328">
        <v>65.072000000000003</v>
      </c>
      <c r="G1306" s="42"/>
      <c r="H1306" s="48"/>
    </row>
    <row r="1307" s="2" customFormat="1" ht="16.8" customHeight="1">
      <c r="A1307" s="42"/>
      <c r="B1307" s="48"/>
      <c r="C1307" s="329" t="s">
        <v>2058</v>
      </c>
      <c r="D1307" s="329" t="s">
        <v>2095</v>
      </c>
      <c r="E1307" s="20" t="s">
        <v>48</v>
      </c>
      <c r="F1307" s="330">
        <v>65.072000000000003</v>
      </c>
      <c r="G1307" s="42"/>
      <c r="H1307" s="48"/>
    </row>
    <row r="1308" s="2" customFormat="1" ht="16.8" customHeight="1">
      <c r="A1308" s="42"/>
      <c r="B1308" s="48"/>
      <c r="C1308" s="331" t="s">
        <v>2780</v>
      </c>
      <c r="D1308" s="42"/>
      <c r="E1308" s="42"/>
      <c r="F1308" s="42"/>
      <c r="G1308" s="42"/>
      <c r="H1308" s="48"/>
    </row>
    <row r="1309" s="2" customFormat="1" ht="16.8" customHeight="1">
      <c r="A1309" s="42"/>
      <c r="B1309" s="48"/>
      <c r="C1309" s="329" t="s">
        <v>541</v>
      </c>
      <c r="D1309" s="329" t="s">
        <v>2783</v>
      </c>
      <c r="E1309" s="20" t="s">
        <v>528</v>
      </c>
      <c r="F1309" s="330">
        <v>641.35199999999998</v>
      </c>
      <c r="G1309" s="42"/>
      <c r="H1309" s="48"/>
    </row>
    <row r="1310" s="2" customFormat="1" ht="16.8" customHeight="1">
      <c r="A1310" s="42"/>
      <c r="B1310" s="48"/>
      <c r="C1310" s="329" t="s">
        <v>599</v>
      </c>
      <c r="D1310" s="329" t="s">
        <v>2828</v>
      </c>
      <c r="E1310" s="20" t="s">
        <v>528</v>
      </c>
      <c r="F1310" s="330">
        <v>592.23199999999997</v>
      </c>
      <c r="G1310" s="42"/>
      <c r="H1310" s="48"/>
    </row>
    <row r="1311" s="2" customFormat="1" ht="16.8" customHeight="1">
      <c r="A1311" s="42"/>
      <c r="B1311" s="48"/>
      <c r="C1311" s="325" t="s">
        <v>223</v>
      </c>
      <c r="D1311" s="326" t="s">
        <v>48</v>
      </c>
      <c r="E1311" s="327" t="s">
        <v>48</v>
      </c>
      <c r="F1311" s="328">
        <v>527.15999999999997</v>
      </c>
      <c r="G1311" s="42"/>
      <c r="H1311" s="48"/>
    </row>
    <row r="1312" s="2" customFormat="1" ht="16.8" customHeight="1">
      <c r="A1312" s="42"/>
      <c r="B1312" s="48"/>
      <c r="C1312" s="329" t="s">
        <v>223</v>
      </c>
      <c r="D1312" s="329" t="s">
        <v>2093</v>
      </c>
      <c r="E1312" s="20" t="s">
        <v>48</v>
      </c>
      <c r="F1312" s="330">
        <v>527.15999999999997</v>
      </c>
      <c r="G1312" s="42"/>
      <c r="H1312" s="48"/>
    </row>
    <row r="1313" s="2" customFormat="1" ht="16.8" customHeight="1">
      <c r="A1313" s="42"/>
      <c r="B1313" s="48"/>
      <c r="C1313" s="331" t="s">
        <v>2780</v>
      </c>
      <c r="D1313" s="42"/>
      <c r="E1313" s="42"/>
      <c r="F1313" s="42"/>
      <c r="G1313" s="42"/>
      <c r="H1313" s="48"/>
    </row>
    <row r="1314" s="2" customFormat="1" ht="16.8" customHeight="1">
      <c r="A1314" s="42"/>
      <c r="B1314" s="48"/>
      <c r="C1314" s="329" t="s">
        <v>526</v>
      </c>
      <c r="D1314" s="329" t="s">
        <v>2790</v>
      </c>
      <c r="E1314" s="20" t="s">
        <v>528</v>
      </c>
      <c r="F1314" s="330">
        <v>1066.56</v>
      </c>
      <c r="G1314" s="42"/>
      <c r="H1314" s="48"/>
    </row>
    <row r="1315" s="2" customFormat="1" ht="16.8" customHeight="1">
      <c r="A1315" s="42"/>
      <c r="B1315" s="48"/>
      <c r="C1315" s="329" t="s">
        <v>599</v>
      </c>
      <c r="D1315" s="329" t="s">
        <v>2828</v>
      </c>
      <c r="E1315" s="20" t="s">
        <v>528</v>
      </c>
      <c r="F1315" s="330">
        <v>592.23199999999997</v>
      </c>
      <c r="G1315" s="42"/>
      <c r="H1315" s="48"/>
    </row>
    <row r="1316" s="2" customFormat="1" ht="26.4" customHeight="1">
      <c r="A1316" s="42"/>
      <c r="B1316" s="48"/>
      <c r="C1316" s="324" t="s">
        <v>2920</v>
      </c>
      <c r="D1316" s="324" t="s">
        <v>128</v>
      </c>
      <c r="E1316" s="42"/>
      <c r="F1316" s="42"/>
      <c r="G1316" s="42"/>
      <c r="H1316" s="48"/>
    </row>
    <row r="1317" s="2" customFormat="1" ht="16.8" customHeight="1">
      <c r="A1317" s="42"/>
      <c r="B1317" s="48"/>
      <c r="C1317" s="325" t="s">
        <v>604</v>
      </c>
      <c r="D1317" s="326" t="s">
        <v>48</v>
      </c>
      <c r="E1317" s="327" t="s">
        <v>48</v>
      </c>
      <c r="F1317" s="328">
        <v>514.09299999999996</v>
      </c>
      <c r="G1317" s="42"/>
      <c r="H1317" s="48"/>
    </row>
    <row r="1318" s="2" customFormat="1" ht="16.8" customHeight="1">
      <c r="A1318" s="42"/>
      <c r="B1318" s="48"/>
      <c r="C1318" s="329" t="s">
        <v>48</v>
      </c>
      <c r="D1318" s="329" t="s">
        <v>834</v>
      </c>
      <c r="E1318" s="20" t="s">
        <v>48</v>
      </c>
      <c r="F1318" s="330">
        <v>0</v>
      </c>
      <c r="G1318" s="42"/>
      <c r="H1318" s="48"/>
    </row>
    <row r="1319" s="2" customFormat="1" ht="16.8" customHeight="1">
      <c r="A1319" s="42"/>
      <c r="B1319" s="48"/>
      <c r="C1319" s="329" t="s">
        <v>48</v>
      </c>
      <c r="D1319" s="329" t="s">
        <v>925</v>
      </c>
      <c r="E1319" s="20" t="s">
        <v>48</v>
      </c>
      <c r="F1319" s="330">
        <v>514.09299999999996</v>
      </c>
      <c r="G1319" s="42"/>
      <c r="H1319" s="48"/>
    </row>
    <row r="1320" s="2" customFormat="1" ht="16.8" customHeight="1">
      <c r="A1320" s="42"/>
      <c r="B1320" s="48"/>
      <c r="C1320" s="329" t="s">
        <v>604</v>
      </c>
      <c r="D1320" s="329" t="s">
        <v>268</v>
      </c>
      <c r="E1320" s="20" t="s">
        <v>48</v>
      </c>
      <c r="F1320" s="330">
        <v>514.09299999999996</v>
      </c>
      <c r="G1320" s="42"/>
      <c r="H1320" s="48"/>
    </row>
    <row r="1321" s="2" customFormat="1" ht="16.8" customHeight="1">
      <c r="A1321" s="42"/>
      <c r="B1321" s="48"/>
      <c r="C1321" s="331" t="s">
        <v>2780</v>
      </c>
      <c r="D1321" s="42"/>
      <c r="E1321" s="42"/>
      <c r="F1321" s="42"/>
      <c r="G1321" s="42"/>
      <c r="H1321" s="48"/>
    </row>
    <row r="1322" s="2" customFormat="1" ht="16.8" customHeight="1">
      <c r="A1322" s="42"/>
      <c r="B1322" s="48"/>
      <c r="C1322" s="329" t="s">
        <v>1244</v>
      </c>
      <c r="D1322" s="329" t="s">
        <v>2830</v>
      </c>
      <c r="E1322" s="20" t="s">
        <v>314</v>
      </c>
      <c r="F1322" s="330">
        <v>514.09299999999996</v>
      </c>
      <c r="G1322" s="42"/>
      <c r="H1322" s="48"/>
    </row>
    <row r="1323" s="2" customFormat="1" ht="16.8" customHeight="1">
      <c r="A1323" s="42"/>
      <c r="B1323" s="48"/>
      <c r="C1323" s="329" t="s">
        <v>906</v>
      </c>
      <c r="D1323" s="329" t="s">
        <v>2831</v>
      </c>
      <c r="E1323" s="20" t="s">
        <v>314</v>
      </c>
      <c r="F1323" s="330">
        <v>1761.4359999999999</v>
      </c>
      <c r="G1323" s="42"/>
      <c r="H1323" s="48"/>
    </row>
    <row r="1324" s="2" customFormat="1" ht="16.8" customHeight="1">
      <c r="A1324" s="42"/>
      <c r="B1324" s="48"/>
      <c r="C1324" s="325" t="s">
        <v>606</v>
      </c>
      <c r="D1324" s="326" t="s">
        <v>48</v>
      </c>
      <c r="E1324" s="327" t="s">
        <v>48</v>
      </c>
      <c r="F1324" s="328">
        <v>314.96300000000002</v>
      </c>
      <c r="G1324" s="42"/>
      <c r="H1324" s="48"/>
    </row>
    <row r="1325" s="2" customFormat="1" ht="16.8" customHeight="1">
      <c r="A1325" s="42"/>
      <c r="B1325" s="48"/>
      <c r="C1325" s="329" t="s">
        <v>48</v>
      </c>
      <c r="D1325" s="329" t="s">
        <v>834</v>
      </c>
      <c r="E1325" s="20" t="s">
        <v>48</v>
      </c>
      <c r="F1325" s="330">
        <v>0</v>
      </c>
      <c r="G1325" s="42"/>
      <c r="H1325" s="48"/>
    </row>
    <row r="1326" s="2" customFormat="1" ht="16.8" customHeight="1">
      <c r="A1326" s="42"/>
      <c r="B1326" s="48"/>
      <c r="C1326" s="329" t="s">
        <v>48</v>
      </c>
      <c r="D1326" s="329" t="s">
        <v>918</v>
      </c>
      <c r="E1326" s="20" t="s">
        <v>48</v>
      </c>
      <c r="F1326" s="330">
        <v>314.96300000000002</v>
      </c>
      <c r="G1326" s="42"/>
      <c r="H1326" s="48"/>
    </row>
    <row r="1327" s="2" customFormat="1" ht="16.8" customHeight="1">
      <c r="A1327" s="42"/>
      <c r="B1327" s="48"/>
      <c r="C1327" s="329" t="s">
        <v>48</v>
      </c>
      <c r="D1327" s="329" t="s">
        <v>919</v>
      </c>
      <c r="E1327" s="20" t="s">
        <v>48</v>
      </c>
      <c r="F1327" s="330">
        <v>0</v>
      </c>
      <c r="G1327" s="42"/>
      <c r="H1327" s="48"/>
    </row>
    <row r="1328" s="2" customFormat="1" ht="16.8" customHeight="1">
      <c r="A1328" s="42"/>
      <c r="B1328" s="48"/>
      <c r="C1328" s="329" t="s">
        <v>606</v>
      </c>
      <c r="D1328" s="329" t="s">
        <v>268</v>
      </c>
      <c r="E1328" s="20" t="s">
        <v>48</v>
      </c>
      <c r="F1328" s="330">
        <v>314.96300000000002</v>
      </c>
      <c r="G1328" s="42"/>
      <c r="H1328" s="48"/>
    </row>
    <row r="1329" s="2" customFormat="1" ht="16.8" customHeight="1">
      <c r="A1329" s="42"/>
      <c r="B1329" s="48"/>
      <c r="C1329" s="331" t="s">
        <v>2780</v>
      </c>
      <c r="D1329" s="42"/>
      <c r="E1329" s="42"/>
      <c r="F1329" s="42"/>
      <c r="G1329" s="42"/>
      <c r="H1329" s="48"/>
    </row>
    <row r="1330" s="2" customFormat="1" ht="16.8" customHeight="1">
      <c r="A1330" s="42"/>
      <c r="B1330" s="48"/>
      <c r="C1330" s="329" t="s">
        <v>1030</v>
      </c>
      <c r="D1330" s="329" t="s">
        <v>2832</v>
      </c>
      <c r="E1330" s="20" t="s">
        <v>314</v>
      </c>
      <c r="F1330" s="330">
        <v>314.96300000000002</v>
      </c>
      <c r="G1330" s="42"/>
      <c r="H1330" s="48"/>
    </row>
    <row r="1331" s="2" customFormat="1" ht="16.8" customHeight="1">
      <c r="A1331" s="42"/>
      <c r="B1331" s="48"/>
      <c r="C1331" s="329" t="s">
        <v>906</v>
      </c>
      <c r="D1331" s="329" t="s">
        <v>2831</v>
      </c>
      <c r="E1331" s="20" t="s">
        <v>314</v>
      </c>
      <c r="F1331" s="330">
        <v>1761.4359999999999</v>
      </c>
      <c r="G1331" s="42"/>
      <c r="H1331" s="48"/>
    </row>
    <row r="1332" s="2" customFormat="1" ht="16.8" customHeight="1">
      <c r="A1332" s="42"/>
      <c r="B1332" s="48"/>
      <c r="C1332" s="325" t="s">
        <v>608</v>
      </c>
      <c r="D1332" s="326" t="s">
        <v>48</v>
      </c>
      <c r="E1332" s="327" t="s">
        <v>48</v>
      </c>
      <c r="F1332" s="328">
        <v>260.45999999999998</v>
      </c>
      <c r="G1332" s="42"/>
      <c r="H1332" s="48"/>
    </row>
    <row r="1333" s="2" customFormat="1" ht="16.8" customHeight="1">
      <c r="A1333" s="42"/>
      <c r="B1333" s="48"/>
      <c r="C1333" s="329" t="s">
        <v>48</v>
      </c>
      <c r="D1333" s="329" t="s">
        <v>834</v>
      </c>
      <c r="E1333" s="20" t="s">
        <v>48</v>
      </c>
      <c r="F1333" s="330">
        <v>0</v>
      </c>
      <c r="G1333" s="42"/>
      <c r="H1333" s="48"/>
    </row>
    <row r="1334" s="2" customFormat="1" ht="16.8" customHeight="1">
      <c r="A1334" s="42"/>
      <c r="B1334" s="48"/>
      <c r="C1334" s="329" t="s">
        <v>48</v>
      </c>
      <c r="D1334" s="329" t="s">
        <v>2176</v>
      </c>
      <c r="E1334" s="20" t="s">
        <v>48</v>
      </c>
      <c r="F1334" s="330">
        <v>247.86000000000001</v>
      </c>
      <c r="G1334" s="42"/>
      <c r="H1334" s="48"/>
    </row>
    <row r="1335" s="2" customFormat="1" ht="16.8" customHeight="1">
      <c r="A1335" s="42"/>
      <c r="B1335" s="48"/>
      <c r="C1335" s="329" t="s">
        <v>610</v>
      </c>
      <c r="D1335" s="329" t="s">
        <v>2177</v>
      </c>
      <c r="E1335" s="20" t="s">
        <v>48</v>
      </c>
      <c r="F1335" s="330">
        <v>12.6</v>
      </c>
      <c r="G1335" s="42"/>
      <c r="H1335" s="48"/>
    </row>
    <row r="1336" s="2" customFormat="1" ht="16.8" customHeight="1">
      <c r="A1336" s="42"/>
      <c r="B1336" s="48"/>
      <c r="C1336" s="329" t="s">
        <v>608</v>
      </c>
      <c r="D1336" s="329" t="s">
        <v>268</v>
      </c>
      <c r="E1336" s="20" t="s">
        <v>48</v>
      </c>
      <c r="F1336" s="330">
        <v>260.45999999999998</v>
      </c>
      <c r="G1336" s="42"/>
      <c r="H1336" s="48"/>
    </row>
    <row r="1337" s="2" customFormat="1" ht="16.8" customHeight="1">
      <c r="A1337" s="42"/>
      <c r="B1337" s="48"/>
      <c r="C1337" s="331" t="s">
        <v>2780</v>
      </c>
      <c r="D1337" s="42"/>
      <c r="E1337" s="42"/>
      <c r="F1337" s="42"/>
      <c r="G1337" s="42"/>
      <c r="H1337" s="48"/>
    </row>
    <row r="1338" s="2" customFormat="1" ht="16.8" customHeight="1">
      <c r="A1338" s="42"/>
      <c r="B1338" s="48"/>
      <c r="C1338" s="329" t="s">
        <v>967</v>
      </c>
      <c r="D1338" s="329" t="s">
        <v>2833</v>
      </c>
      <c r="E1338" s="20" t="s">
        <v>259</v>
      </c>
      <c r="F1338" s="330">
        <v>260.45999999999998</v>
      </c>
      <c r="G1338" s="42"/>
      <c r="H1338" s="48"/>
    </row>
    <row r="1339" s="2" customFormat="1" ht="16.8" customHeight="1">
      <c r="A1339" s="42"/>
      <c r="B1339" s="48"/>
      <c r="C1339" s="329" t="s">
        <v>977</v>
      </c>
      <c r="D1339" s="329" t="s">
        <v>2834</v>
      </c>
      <c r="E1339" s="20" t="s">
        <v>259</v>
      </c>
      <c r="F1339" s="330">
        <v>260.45999999999998</v>
      </c>
      <c r="G1339" s="42"/>
      <c r="H1339" s="48"/>
    </row>
    <row r="1340" s="2" customFormat="1" ht="16.8" customHeight="1">
      <c r="A1340" s="42"/>
      <c r="B1340" s="48"/>
      <c r="C1340" s="325" t="s">
        <v>610</v>
      </c>
      <c r="D1340" s="326" t="s">
        <v>48</v>
      </c>
      <c r="E1340" s="327" t="s">
        <v>48</v>
      </c>
      <c r="F1340" s="328">
        <v>12.6</v>
      </c>
      <c r="G1340" s="42"/>
      <c r="H1340" s="48"/>
    </row>
    <row r="1341" s="2" customFormat="1" ht="16.8" customHeight="1">
      <c r="A1341" s="42"/>
      <c r="B1341" s="48"/>
      <c r="C1341" s="329" t="s">
        <v>610</v>
      </c>
      <c r="D1341" s="329" t="s">
        <v>2177</v>
      </c>
      <c r="E1341" s="20" t="s">
        <v>48</v>
      </c>
      <c r="F1341" s="330">
        <v>12.6</v>
      </c>
      <c r="G1341" s="42"/>
      <c r="H1341" s="48"/>
    </row>
    <row r="1342" s="2" customFormat="1" ht="16.8" customHeight="1">
      <c r="A1342" s="42"/>
      <c r="B1342" s="48"/>
      <c r="C1342" s="331" t="s">
        <v>2780</v>
      </c>
      <c r="D1342" s="42"/>
      <c r="E1342" s="42"/>
      <c r="F1342" s="42"/>
      <c r="G1342" s="42"/>
      <c r="H1342" s="48"/>
    </row>
    <row r="1343" s="2" customFormat="1" ht="16.8" customHeight="1">
      <c r="A1343" s="42"/>
      <c r="B1343" s="48"/>
      <c r="C1343" s="329" t="s">
        <v>967</v>
      </c>
      <c r="D1343" s="329" t="s">
        <v>2833</v>
      </c>
      <c r="E1343" s="20" t="s">
        <v>259</v>
      </c>
      <c r="F1343" s="330">
        <v>260.45999999999998</v>
      </c>
      <c r="G1343" s="42"/>
      <c r="H1343" s="48"/>
    </row>
    <row r="1344" s="2" customFormat="1" ht="16.8" customHeight="1">
      <c r="A1344" s="42"/>
      <c r="B1344" s="48"/>
      <c r="C1344" s="329" t="s">
        <v>997</v>
      </c>
      <c r="D1344" s="329" t="s">
        <v>2835</v>
      </c>
      <c r="E1344" s="20" t="s">
        <v>259</v>
      </c>
      <c r="F1344" s="330">
        <v>12.6</v>
      </c>
      <c r="G1344" s="42"/>
      <c r="H1344" s="48"/>
    </row>
    <row r="1345" s="2" customFormat="1" ht="16.8" customHeight="1">
      <c r="A1345" s="42"/>
      <c r="B1345" s="48"/>
      <c r="C1345" s="329" t="s">
        <v>1002</v>
      </c>
      <c r="D1345" s="329" t="s">
        <v>2836</v>
      </c>
      <c r="E1345" s="20" t="s">
        <v>259</v>
      </c>
      <c r="F1345" s="330">
        <v>12.6</v>
      </c>
      <c r="G1345" s="42"/>
      <c r="H1345" s="48"/>
    </row>
    <row r="1346" s="2" customFormat="1" ht="16.8" customHeight="1">
      <c r="A1346" s="42"/>
      <c r="B1346" s="48"/>
      <c r="C1346" s="325" t="s">
        <v>612</v>
      </c>
      <c r="D1346" s="326" t="s">
        <v>48</v>
      </c>
      <c r="E1346" s="327" t="s">
        <v>48</v>
      </c>
      <c r="F1346" s="328">
        <v>280.30000000000001</v>
      </c>
      <c r="G1346" s="42"/>
      <c r="H1346" s="48"/>
    </row>
    <row r="1347" s="2" customFormat="1" ht="16.8" customHeight="1">
      <c r="A1347" s="42"/>
      <c r="B1347" s="48"/>
      <c r="C1347" s="329" t="s">
        <v>48</v>
      </c>
      <c r="D1347" s="329" t="s">
        <v>2236</v>
      </c>
      <c r="E1347" s="20" t="s">
        <v>48</v>
      </c>
      <c r="F1347" s="330">
        <v>275.30000000000001</v>
      </c>
      <c r="G1347" s="42"/>
      <c r="H1347" s="48"/>
    </row>
    <row r="1348" s="2" customFormat="1" ht="16.8" customHeight="1">
      <c r="A1348" s="42"/>
      <c r="B1348" s="48"/>
      <c r="C1348" s="329" t="s">
        <v>48</v>
      </c>
      <c r="D1348" s="329" t="s">
        <v>2237</v>
      </c>
      <c r="E1348" s="20" t="s">
        <v>48</v>
      </c>
      <c r="F1348" s="330">
        <v>5</v>
      </c>
      <c r="G1348" s="42"/>
      <c r="H1348" s="48"/>
    </row>
    <row r="1349" s="2" customFormat="1" ht="16.8" customHeight="1">
      <c r="A1349" s="42"/>
      <c r="B1349" s="48"/>
      <c r="C1349" s="329" t="s">
        <v>612</v>
      </c>
      <c r="D1349" s="329" t="s">
        <v>310</v>
      </c>
      <c r="E1349" s="20" t="s">
        <v>48</v>
      </c>
      <c r="F1349" s="330">
        <v>280.30000000000001</v>
      </c>
      <c r="G1349" s="42"/>
      <c r="H1349" s="48"/>
    </row>
    <row r="1350" s="2" customFormat="1" ht="16.8" customHeight="1">
      <c r="A1350" s="42"/>
      <c r="B1350" s="48"/>
      <c r="C1350" s="331" t="s">
        <v>2780</v>
      </c>
      <c r="D1350" s="42"/>
      <c r="E1350" s="42"/>
      <c r="F1350" s="42"/>
      <c r="G1350" s="42"/>
      <c r="H1350" s="48"/>
    </row>
    <row r="1351" s="2" customFormat="1" ht="16.8" customHeight="1">
      <c r="A1351" s="42"/>
      <c r="B1351" s="48"/>
      <c r="C1351" s="329" t="s">
        <v>1364</v>
      </c>
      <c r="D1351" s="329" t="s">
        <v>2837</v>
      </c>
      <c r="E1351" s="20" t="s">
        <v>192</v>
      </c>
      <c r="F1351" s="330">
        <v>280.30000000000001</v>
      </c>
      <c r="G1351" s="42"/>
      <c r="H1351" s="48"/>
    </row>
    <row r="1352" s="2" customFormat="1" ht="16.8" customHeight="1">
      <c r="A1352" s="42"/>
      <c r="B1352" s="48"/>
      <c r="C1352" s="329" t="s">
        <v>1378</v>
      </c>
      <c r="D1352" s="329" t="s">
        <v>2838</v>
      </c>
      <c r="E1352" s="20" t="s">
        <v>192</v>
      </c>
      <c r="F1352" s="330">
        <v>280.30000000000001</v>
      </c>
      <c r="G1352" s="42"/>
      <c r="H1352" s="48"/>
    </row>
    <row r="1353" s="2" customFormat="1" ht="16.8" customHeight="1">
      <c r="A1353" s="42"/>
      <c r="B1353" s="48"/>
      <c r="C1353" s="329" t="s">
        <v>1371</v>
      </c>
      <c r="D1353" s="329" t="s">
        <v>1372</v>
      </c>
      <c r="E1353" s="20" t="s">
        <v>259</v>
      </c>
      <c r="F1353" s="330">
        <v>700.75</v>
      </c>
      <c r="G1353" s="42"/>
      <c r="H1353" s="48"/>
    </row>
    <row r="1354" s="2" customFormat="1" ht="16.8" customHeight="1">
      <c r="A1354" s="42"/>
      <c r="B1354" s="48"/>
      <c r="C1354" s="325" t="s">
        <v>614</v>
      </c>
      <c r="D1354" s="326" t="s">
        <v>48</v>
      </c>
      <c r="E1354" s="327" t="s">
        <v>48</v>
      </c>
      <c r="F1354" s="328">
        <v>30</v>
      </c>
      <c r="G1354" s="42"/>
      <c r="H1354" s="48"/>
    </row>
    <row r="1355" s="2" customFormat="1" ht="16.8" customHeight="1">
      <c r="A1355" s="42"/>
      <c r="B1355" s="48"/>
      <c r="C1355" s="329" t="s">
        <v>48</v>
      </c>
      <c r="D1355" s="329" t="s">
        <v>1406</v>
      </c>
      <c r="E1355" s="20" t="s">
        <v>48</v>
      </c>
      <c r="F1355" s="330">
        <v>0</v>
      </c>
      <c r="G1355" s="42"/>
      <c r="H1355" s="48"/>
    </row>
    <row r="1356" s="2" customFormat="1" ht="16.8" customHeight="1">
      <c r="A1356" s="42"/>
      <c r="B1356" s="48"/>
      <c r="C1356" s="329" t="s">
        <v>614</v>
      </c>
      <c r="D1356" s="329" t="s">
        <v>1407</v>
      </c>
      <c r="E1356" s="20" t="s">
        <v>48</v>
      </c>
      <c r="F1356" s="330">
        <v>30</v>
      </c>
      <c r="G1356" s="42"/>
      <c r="H1356" s="48"/>
    </row>
    <row r="1357" s="2" customFormat="1" ht="16.8" customHeight="1">
      <c r="A1357" s="42"/>
      <c r="B1357" s="48"/>
      <c r="C1357" s="331" t="s">
        <v>2780</v>
      </c>
      <c r="D1357" s="42"/>
      <c r="E1357" s="42"/>
      <c r="F1357" s="42"/>
      <c r="G1357" s="42"/>
      <c r="H1357" s="48"/>
    </row>
    <row r="1358" s="2" customFormat="1" ht="16.8" customHeight="1">
      <c r="A1358" s="42"/>
      <c r="B1358" s="48"/>
      <c r="C1358" s="329" t="s">
        <v>1409</v>
      </c>
      <c r="D1358" s="329" t="s">
        <v>1410</v>
      </c>
      <c r="E1358" s="20" t="s">
        <v>192</v>
      </c>
      <c r="F1358" s="330">
        <v>30</v>
      </c>
      <c r="G1358" s="42"/>
      <c r="H1358" s="48"/>
    </row>
    <row r="1359" s="2" customFormat="1" ht="16.8" customHeight="1">
      <c r="A1359" s="42"/>
      <c r="B1359" s="48"/>
      <c r="C1359" s="329" t="s">
        <v>1399</v>
      </c>
      <c r="D1359" s="329" t="s">
        <v>2839</v>
      </c>
      <c r="E1359" s="20" t="s">
        <v>379</v>
      </c>
      <c r="F1359" s="330">
        <v>210</v>
      </c>
      <c r="G1359" s="42"/>
      <c r="H1359" s="48"/>
    </row>
    <row r="1360" s="2" customFormat="1" ht="16.8" customHeight="1">
      <c r="A1360" s="42"/>
      <c r="B1360" s="48"/>
      <c r="C1360" s="329" t="s">
        <v>1413</v>
      </c>
      <c r="D1360" s="329" t="s">
        <v>2840</v>
      </c>
      <c r="E1360" s="20" t="s">
        <v>379</v>
      </c>
      <c r="F1360" s="330">
        <v>210</v>
      </c>
      <c r="G1360" s="42"/>
      <c r="H1360" s="48"/>
    </row>
    <row r="1361" s="2" customFormat="1" ht="16.8" customHeight="1">
      <c r="A1361" s="42"/>
      <c r="B1361" s="48"/>
      <c r="C1361" s="325" t="s">
        <v>615</v>
      </c>
      <c r="D1361" s="326" t="s">
        <v>48</v>
      </c>
      <c r="E1361" s="327" t="s">
        <v>48</v>
      </c>
      <c r="F1361" s="328">
        <v>70.799999999999997</v>
      </c>
      <c r="G1361" s="42"/>
      <c r="H1361" s="48"/>
    </row>
    <row r="1362" s="2" customFormat="1" ht="16.8" customHeight="1">
      <c r="A1362" s="42"/>
      <c r="B1362" s="48"/>
      <c r="C1362" s="329" t="s">
        <v>48</v>
      </c>
      <c r="D1362" s="329" t="s">
        <v>1172</v>
      </c>
      <c r="E1362" s="20" t="s">
        <v>48</v>
      </c>
      <c r="F1362" s="330">
        <v>0</v>
      </c>
      <c r="G1362" s="42"/>
      <c r="H1362" s="48"/>
    </row>
    <row r="1363" s="2" customFormat="1" ht="16.8" customHeight="1">
      <c r="A1363" s="42"/>
      <c r="B1363" s="48"/>
      <c r="C1363" s="329" t="s">
        <v>48</v>
      </c>
      <c r="D1363" s="329" t="s">
        <v>2234</v>
      </c>
      <c r="E1363" s="20" t="s">
        <v>48</v>
      </c>
      <c r="F1363" s="330">
        <v>70.799999999999997</v>
      </c>
      <c r="G1363" s="42"/>
      <c r="H1363" s="48"/>
    </row>
    <row r="1364" s="2" customFormat="1" ht="16.8" customHeight="1">
      <c r="A1364" s="42"/>
      <c r="B1364" s="48"/>
      <c r="C1364" s="329" t="s">
        <v>615</v>
      </c>
      <c r="D1364" s="329" t="s">
        <v>268</v>
      </c>
      <c r="E1364" s="20" t="s">
        <v>48</v>
      </c>
      <c r="F1364" s="330">
        <v>70.799999999999997</v>
      </c>
      <c r="G1364" s="42"/>
      <c r="H1364" s="48"/>
    </row>
    <row r="1365" s="2" customFormat="1" ht="16.8" customHeight="1">
      <c r="A1365" s="42"/>
      <c r="B1365" s="48"/>
      <c r="C1365" s="331" t="s">
        <v>2780</v>
      </c>
      <c r="D1365" s="42"/>
      <c r="E1365" s="42"/>
      <c r="F1365" s="42"/>
      <c r="G1365" s="42"/>
      <c r="H1365" s="48"/>
    </row>
    <row r="1366" s="2" customFormat="1" ht="16.8" customHeight="1">
      <c r="A1366" s="42"/>
      <c r="B1366" s="48"/>
      <c r="C1366" s="329" t="s">
        <v>1334</v>
      </c>
      <c r="D1366" s="329" t="s">
        <v>2841</v>
      </c>
      <c r="E1366" s="20" t="s">
        <v>192</v>
      </c>
      <c r="F1366" s="330">
        <v>70.799999999999997</v>
      </c>
      <c r="G1366" s="42"/>
      <c r="H1366" s="48"/>
    </row>
    <row r="1367" s="2" customFormat="1" ht="16.8" customHeight="1">
      <c r="A1367" s="42"/>
      <c r="B1367" s="48"/>
      <c r="C1367" s="329" t="s">
        <v>1349</v>
      </c>
      <c r="D1367" s="329" t="s">
        <v>1350</v>
      </c>
      <c r="E1367" s="20" t="s">
        <v>528</v>
      </c>
      <c r="F1367" s="330">
        <v>0.40400000000000003</v>
      </c>
      <c r="G1367" s="42"/>
      <c r="H1367" s="48"/>
    </row>
    <row r="1368" s="2" customFormat="1" ht="16.8" customHeight="1">
      <c r="A1368" s="42"/>
      <c r="B1368" s="48"/>
      <c r="C1368" s="329" t="s">
        <v>1343</v>
      </c>
      <c r="D1368" s="329" t="s">
        <v>1344</v>
      </c>
      <c r="E1368" s="20" t="s">
        <v>192</v>
      </c>
      <c r="F1368" s="330">
        <v>81.420000000000002</v>
      </c>
      <c r="G1368" s="42"/>
      <c r="H1368" s="48"/>
    </row>
    <row r="1369" s="2" customFormat="1" ht="16.8" customHeight="1">
      <c r="A1369" s="42"/>
      <c r="B1369" s="48"/>
      <c r="C1369" s="325" t="s">
        <v>625</v>
      </c>
      <c r="D1369" s="326" t="s">
        <v>48</v>
      </c>
      <c r="E1369" s="327" t="s">
        <v>48</v>
      </c>
      <c r="F1369" s="328">
        <v>130.15000000000001</v>
      </c>
      <c r="G1369" s="42"/>
      <c r="H1369" s="48"/>
    </row>
    <row r="1370" s="2" customFormat="1" ht="16.8" customHeight="1">
      <c r="A1370" s="42"/>
      <c r="B1370" s="48"/>
      <c r="C1370" s="329" t="s">
        <v>625</v>
      </c>
      <c r="D1370" s="329" t="s">
        <v>2166</v>
      </c>
      <c r="E1370" s="20" t="s">
        <v>48</v>
      </c>
      <c r="F1370" s="330">
        <v>130.15000000000001</v>
      </c>
      <c r="G1370" s="42"/>
      <c r="H1370" s="48"/>
    </row>
    <row r="1371" s="2" customFormat="1" ht="16.8" customHeight="1">
      <c r="A1371" s="42"/>
      <c r="B1371" s="48"/>
      <c r="C1371" s="331" t="s">
        <v>2780</v>
      </c>
      <c r="D1371" s="42"/>
      <c r="E1371" s="42"/>
      <c r="F1371" s="42"/>
      <c r="G1371" s="42"/>
      <c r="H1371" s="48"/>
    </row>
    <row r="1372" s="2" customFormat="1" ht="16.8" customHeight="1">
      <c r="A1372" s="42"/>
      <c r="B1372" s="48"/>
      <c r="C1372" s="329" t="s">
        <v>1006</v>
      </c>
      <c r="D1372" s="329" t="s">
        <v>2842</v>
      </c>
      <c r="E1372" s="20" t="s">
        <v>314</v>
      </c>
      <c r="F1372" s="330">
        <v>179.88499999999999</v>
      </c>
      <c r="G1372" s="42"/>
      <c r="H1372" s="48"/>
    </row>
    <row r="1373" s="2" customFormat="1" ht="16.8" customHeight="1">
      <c r="A1373" s="42"/>
      <c r="B1373" s="48"/>
      <c r="C1373" s="329" t="s">
        <v>906</v>
      </c>
      <c r="D1373" s="329" t="s">
        <v>2831</v>
      </c>
      <c r="E1373" s="20" t="s">
        <v>314</v>
      </c>
      <c r="F1373" s="330">
        <v>1761.4359999999999</v>
      </c>
      <c r="G1373" s="42"/>
      <c r="H1373" s="48"/>
    </row>
    <row r="1374" s="2" customFormat="1" ht="16.8" customHeight="1">
      <c r="A1374" s="42"/>
      <c r="B1374" s="48"/>
      <c r="C1374" s="329" t="s">
        <v>950</v>
      </c>
      <c r="D1374" s="329" t="s">
        <v>2848</v>
      </c>
      <c r="E1374" s="20" t="s">
        <v>259</v>
      </c>
      <c r="F1374" s="330">
        <v>613.65700000000004</v>
      </c>
      <c r="G1374" s="42"/>
      <c r="H1374" s="48"/>
    </row>
    <row r="1375" s="2" customFormat="1" ht="16.8" customHeight="1">
      <c r="A1375" s="42"/>
      <c r="B1375" s="48"/>
      <c r="C1375" s="329" t="s">
        <v>1030</v>
      </c>
      <c r="D1375" s="329" t="s">
        <v>2832</v>
      </c>
      <c r="E1375" s="20" t="s">
        <v>314</v>
      </c>
      <c r="F1375" s="330">
        <v>314.96300000000002</v>
      </c>
      <c r="G1375" s="42"/>
      <c r="H1375" s="48"/>
    </row>
    <row r="1376" s="2" customFormat="1" ht="16.8" customHeight="1">
      <c r="A1376" s="42"/>
      <c r="B1376" s="48"/>
      <c r="C1376" s="329" t="s">
        <v>1038</v>
      </c>
      <c r="D1376" s="329" t="s">
        <v>2845</v>
      </c>
      <c r="E1376" s="20" t="s">
        <v>528</v>
      </c>
      <c r="F1376" s="330">
        <v>6.2610000000000001</v>
      </c>
      <c r="G1376" s="42"/>
      <c r="H1376" s="48"/>
    </row>
    <row r="1377" s="2" customFormat="1" ht="16.8" customHeight="1">
      <c r="A1377" s="42"/>
      <c r="B1377" s="48"/>
      <c r="C1377" s="329" t="s">
        <v>1244</v>
      </c>
      <c r="D1377" s="329" t="s">
        <v>2830</v>
      </c>
      <c r="E1377" s="20" t="s">
        <v>314</v>
      </c>
      <c r="F1377" s="330">
        <v>514.09299999999996</v>
      </c>
      <c r="G1377" s="42"/>
      <c r="H1377" s="48"/>
    </row>
    <row r="1378" s="2" customFormat="1" ht="16.8" customHeight="1">
      <c r="A1378" s="42"/>
      <c r="B1378" s="48"/>
      <c r="C1378" s="329" t="s">
        <v>1249</v>
      </c>
      <c r="D1378" s="329" t="s">
        <v>1250</v>
      </c>
      <c r="E1378" s="20" t="s">
        <v>528</v>
      </c>
      <c r="F1378" s="330">
        <v>11.148</v>
      </c>
      <c r="G1378" s="42"/>
      <c r="H1378" s="48"/>
    </row>
    <row r="1379" s="2" customFormat="1" ht="16.8" customHeight="1">
      <c r="A1379" s="42"/>
      <c r="B1379" s="48"/>
      <c r="C1379" s="325" t="s">
        <v>628</v>
      </c>
      <c r="D1379" s="326" t="s">
        <v>48</v>
      </c>
      <c r="E1379" s="327" t="s">
        <v>48</v>
      </c>
      <c r="F1379" s="328">
        <v>0</v>
      </c>
      <c r="G1379" s="42"/>
      <c r="H1379" s="48"/>
    </row>
    <row r="1380" s="2" customFormat="1" ht="16.8" customHeight="1">
      <c r="A1380" s="42"/>
      <c r="B1380" s="48"/>
      <c r="C1380" s="329" t="s">
        <v>628</v>
      </c>
      <c r="D1380" s="329" t="s">
        <v>2167</v>
      </c>
      <c r="E1380" s="20" t="s">
        <v>48</v>
      </c>
      <c r="F1380" s="330">
        <v>0</v>
      </c>
      <c r="G1380" s="42"/>
      <c r="H1380" s="48"/>
    </row>
    <row r="1381" s="2" customFormat="1" ht="16.8" customHeight="1">
      <c r="A1381" s="42"/>
      <c r="B1381" s="48"/>
      <c r="C1381" s="331" t="s">
        <v>2780</v>
      </c>
      <c r="D1381" s="42"/>
      <c r="E1381" s="42"/>
      <c r="F1381" s="42"/>
      <c r="G1381" s="42"/>
      <c r="H1381" s="48"/>
    </row>
    <row r="1382" s="2" customFormat="1" ht="16.8" customHeight="1">
      <c r="A1382" s="42"/>
      <c r="B1382" s="48"/>
      <c r="C1382" s="329" t="s">
        <v>1006</v>
      </c>
      <c r="D1382" s="329" t="s">
        <v>2842</v>
      </c>
      <c r="E1382" s="20" t="s">
        <v>314</v>
      </c>
      <c r="F1382" s="330">
        <v>179.88499999999999</v>
      </c>
      <c r="G1382" s="42"/>
      <c r="H1382" s="48"/>
    </row>
    <row r="1383" s="2" customFormat="1" ht="16.8" customHeight="1">
      <c r="A1383" s="42"/>
      <c r="B1383" s="48"/>
      <c r="C1383" s="329" t="s">
        <v>906</v>
      </c>
      <c r="D1383" s="329" t="s">
        <v>2831</v>
      </c>
      <c r="E1383" s="20" t="s">
        <v>314</v>
      </c>
      <c r="F1383" s="330">
        <v>1761.4359999999999</v>
      </c>
      <c r="G1383" s="42"/>
      <c r="H1383" s="48"/>
    </row>
    <row r="1384" s="2" customFormat="1" ht="16.8" customHeight="1">
      <c r="A1384" s="42"/>
      <c r="B1384" s="48"/>
      <c r="C1384" s="329" t="s">
        <v>1030</v>
      </c>
      <c r="D1384" s="329" t="s">
        <v>2832</v>
      </c>
      <c r="E1384" s="20" t="s">
        <v>314</v>
      </c>
      <c r="F1384" s="330">
        <v>314.96300000000002</v>
      </c>
      <c r="G1384" s="42"/>
      <c r="H1384" s="48"/>
    </row>
    <row r="1385" s="2" customFormat="1" ht="16.8" customHeight="1">
      <c r="A1385" s="42"/>
      <c r="B1385" s="48"/>
      <c r="C1385" s="329" t="s">
        <v>1038</v>
      </c>
      <c r="D1385" s="329" t="s">
        <v>2845</v>
      </c>
      <c r="E1385" s="20" t="s">
        <v>528</v>
      </c>
      <c r="F1385" s="330">
        <v>6.2610000000000001</v>
      </c>
      <c r="G1385" s="42"/>
      <c r="H1385" s="48"/>
    </row>
    <row r="1386" s="2" customFormat="1" ht="16.8" customHeight="1">
      <c r="A1386" s="42"/>
      <c r="B1386" s="48"/>
      <c r="C1386" s="325" t="s">
        <v>632</v>
      </c>
      <c r="D1386" s="326" t="s">
        <v>48</v>
      </c>
      <c r="E1386" s="327" t="s">
        <v>48</v>
      </c>
      <c r="F1386" s="328">
        <v>613.65700000000004</v>
      </c>
      <c r="G1386" s="42"/>
      <c r="H1386" s="48"/>
    </row>
    <row r="1387" s="2" customFormat="1" ht="16.8" customHeight="1">
      <c r="A1387" s="42"/>
      <c r="B1387" s="48"/>
      <c r="C1387" s="329" t="s">
        <v>48</v>
      </c>
      <c r="D1387" s="329" t="s">
        <v>954</v>
      </c>
      <c r="E1387" s="20" t="s">
        <v>48</v>
      </c>
      <c r="F1387" s="330">
        <v>0</v>
      </c>
      <c r="G1387" s="42"/>
      <c r="H1387" s="48"/>
    </row>
    <row r="1388" s="2" customFormat="1" ht="16.8" customHeight="1">
      <c r="A1388" s="42"/>
      <c r="B1388" s="48"/>
      <c r="C1388" s="329" t="s">
        <v>48</v>
      </c>
      <c r="D1388" s="329" t="s">
        <v>2173</v>
      </c>
      <c r="E1388" s="20" t="s">
        <v>48</v>
      </c>
      <c r="F1388" s="330">
        <v>613.65700000000004</v>
      </c>
      <c r="G1388" s="42"/>
      <c r="H1388" s="48"/>
    </row>
    <row r="1389" s="2" customFormat="1" ht="16.8" customHeight="1">
      <c r="A1389" s="42"/>
      <c r="B1389" s="48"/>
      <c r="C1389" s="329" t="s">
        <v>632</v>
      </c>
      <c r="D1389" s="329" t="s">
        <v>268</v>
      </c>
      <c r="E1389" s="20" t="s">
        <v>48</v>
      </c>
      <c r="F1389" s="330">
        <v>613.65700000000004</v>
      </c>
      <c r="G1389" s="42"/>
      <c r="H1389" s="48"/>
    </row>
    <row r="1390" s="2" customFormat="1" ht="16.8" customHeight="1">
      <c r="A1390" s="42"/>
      <c r="B1390" s="48"/>
      <c r="C1390" s="331" t="s">
        <v>2780</v>
      </c>
      <c r="D1390" s="42"/>
      <c r="E1390" s="42"/>
      <c r="F1390" s="42"/>
      <c r="G1390" s="42"/>
      <c r="H1390" s="48"/>
    </row>
    <row r="1391" s="2" customFormat="1" ht="16.8" customHeight="1">
      <c r="A1391" s="42"/>
      <c r="B1391" s="48"/>
      <c r="C1391" s="329" t="s">
        <v>950</v>
      </c>
      <c r="D1391" s="329" t="s">
        <v>2848</v>
      </c>
      <c r="E1391" s="20" t="s">
        <v>259</v>
      </c>
      <c r="F1391" s="330">
        <v>613.65700000000004</v>
      </c>
      <c r="G1391" s="42"/>
      <c r="H1391" s="48"/>
    </row>
    <row r="1392" s="2" customFormat="1" ht="16.8" customHeight="1">
      <c r="A1392" s="42"/>
      <c r="B1392" s="48"/>
      <c r="C1392" s="329" t="s">
        <v>956</v>
      </c>
      <c r="D1392" s="329" t="s">
        <v>957</v>
      </c>
      <c r="E1392" s="20" t="s">
        <v>259</v>
      </c>
      <c r="F1392" s="330">
        <v>726.87699999999995</v>
      </c>
      <c r="G1392" s="42"/>
      <c r="H1392" s="48"/>
    </row>
    <row r="1393" s="2" customFormat="1" ht="16.8" customHeight="1">
      <c r="A1393" s="42"/>
      <c r="B1393" s="48"/>
      <c r="C1393" s="325" t="s">
        <v>634</v>
      </c>
      <c r="D1393" s="326" t="s">
        <v>48</v>
      </c>
      <c r="E1393" s="327" t="s">
        <v>48</v>
      </c>
      <c r="F1393" s="328">
        <v>139.63</v>
      </c>
      <c r="G1393" s="42"/>
      <c r="H1393" s="48"/>
    </row>
    <row r="1394" s="2" customFormat="1" ht="16.8" customHeight="1">
      <c r="A1394" s="42"/>
      <c r="B1394" s="48"/>
      <c r="C1394" s="329" t="s">
        <v>48</v>
      </c>
      <c r="D1394" s="329" t="s">
        <v>2230</v>
      </c>
      <c r="E1394" s="20" t="s">
        <v>48</v>
      </c>
      <c r="F1394" s="330">
        <v>0</v>
      </c>
      <c r="G1394" s="42"/>
      <c r="H1394" s="48"/>
    </row>
    <row r="1395" s="2" customFormat="1" ht="16.8" customHeight="1">
      <c r="A1395" s="42"/>
      <c r="B1395" s="48"/>
      <c r="C1395" s="329" t="s">
        <v>48</v>
      </c>
      <c r="D1395" s="329" t="s">
        <v>2231</v>
      </c>
      <c r="E1395" s="20" t="s">
        <v>48</v>
      </c>
      <c r="F1395" s="330">
        <v>46.409999999999997</v>
      </c>
      <c r="G1395" s="42"/>
      <c r="H1395" s="48"/>
    </row>
    <row r="1396" s="2" customFormat="1" ht="16.8" customHeight="1">
      <c r="A1396" s="42"/>
      <c r="B1396" s="48"/>
      <c r="C1396" s="329" t="s">
        <v>48</v>
      </c>
      <c r="D1396" s="329" t="s">
        <v>2232</v>
      </c>
      <c r="E1396" s="20" t="s">
        <v>48</v>
      </c>
      <c r="F1396" s="330">
        <v>46.810000000000002</v>
      </c>
      <c r="G1396" s="42"/>
      <c r="H1396" s="48"/>
    </row>
    <row r="1397" s="2" customFormat="1" ht="16.8" customHeight="1">
      <c r="A1397" s="42"/>
      <c r="B1397" s="48"/>
      <c r="C1397" s="329" t="s">
        <v>48</v>
      </c>
      <c r="D1397" s="329" t="s">
        <v>2233</v>
      </c>
      <c r="E1397" s="20" t="s">
        <v>48</v>
      </c>
      <c r="F1397" s="330">
        <v>46.409999999999997</v>
      </c>
      <c r="G1397" s="42"/>
      <c r="H1397" s="48"/>
    </row>
    <row r="1398" s="2" customFormat="1" ht="16.8" customHeight="1">
      <c r="A1398" s="42"/>
      <c r="B1398" s="48"/>
      <c r="C1398" s="329" t="s">
        <v>634</v>
      </c>
      <c r="D1398" s="329" t="s">
        <v>268</v>
      </c>
      <c r="E1398" s="20" t="s">
        <v>48</v>
      </c>
      <c r="F1398" s="330">
        <v>139.63</v>
      </c>
      <c r="G1398" s="42"/>
      <c r="H1398" s="48"/>
    </row>
    <row r="1399" s="2" customFormat="1" ht="16.8" customHeight="1">
      <c r="A1399" s="42"/>
      <c r="B1399" s="48"/>
      <c r="C1399" s="331" t="s">
        <v>2780</v>
      </c>
      <c r="D1399" s="42"/>
      <c r="E1399" s="42"/>
      <c r="F1399" s="42"/>
      <c r="G1399" s="42"/>
      <c r="H1399" s="48"/>
    </row>
    <row r="1400" s="2" customFormat="1" ht="16.8" customHeight="1">
      <c r="A1400" s="42"/>
      <c r="B1400" s="48"/>
      <c r="C1400" s="329" t="s">
        <v>1308</v>
      </c>
      <c r="D1400" s="329" t="s">
        <v>2850</v>
      </c>
      <c r="E1400" s="20" t="s">
        <v>259</v>
      </c>
      <c r="F1400" s="330">
        <v>139.63</v>
      </c>
      <c r="G1400" s="42"/>
      <c r="H1400" s="48"/>
    </row>
    <row r="1401" s="2" customFormat="1" ht="16.8" customHeight="1">
      <c r="A1401" s="42"/>
      <c r="B1401" s="48"/>
      <c r="C1401" s="329" t="s">
        <v>1315</v>
      </c>
      <c r="D1401" s="329" t="s">
        <v>2851</v>
      </c>
      <c r="E1401" s="20" t="s">
        <v>259</v>
      </c>
      <c r="F1401" s="330">
        <v>139.63</v>
      </c>
      <c r="G1401" s="42"/>
      <c r="H1401" s="48"/>
    </row>
    <row r="1402" s="2" customFormat="1" ht="16.8" customHeight="1">
      <c r="A1402" s="42"/>
      <c r="B1402" s="48"/>
      <c r="C1402" s="329" t="s">
        <v>1321</v>
      </c>
      <c r="D1402" s="329" t="s">
        <v>1322</v>
      </c>
      <c r="E1402" s="20" t="s">
        <v>528</v>
      </c>
      <c r="F1402" s="330">
        <v>0.052999999999999998</v>
      </c>
      <c r="G1402" s="42"/>
      <c r="H1402" s="48"/>
    </row>
    <row r="1403" s="2" customFormat="1" ht="16.8" customHeight="1">
      <c r="A1403" s="42"/>
      <c r="B1403" s="48"/>
      <c r="C1403" s="329" t="s">
        <v>1328</v>
      </c>
      <c r="D1403" s="329" t="s">
        <v>1329</v>
      </c>
      <c r="E1403" s="20" t="s">
        <v>528</v>
      </c>
      <c r="F1403" s="330">
        <v>0.106</v>
      </c>
      <c r="G1403" s="42"/>
      <c r="H1403" s="48"/>
    </row>
    <row r="1404" s="2" customFormat="1" ht="16.8" customHeight="1">
      <c r="A1404" s="42"/>
      <c r="B1404" s="48"/>
      <c r="C1404" s="325" t="s">
        <v>636</v>
      </c>
      <c r="D1404" s="326" t="s">
        <v>48</v>
      </c>
      <c r="E1404" s="327" t="s">
        <v>48</v>
      </c>
      <c r="F1404" s="328">
        <v>35.909999999999997</v>
      </c>
      <c r="G1404" s="42"/>
      <c r="H1404" s="48"/>
    </row>
    <row r="1405" s="2" customFormat="1" ht="16.8" customHeight="1">
      <c r="A1405" s="42"/>
      <c r="B1405" s="48"/>
      <c r="C1405" s="329" t="s">
        <v>48</v>
      </c>
      <c r="D1405" s="329" t="s">
        <v>2227</v>
      </c>
      <c r="E1405" s="20" t="s">
        <v>48</v>
      </c>
      <c r="F1405" s="330">
        <v>0</v>
      </c>
      <c r="G1405" s="42"/>
      <c r="H1405" s="48"/>
    </row>
    <row r="1406" s="2" customFormat="1" ht="16.8" customHeight="1">
      <c r="A1406" s="42"/>
      <c r="B1406" s="48"/>
      <c r="C1406" s="329" t="s">
        <v>48</v>
      </c>
      <c r="D1406" s="329" t="s">
        <v>2228</v>
      </c>
      <c r="E1406" s="20" t="s">
        <v>48</v>
      </c>
      <c r="F1406" s="330">
        <v>23.309999999999999</v>
      </c>
      <c r="G1406" s="42"/>
      <c r="H1406" s="48"/>
    </row>
    <row r="1407" s="2" customFormat="1" ht="16.8" customHeight="1">
      <c r="A1407" s="42"/>
      <c r="B1407" s="48"/>
      <c r="C1407" s="329" t="s">
        <v>48</v>
      </c>
      <c r="D1407" s="329" t="s">
        <v>2229</v>
      </c>
      <c r="E1407" s="20" t="s">
        <v>48</v>
      </c>
      <c r="F1407" s="330">
        <v>12.6</v>
      </c>
      <c r="G1407" s="42"/>
      <c r="H1407" s="48"/>
    </row>
    <row r="1408" s="2" customFormat="1" ht="16.8" customHeight="1">
      <c r="A1408" s="42"/>
      <c r="B1408" s="48"/>
      <c r="C1408" s="329" t="s">
        <v>636</v>
      </c>
      <c r="D1408" s="329" t="s">
        <v>268</v>
      </c>
      <c r="E1408" s="20" t="s">
        <v>48</v>
      </c>
      <c r="F1408" s="330">
        <v>35.909999999999997</v>
      </c>
      <c r="G1408" s="42"/>
      <c r="H1408" s="48"/>
    </row>
    <row r="1409" s="2" customFormat="1" ht="16.8" customHeight="1">
      <c r="A1409" s="42"/>
      <c r="B1409" s="48"/>
      <c r="C1409" s="331" t="s">
        <v>2780</v>
      </c>
      <c r="D1409" s="42"/>
      <c r="E1409" s="42"/>
      <c r="F1409" s="42"/>
      <c r="G1409" s="42"/>
      <c r="H1409" s="48"/>
    </row>
    <row r="1410" s="2" customFormat="1" ht="16.8" customHeight="1">
      <c r="A1410" s="42"/>
      <c r="B1410" s="48"/>
      <c r="C1410" s="329" t="s">
        <v>1294</v>
      </c>
      <c r="D1410" s="329" t="s">
        <v>2852</v>
      </c>
      <c r="E1410" s="20" t="s">
        <v>259</v>
      </c>
      <c r="F1410" s="330">
        <v>35.909999999999997</v>
      </c>
      <c r="G1410" s="42"/>
      <c r="H1410" s="48"/>
    </row>
    <row r="1411" s="2" customFormat="1" ht="16.8" customHeight="1">
      <c r="A1411" s="42"/>
      <c r="B1411" s="48"/>
      <c r="C1411" s="329" t="s">
        <v>1302</v>
      </c>
      <c r="D1411" s="329" t="s">
        <v>2853</v>
      </c>
      <c r="E1411" s="20" t="s">
        <v>259</v>
      </c>
      <c r="F1411" s="330">
        <v>35.909999999999997</v>
      </c>
      <c r="G1411" s="42"/>
      <c r="H1411" s="48"/>
    </row>
    <row r="1412" s="2" customFormat="1" ht="16.8" customHeight="1">
      <c r="A1412" s="42"/>
      <c r="B1412" s="48"/>
      <c r="C1412" s="329" t="s">
        <v>1321</v>
      </c>
      <c r="D1412" s="329" t="s">
        <v>1322</v>
      </c>
      <c r="E1412" s="20" t="s">
        <v>528</v>
      </c>
      <c r="F1412" s="330">
        <v>0.052999999999999998</v>
      </c>
      <c r="G1412" s="42"/>
      <c r="H1412" s="48"/>
    </row>
    <row r="1413" s="2" customFormat="1" ht="16.8" customHeight="1">
      <c r="A1413" s="42"/>
      <c r="B1413" s="48"/>
      <c r="C1413" s="329" t="s">
        <v>1328</v>
      </c>
      <c r="D1413" s="329" t="s">
        <v>1329</v>
      </c>
      <c r="E1413" s="20" t="s">
        <v>528</v>
      </c>
      <c r="F1413" s="330">
        <v>0.106</v>
      </c>
      <c r="G1413" s="42"/>
      <c r="H1413" s="48"/>
    </row>
    <row r="1414" s="2" customFormat="1" ht="16.8" customHeight="1">
      <c r="A1414" s="42"/>
      <c r="B1414" s="48"/>
      <c r="C1414" s="325" t="s">
        <v>643</v>
      </c>
      <c r="D1414" s="326" t="s">
        <v>48</v>
      </c>
      <c r="E1414" s="327" t="s">
        <v>48</v>
      </c>
      <c r="F1414" s="328">
        <v>11148.460999999999</v>
      </c>
      <c r="G1414" s="42"/>
      <c r="H1414" s="48"/>
    </row>
    <row r="1415" s="2" customFormat="1" ht="16.8" customHeight="1">
      <c r="A1415" s="42"/>
      <c r="B1415" s="48"/>
      <c r="C1415" s="329" t="s">
        <v>48</v>
      </c>
      <c r="D1415" s="329" t="s">
        <v>1042</v>
      </c>
      <c r="E1415" s="20" t="s">
        <v>48</v>
      </c>
      <c r="F1415" s="330">
        <v>0</v>
      </c>
      <c r="G1415" s="42"/>
      <c r="H1415" s="48"/>
    </row>
    <row r="1416" s="2" customFormat="1" ht="16.8" customHeight="1">
      <c r="A1416" s="42"/>
      <c r="B1416" s="48"/>
      <c r="C1416" s="329" t="s">
        <v>48</v>
      </c>
      <c r="D1416" s="329" t="s">
        <v>2225</v>
      </c>
      <c r="E1416" s="20" t="s">
        <v>48</v>
      </c>
      <c r="F1416" s="330">
        <v>11148.460999999999</v>
      </c>
      <c r="G1416" s="42"/>
      <c r="H1416" s="48"/>
    </row>
    <row r="1417" s="2" customFormat="1" ht="16.8" customHeight="1">
      <c r="A1417" s="42"/>
      <c r="B1417" s="48"/>
      <c r="C1417" s="329" t="s">
        <v>643</v>
      </c>
      <c r="D1417" s="329" t="s">
        <v>310</v>
      </c>
      <c r="E1417" s="20" t="s">
        <v>48</v>
      </c>
      <c r="F1417" s="330">
        <v>11148.460999999999</v>
      </c>
      <c r="G1417" s="42"/>
      <c r="H1417" s="48"/>
    </row>
    <row r="1418" s="2" customFormat="1" ht="16.8" customHeight="1">
      <c r="A1418" s="42"/>
      <c r="B1418" s="48"/>
      <c r="C1418" s="331" t="s">
        <v>2780</v>
      </c>
      <c r="D1418" s="42"/>
      <c r="E1418" s="42"/>
      <c r="F1418" s="42"/>
      <c r="G1418" s="42"/>
      <c r="H1418" s="48"/>
    </row>
    <row r="1419" s="2" customFormat="1" ht="16.8" customHeight="1">
      <c r="A1419" s="42"/>
      <c r="B1419" s="48"/>
      <c r="C1419" s="329" t="s">
        <v>1249</v>
      </c>
      <c r="D1419" s="329" t="s">
        <v>1250</v>
      </c>
      <c r="E1419" s="20" t="s">
        <v>528</v>
      </c>
      <c r="F1419" s="330">
        <v>11.148</v>
      </c>
      <c r="G1419" s="42"/>
      <c r="H1419" s="48"/>
    </row>
    <row r="1420" s="2" customFormat="1" ht="16.8" customHeight="1">
      <c r="A1420" s="42"/>
      <c r="B1420" s="48"/>
      <c r="C1420" s="325" t="s">
        <v>645</v>
      </c>
      <c r="D1420" s="326" t="s">
        <v>48</v>
      </c>
      <c r="E1420" s="327" t="s">
        <v>48</v>
      </c>
      <c r="F1420" s="328">
        <v>6260.6040000000003</v>
      </c>
      <c r="G1420" s="42"/>
      <c r="H1420" s="48"/>
    </row>
    <row r="1421" s="2" customFormat="1" ht="16.8" customHeight="1">
      <c r="A1421" s="42"/>
      <c r="B1421" s="48"/>
      <c r="C1421" s="329" t="s">
        <v>48</v>
      </c>
      <c r="D1421" s="329" t="s">
        <v>1042</v>
      </c>
      <c r="E1421" s="20" t="s">
        <v>48</v>
      </c>
      <c r="F1421" s="330">
        <v>0</v>
      </c>
      <c r="G1421" s="42"/>
      <c r="H1421" s="48"/>
    </row>
    <row r="1422" s="2" customFormat="1" ht="16.8" customHeight="1">
      <c r="A1422" s="42"/>
      <c r="B1422" s="48"/>
      <c r="C1422" s="329" t="s">
        <v>48</v>
      </c>
      <c r="D1422" s="329" t="s">
        <v>834</v>
      </c>
      <c r="E1422" s="20" t="s">
        <v>48</v>
      </c>
      <c r="F1422" s="330">
        <v>0</v>
      </c>
      <c r="G1422" s="42"/>
      <c r="H1422" s="48"/>
    </row>
    <row r="1423" s="2" customFormat="1" ht="16.8" customHeight="1">
      <c r="A1423" s="42"/>
      <c r="B1423" s="48"/>
      <c r="C1423" s="329" t="s">
        <v>48</v>
      </c>
      <c r="D1423" s="329" t="s">
        <v>2189</v>
      </c>
      <c r="E1423" s="20" t="s">
        <v>48</v>
      </c>
      <c r="F1423" s="330">
        <v>648.41600000000005</v>
      </c>
      <c r="G1423" s="42"/>
      <c r="H1423" s="48"/>
    </row>
    <row r="1424" s="2" customFormat="1" ht="16.8" customHeight="1">
      <c r="A1424" s="42"/>
      <c r="B1424" s="48"/>
      <c r="C1424" s="329" t="s">
        <v>48</v>
      </c>
      <c r="D1424" s="329" t="s">
        <v>2190</v>
      </c>
      <c r="E1424" s="20" t="s">
        <v>48</v>
      </c>
      <c r="F1424" s="330">
        <v>5612.1880000000001</v>
      </c>
      <c r="G1424" s="42"/>
      <c r="H1424" s="48"/>
    </row>
    <row r="1425" s="2" customFormat="1" ht="16.8" customHeight="1">
      <c r="A1425" s="42"/>
      <c r="B1425" s="48"/>
      <c r="C1425" s="329" t="s">
        <v>645</v>
      </c>
      <c r="D1425" s="329" t="s">
        <v>310</v>
      </c>
      <c r="E1425" s="20" t="s">
        <v>48</v>
      </c>
      <c r="F1425" s="330">
        <v>6260.6040000000003</v>
      </c>
      <c r="G1425" s="42"/>
      <c r="H1425" s="48"/>
    </row>
    <row r="1426" s="2" customFormat="1" ht="16.8" customHeight="1">
      <c r="A1426" s="42"/>
      <c r="B1426" s="48"/>
      <c r="C1426" s="331" t="s">
        <v>2780</v>
      </c>
      <c r="D1426" s="42"/>
      <c r="E1426" s="42"/>
      <c r="F1426" s="42"/>
      <c r="G1426" s="42"/>
      <c r="H1426" s="48"/>
    </row>
    <row r="1427" s="2" customFormat="1" ht="16.8" customHeight="1">
      <c r="A1427" s="42"/>
      <c r="B1427" s="48"/>
      <c r="C1427" s="329" t="s">
        <v>1038</v>
      </c>
      <c r="D1427" s="329" t="s">
        <v>2845</v>
      </c>
      <c r="E1427" s="20" t="s">
        <v>528</v>
      </c>
      <c r="F1427" s="330">
        <v>6.2610000000000001</v>
      </c>
      <c r="G1427" s="42"/>
      <c r="H1427" s="48"/>
    </row>
    <row r="1428" s="2" customFormat="1" ht="16.8" customHeight="1">
      <c r="A1428" s="42"/>
      <c r="B1428" s="48"/>
      <c r="C1428" s="325" t="s">
        <v>647</v>
      </c>
      <c r="D1428" s="326" t="s">
        <v>48</v>
      </c>
      <c r="E1428" s="327" t="s">
        <v>48</v>
      </c>
      <c r="F1428" s="328">
        <v>179.88499999999999</v>
      </c>
      <c r="G1428" s="42"/>
      <c r="H1428" s="48"/>
    </row>
    <row r="1429" s="2" customFormat="1" ht="16.8" customHeight="1">
      <c r="A1429" s="42"/>
      <c r="B1429" s="48"/>
      <c r="C1429" s="329" t="s">
        <v>48</v>
      </c>
      <c r="D1429" s="329" t="s">
        <v>655</v>
      </c>
      <c r="E1429" s="20" t="s">
        <v>48</v>
      </c>
      <c r="F1429" s="330">
        <v>179.88499999999999</v>
      </c>
      <c r="G1429" s="42"/>
      <c r="H1429" s="48"/>
    </row>
    <row r="1430" s="2" customFormat="1" ht="16.8" customHeight="1">
      <c r="A1430" s="42"/>
      <c r="B1430" s="48"/>
      <c r="C1430" s="329" t="s">
        <v>48</v>
      </c>
      <c r="D1430" s="329" t="s">
        <v>2160</v>
      </c>
      <c r="E1430" s="20" t="s">
        <v>48</v>
      </c>
      <c r="F1430" s="330">
        <v>0</v>
      </c>
      <c r="G1430" s="42"/>
      <c r="H1430" s="48"/>
    </row>
    <row r="1431" s="2" customFormat="1" ht="16.8" customHeight="1">
      <c r="A1431" s="42"/>
      <c r="B1431" s="48"/>
      <c r="C1431" s="329" t="s">
        <v>48</v>
      </c>
      <c r="D1431" s="329" t="s">
        <v>651</v>
      </c>
      <c r="E1431" s="20" t="s">
        <v>48</v>
      </c>
      <c r="F1431" s="330">
        <v>0</v>
      </c>
      <c r="G1431" s="42"/>
      <c r="H1431" s="48"/>
    </row>
    <row r="1432" s="2" customFormat="1" ht="16.8" customHeight="1">
      <c r="A1432" s="42"/>
      <c r="B1432" s="48"/>
      <c r="C1432" s="329" t="s">
        <v>647</v>
      </c>
      <c r="D1432" s="329" t="s">
        <v>268</v>
      </c>
      <c r="E1432" s="20" t="s">
        <v>48</v>
      </c>
      <c r="F1432" s="330">
        <v>179.88499999999999</v>
      </c>
      <c r="G1432" s="42"/>
      <c r="H1432" s="48"/>
    </row>
    <row r="1433" s="2" customFormat="1" ht="16.8" customHeight="1">
      <c r="A1433" s="42"/>
      <c r="B1433" s="48"/>
      <c r="C1433" s="331" t="s">
        <v>2780</v>
      </c>
      <c r="D1433" s="42"/>
      <c r="E1433" s="42"/>
      <c r="F1433" s="42"/>
      <c r="G1433" s="42"/>
      <c r="H1433" s="48"/>
    </row>
    <row r="1434" s="2" customFormat="1" ht="16.8" customHeight="1">
      <c r="A1434" s="42"/>
      <c r="B1434" s="48"/>
      <c r="C1434" s="329" t="s">
        <v>318</v>
      </c>
      <c r="D1434" s="329" t="s">
        <v>2789</v>
      </c>
      <c r="E1434" s="20" t="s">
        <v>314</v>
      </c>
      <c r="F1434" s="330">
        <v>179.88499999999999</v>
      </c>
      <c r="G1434" s="42"/>
      <c r="H1434" s="48"/>
    </row>
    <row r="1435" s="2" customFormat="1" ht="16.8" customHeight="1">
      <c r="A1435" s="42"/>
      <c r="B1435" s="48"/>
      <c r="C1435" s="329" t="s">
        <v>344</v>
      </c>
      <c r="D1435" s="329" t="s">
        <v>2793</v>
      </c>
      <c r="E1435" s="20" t="s">
        <v>314</v>
      </c>
      <c r="F1435" s="330">
        <v>179.88499999999999</v>
      </c>
      <c r="G1435" s="42"/>
      <c r="H1435" s="48"/>
    </row>
    <row r="1436" s="2" customFormat="1" ht="16.8" customHeight="1">
      <c r="A1436" s="42"/>
      <c r="B1436" s="48"/>
      <c r="C1436" s="329" t="s">
        <v>350</v>
      </c>
      <c r="D1436" s="329" t="s">
        <v>2794</v>
      </c>
      <c r="E1436" s="20" t="s">
        <v>314</v>
      </c>
      <c r="F1436" s="330">
        <v>179.88499999999999</v>
      </c>
      <c r="G1436" s="42"/>
      <c r="H1436" s="48"/>
    </row>
    <row r="1437" s="2" customFormat="1" ht="16.8" customHeight="1">
      <c r="A1437" s="42"/>
      <c r="B1437" s="48"/>
      <c r="C1437" s="325" t="s">
        <v>651</v>
      </c>
      <c r="D1437" s="326" t="s">
        <v>48</v>
      </c>
      <c r="E1437" s="327" t="s">
        <v>48</v>
      </c>
      <c r="F1437" s="328">
        <v>0</v>
      </c>
      <c r="G1437" s="42"/>
      <c r="H1437" s="48"/>
    </row>
    <row r="1438" s="2" customFormat="1" ht="16.8" customHeight="1">
      <c r="A1438" s="42"/>
      <c r="B1438" s="48"/>
      <c r="C1438" s="331" t="s">
        <v>2780</v>
      </c>
      <c r="D1438" s="42"/>
      <c r="E1438" s="42"/>
      <c r="F1438" s="42"/>
      <c r="G1438" s="42"/>
      <c r="H1438" s="48"/>
    </row>
    <row r="1439" s="2" customFormat="1" ht="16.8" customHeight="1">
      <c r="A1439" s="42"/>
      <c r="B1439" s="48"/>
      <c r="C1439" s="329" t="s">
        <v>318</v>
      </c>
      <c r="D1439" s="329" t="s">
        <v>2789</v>
      </c>
      <c r="E1439" s="20" t="s">
        <v>314</v>
      </c>
      <c r="F1439" s="330">
        <v>179.88499999999999</v>
      </c>
      <c r="G1439" s="42"/>
      <c r="H1439" s="48"/>
    </row>
    <row r="1440" s="2" customFormat="1" ht="16.8" customHeight="1">
      <c r="A1440" s="42"/>
      <c r="B1440" s="48"/>
      <c r="C1440" s="329" t="s">
        <v>906</v>
      </c>
      <c r="D1440" s="329" t="s">
        <v>2831</v>
      </c>
      <c r="E1440" s="20" t="s">
        <v>314</v>
      </c>
      <c r="F1440" s="330">
        <v>1761.4359999999999</v>
      </c>
      <c r="G1440" s="42"/>
      <c r="H1440" s="48"/>
    </row>
    <row r="1441" s="2" customFormat="1" ht="16.8" customHeight="1">
      <c r="A1441" s="42"/>
      <c r="B1441" s="48"/>
      <c r="C1441" s="325" t="s">
        <v>669</v>
      </c>
      <c r="D1441" s="326" t="s">
        <v>48</v>
      </c>
      <c r="E1441" s="327" t="s">
        <v>48</v>
      </c>
      <c r="F1441" s="328">
        <v>36.024999999999999</v>
      </c>
      <c r="G1441" s="42"/>
      <c r="H1441" s="48"/>
    </row>
    <row r="1442" s="2" customFormat="1" ht="16.8" customHeight="1">
      <c r="A1442" s="42"/>
      <c r="B1442" s="48"/>
      <c r="C1442" s="329" t="s">
        <v>48</v>
      </c>
      <c r="D1442" s="329" t="s">
        <v>729</v>
      </c>
      <c r="E1442" s="20" t="s">
        <v>48</v>
      </c>
      <c r="F1442" s="330">
        <v>0</v>
      </c>
      <c r="G1442" s="42"/>
      <c r="H1442" s="48"/>
    </row>
    <row r="1443" s="2" customFormat="1" ht="16.8" customHeight="1">
      <c r="A1443" s="42"/>
      <c r="B1443" s="48"/>
      <c r="C1443" s="329" t="s">
        <v>48</v>
      </c>
      <c r="D1443" s="329" t="s">
        <v>730</v>
      </c>
      <c r="E1443" s="20" t="s">
        <v>48</v>
      </c>
      <c r="F1443" s="330">
        <v>0</v>
      </c>
      <c r="G1443" s="42"/>
      <c r="H1443" s="48"/>
    </row>
    <row r="1444" s="2" customFormat="1" ht="16.8" customHeight="1">
      <c r="A1444" s="42"/>
      <c r="B1444" s="48"/>
      <c r="C1444" s="329" t="s">
        <v>669</v>
      </c>
      <c r="D1444" s="329" t="s">
        <v>2134</v>
      </c>
      <c r="E1444" s="20" t="s">
        <v>48</v>
      </c>
      <c r="F1444" s="330">
        <v>36.024999999999999</v>
      </c>
      <c r="G1444" s="42"/>
      <c r="H1444" s="48"/>
    </row>
    <row r="1445" s="2" customFormat="1" ht="16.8" customHeight="1">
      <c r="A1445" s="42"/>
      <c r="B1445" s="48"/>
      <c r="C1445" s="331" t="s">
        <v>2780</v>
      </c>
      <c r="D1445" s="42"/>
      <c r="E1445" s="42"/>
      <c r="F1445" s="42"/>
      <c r="G1445" s="42"/>
      <c r="H1445" s="48"/>
    </row>
    <row r="1446" s="2" customFormat="1" ht="16.8" customHeight="1">
      <c r="A1446" s="42"/>
      <c r="B1446" s="48"/>
      <c r="C1446" s="329" t="s">
        <v>725</v>
      </c>
      <c r="D1446" s="329" t="s">
        <v>2862</v>
      </c>
      <c r="E1446" s="20" t="s">
        <v>314</v>
      </c>
      <c r="F1446" s="330">
        <v>36.024999999999999</v>
      </c>
      <c r="G1446" s="42"/>
      <c r="H1446" s="48"/>
    </row>
    <row r="1447" s="2" customFormat="1" ht="16.8" customHeight="1">
      <c r="A1447" s="42"/>
      <c r="B1447" s="48"/>
      <c r="C1447" s="329" t="s">
        <v>806</v>
      </c>
      <c r="D1447" s="329" t="s">
        <v>2863</v>
      </c>
      <c r="E1447" s="20" t="s">
        <v>314</v>
      </c>
      <c r="F1447" s="330">
        <v>261.00200000000001</v>
      </c>
      <c r="G1447" s="42"/>
      <c r="H1447" s="48"/>
    </row>
    <row r="1448" s="2" customFormat="1" ht="16.8" customHeight="1">
      <c r="A1448" s="42"/>
      <c r="B1448" s="48"/>
      <c r="C1448" s="325" t="s">
        <v>671</v>
      </c>
      <c r="D1448" s="326" t="s">
        <v>48</v>
      </c>
      <c r="E1448" s="327" t="s">
        <v>48</v>
      </c>
      <c r="F1448" s="328">
        <v>324.22500000000002</v>
      </c>
      <c r="G1448" s="42"/>
      <c r="H1448" s="48"/>
    </row>
    <row r="1449" s="2" customFormat="1" ht="16.8" customHeight="1">
      <c r="A1449" s="42"/>
      <c r="B1449" s="48"/>
      <c r="C1449" s="329" t="s">
        <v>48</v>
      </c>
      <c r="D1449" s="329" t="s">
        <v>729</v>
      </c>
      <c r="E1449" s="20" t="s">
        <v>48</v>
      </c>
      <c r="F1449" s="330">
        <v>0</v>
      </c>
      <c r="G1449" s="42"/>
      <c r="H1449" s="48"/>
    </row>
    <row r="1450" s="2" customFormat="1" ht="16.8" customHeight="1">
      <c r="A1450" s="42"/>
      <c r="B1450" s="48"/>
      <c r="C1450" s="329" t="s">
        <v>48</v>
      </c>
      <c r="D1450" s="329" t="s">
        <v>730</v>
      </c>
      <c r="E1450" s="20" t="s">
        <v>48</v>
      </c>
      <c r="F1450" s="330">
        <v>0</v>
      </c>
      <c r="G1450" s="42"/>
      <c r="H1450" s="48"/>
    </row>
    <row r="1451" s="2" customFormat="1" ht="16.8" customHeight="1">
      <c r="A1451" s="42"/>
      <c r="B1451" s="48"/>
      <c r="C1451" s="329" t="s">
        <v>671</v>
      </c>
      <c r="D1451" s="329" t="s">
        <v>2149</v>
      </c>
      <c r="E1451" s="20" t="s">
        <v>48</v>
      </c>
      <c r="F1451" s="330">
        <v>324.22500000000002</v>
      </c>
      <c r="G1451" s="42"/>
      <c r="H1451" s="48"/>
    </row>
    <row r="1452" s="2" customFormat="1" ht="16.8" customHeight="1">
      <c r="A1452" s="42"/>
      <c r="B1452" s="48"/>
      <c r="C1452" s="331" t="s">
        <v>2780</v>
      </c>
      <c r="D1452" s="42"/>
      <c r="E1452" s="42"/>
      <c r="F1452" s="42"/>
      <c r="G1452" s="42"/>
      <c r="H1452" s="48"/>
    </row>
    <row r="1453" s="2" customFormat="1" ht="16.8" customHeight="1">
      <c r="A1453" s="42"/>
      <c r="B1453" s="48"/>
      <c r="C1453" s="329" t="s">
        <v>756</v>
      </c>
      <c r="D1453" s="329" t="s">
        <v>2860</v>
      </c>
      <c r="E1453" s="20" t="s">
        <v>314</v>
      </c>
      <c r="F1453" s="330">
        <v>324.22500000000002</v>
      </c>
      <c r="G1453" s="42"/>
      <c r="H1453" s="48"/>
    </row>
    <row r="1454" s="2" customFormat="1" ht="16.8" customHeight="1">
      <c r="A1454" s="42"/>
      <c r="B1454" s="48"/>
      <c r="C1454" s="329" t="s">
        <v>806</v>
      </c>
      <c r="D1454" s="329" t="s">
        <v>2863</v>
      </c>
      <c r="E1454" s="20" t="s">
        <v>314</v>
      </c>
      <c r="F1454" s="330">
        <v>261.00200000000001</v>
      </c>
      <c r="G1454" s="42"/>
      <c r="H1454" s="48"/>
    </row>
    <row r="1455" s="2" customFormat="1" ht="16.8" customHeight="1">
      <c r="A1455" s="42"/>
      <c r="B1455" s="48"/>
      <c r="C1455" s="325" t="s">
        <v>673</v>
      </c>
      <c r="D1455" s="326" t="s">
        <v>48</v>
      </c>
      <c r="E1455" s="327" t="s">
        <v>48</v>
      </c>
      <c r="F1455" s="328">
        <v>72.049999999999997</v>
      </c>
      <c r="G1455" s="42"/>
      <c r="H1455" s="48"/>
    </row>
    <row r="1456" s="2" customFormat="1" ht="16.8" customHeight="1">
      <c r="A1456" s="42"/>
      <c r="B1456" s="48"/>
      <c r="C1456" s="329" t="s">
        <v>48</v>
      </c>
      <c r="D1456" s="329" t="s">
        <v>729</v>
      </c>
      <c r="E1456" s="20" t="s">
        <v>48</v>
      </c>
      <c r="F1456" s="330">
        <v>0</v>
      </c>
      <c r="G1456" s="42"/>
      <c r="H1456" s="48"/>
    </row>
    <row r="1457" s="2" customFormat="1" ht="16.8" customHeight="1">
      <c r="A1457" s="42"/>
      <c r="B1457" s="48"/>
      <c r="C1457" s="329" t="s">
        <v>48</v>
      </c>
      <c r="D1457" s="329" t="s">
        <v>730</v>
      </c>
      <c r="E1457" s="20" t="s">
        <v>48</v>
      </c>
      <c r="F1457" s="330">
        <v>0</v>
      </c>
      <c r="G1457" s="42"/>
      <c r="H1457" s="48"/>
    </row>
    <row r="1458" s="2" customFormat="1" ht="16.8" customHeight="1">
      <c r="A1458" s="42"/>
      <c r="B1458" s="48"/>
      <c r="C1458" s="329" t="s">
        <v>673</v>
      </c>
      <c r="D1458" s="329" t="s">
        <v>2150</v>
      </c>
      <c r="E1458" s="20" t="s">
        <v>48</v>
      </c>
      <c r="F1458" s="330">
        <v>72.049999999999997</v>
      </c>
      <c r="G1458" s="42"/>
      <c r="H1458" s="48"/>
    </row>
    <row r="1459" s="2" customFormat="1" ht="16.8" customHeight="1">
      <c r="A1459" s="42"/>
      <c r="B1459" s="48"/>
      <c r="C1459" s="331" t="s">
        <v>2780</v>
      </c>
      <c r="D1459" s="42"/>
      <c r="E1459" s="42"/>
      <c r="F1459" s="42"/>
      <c r="G1459" s="42"/>
      <c r="H1459" s="48"/>
    </row>
    <row r="1460" s="2" customFormat="1" ht="16.8" customHeight="1">
      <c r="A1460" s="42"/>
      <c r="B1460" s="48"/>
      <c r="C1460" s="329" t="s">
        <v>762</v>
      </c>
      <c r="D1460" s="329" t="s">
        <v>2864</v>
      </c>
      <c r="E1460" s="20" t="s">
        <v>314</v>
      </c>
      <c r="F1460" s="330">
        <v>72.049999999999997</v>
      </c>
      <c r="G1460" s="42"/>
      <c r="H1460" s="48"/>
    </row>
    <row r="1461" s="2" customFormat="1" ht="16.8" customHeight="1">
      <c r="A1461" s="42"/>
      <c r="B1461" s="48"/>
      <c r="C1461" s="329" t="s">
        <v>806</v>
      </c>
      <c r="D1461" s="329" t="s">
        <v>2863</v>
      </c>
      <c r="E1461" s="20" t="s">
        <v>314</v>
      </c>
      <c r="F1461" s="330">
        <v>261.00200000000001</v>
      </c>
      <c r="G1461" s="42"/>
      <c r="H1461" s="48"/>
    </row>
    <row r="1462" s="2" customFormat="1" ht="16.8" customHeight="1">
      <c r="A1462" s="42"/>
      <c r="B1462" s="48"/>
      <c r="C1462" s="325" t="s">
        <v>679</v>
      </c>
      <c r="D1462" s="326" t="s">
        <v>48</v>
      </c>
      <c r="E1462" s="327" t="s">
        <v>48</v>
      </c>
      <c r="F1462" s="328">
        <v>3602.5050000000001</v>
      </c>
      <c r="G1462" s="42"/>
      <c r="H1462" s="48"/>
    </row>
    <row r="1463" s="2" customFormat="1" ht="16.8" customHeight="1">
      <c r="A1463" s="42"/>
      <c r="B1463" s="48"/>
      <c r="C1463" s="329" t="s">
        <v>48</v>
      </c>
      <c r="D1463" s="329" t="s">
        <v>2135</v>
      </c>
      <c r="E1463" s="20" t="s">
        <v>48</v>
      </c>
      <c r="F1463" s="330">
        <v>0</v>
      </c>
      <c r="G1463" s="42"/>
      <c r="H1463" s="48"/>
    </row>
    <row r="1464" s="2" customFormat="1" ht="16.8" customHeight="1">
      <c r="A1464" s="42"/>
      <c r="B1464" s="48"/>
      <c r="C1464" s="329" t="s">
        <v>48</v>
      </c>
      <c r="D1464" s="329" t="s">
        <v>2136</v>
      </c>
      <c r="E1464" s="20" t="s">
        <v>48</v>
      </c>
      <c r="F1464" s="330">
        <v>0</v>
      </c>
      <c r="G1464" s="42"/>
      <c r="H1464" s="48"/>
    </row>
    <row r="1465" s="2" customFormat="1" ht="16.8" customHeight="1">
      <c r="A1465" s="42"/>
      <c r="B1465" s="48"/>
      <c r="C1465" s="329" t="s">
        <v>48</v>
      </c>
      <c r="D1465" s="329" t="s">
        <v>2137</v>
      </c>
      <c r="E1465" s="20" t="s">
        <v>48</v>
      </c>
      <c r="F1465" s="330">
        <v>3297.3499999999999</v>
      </c>
      <c r="G1465" s="42"/>
      <c r="H1465" s="48"/>
    </row>
    <row r="1466" s="2" customFormat="1" ht="16.8" customHeight="1">
      <c r="A1466" s="42"/>
      <c r="B1466" s="48"/>
      <c r="C1466" s="329" t="s">
        <v>48</v>
      </c>
      <c r="D1466" s="329" t="s">
        <v>2138</v>
      </c>
      <c r="E1466" s="20" t="s">
        <v>48</v>
      </c>
      <c r="F1466" s="330">
        <v>0</v>
      </c>
      <c r="G1466" s="42"/>
      <c r="H1466" s="48"/>
    </row>
    <row r="1467" s="2" customFormat="1" ht="16.8" customHeight="1">
      <c r="A1467" s="42"/>
      <c r="B1467" s="48"/>
      <c r="C1467" s="329" t="s">
        <v>48</v>
      </c>
      <c r="D1467" s="329" t="s">
        <v>2139</v>
      </c>
      <c r="E1467" s="20" t="s">
        <v>48</v>
      </c>
      <c r="F1467" s="330">
        <v>67.448999999999998</v>
      </c>
      <c r="G1467" s="42"/>
      <c r="H1467" s="48"/>
    </row>
    <row r="1468" s="2" customFormat="1" ht="16.8" customHeight="1">
      <c r="A1468" s="42"/>
      <c r="B1468" s="48"/>
      <c r="C1468" s="329" t="s">
        <v>48</v>
      </c>
      <c r="D1468" s="329" t="s">
        <v>2140</v>
      </c>
      <c r="E1468" s="20" t="s">
        <v>48</v>
      </c>
      <c r="F1468" s="330">
        <v>6</v>
      </c>
      <c r="G1468" s="42"/>
      <c r="H1468" s="48"/>
    </row>
    <row r="1469" s="2" customFormat="1" ht="16.8" customHeight="1">
      <c r="A1469" s="42"/>
      <c r="B1469" s="48"/>
      <c r="C1469" s="329" t="s">
        <v>48</v>
      </c>
      <c r="D1469" s="329" t="s">
        <v>2141</v>
      </c>
      <c r="E1469" s="20" t="s">
        <v>48</v>
      </c>
      <c r="F1469" s="330">
        <v>0</v>
      </c>
      <c r="G1469" s="42"/>
      <c r="H1469" s="48"/>
    </row>
    <row r="1470" s="2" customFormat="1" ht="16.8" customHeight="1">
      <c r="A1470" s="42"/>
      <c r="B1470" s="48"/>
      <c r="C1470" s="329" t="s">
        <v>48</v>
      </c>
      <c r="D1470" s="329" t="s">
        <v>2142</v>
      </c>
      <c r="E1470" s="20" t="s">
        <v>48</v>
      </c>
      <c r="F1470" s="330">
        <v>177.72300000000001</v>
      </c>
      <c r="G1470" s="42"/>
      <c r="H1470" s="48"/>
    </row>
    <row r="1471" s="2" customFormat="1" ht="16.8" customHeight="1">
      <c r="A1471" s="42"/>
      <c r="B1471" s="48"/>
      <c r="C1471" s="329" t="s">
        <v>48</v>
      </c>
      <c r="D1471" s="329" t="s">
        <v>2143</v>
      </c>
      <c r="E1471" s="20" t="s">
        <v>48</v>
      </c>
      <c r="F1471" s="330">
        <v>173.47</v>
      </c>
      <c r="G1471" s="42"/>
      <c r="H1471" s="48"/>
    </row>
    <row r="1472" s="2" customFormat="1" ht="16.8" customHeight="1">
      <c r="A1472" s="42"/>
      <c r="B1472" s="48"/>
      <c r="C1472" s="329" t="s">
        <v>48</v>
      </c>
      <c r="D1472" s="329" t="s">
        <v>2144</v>
      </c>
      <c r="E1472" s="20" t="s">
        <v>48</v>
      </c>
      <c r="F1472" s="330">
        <v>173.166</v>
      </c>
      <c r="G1472" s="42"/>
      <c r="H1472" s="48"/>
    </row>
    <row r="1473" s="2" customFormat="1" ht="16.8" customHeight="1">
      <c r="A1473" s="42"/>
      <c r="B1473" s="48"/>
      <c r="C1473" s="329" t="s">
        <v>48</v>
      </c>
      <c r="D1473" s="329" t="s">
        <v>2145</v>
      </c>
      <c r="E1473" s="20" t="s">
        <v>48</v>
      </c>
      <c r="F1473" s="330">
        <v>5</v>
      </c>
      <c r="G1473" s="42"/>
      <c r="H1473" s="48"/>
    </row>
    <row r="1474" s="2" customFormat="1" ht="16.8" customHeight="1">
      <c r="A1474" s="42"/>
      <c r="B1474" s="48"/>
      <c r="C1474" s="329" t="s">
        <v>48</v>
      </c>
      <c r="D1474" s="329" t="s">
        <v>744</v>
      </c>
      <c r="E1474" s="20" t="s">
        <v>48</v>
      </c>
      <c r="F1474" s="330">
        <v>0</v>
      </c>
      <c r="G1474" s="42"/>
      <c r="H1474" s="48"/>
    </row>
    <row r="1475" s="2" customFormat="1" ht="16.8" customHeight="1">
      <c r="A1475" s="42"/>
      <c r="B1475" s="48"/>
      <c r="C1475" s="329" t="s">
        <v>48</v>
      </c>
      <c r="D1475" s="329" t="s">
        <v>2146</v>
      </c>
      <c r="E1475" s="20" t="s">
        <v>48</v>
      </c>
      <c r="F1475" s="330">
        <v>-251.84</v>
      </c>
      <c r="G1475" s="42"/>
      <c r="H1475" s="48"/>
    </row>
    <row r="1476" s="2" customFormat="1" ht="16.8" customHeight="1">
      <c r="A1476" s="42"/>
      <c r="B1476" s="48"/>
      <c r="C1476" s="329" t="s">
        <v>48</v>
      </c>
      <c r="D1476" s="329" t="s">
        <v>2147</v>
      </c>
      <c r="E1476" s="20" t="s">
        <v>48</v>
      </c>
      <c r="F1476" s="330">
        <v>-39.189999999999998</v>
      </c>
      <c r="G1476" s="42"/>
      <c r="H1476" s="48"/>
    </row>
    <row r="1477" s="2" customFormat="1" ht="16.8" customHeight="1">
      <c r="A1477" s="42"/>
      <c r="B1477" s="48"/>
      <c r="C1477" s="329" t="s">
        <v>48</v>
      </c>
      <c r="D1477" s="329" t="s">
        <v>2148</v>
      </c>
      <c r="E1477" s="20" t="s">
        <v>48</v>
      </c>
      <c r="F1477" s="330">
        <v>-6.6230000000000002</v>
      </c>
      <c r="G1477" s="42"/>
      <c r="H1477" s="48"/>
    </row>
    <row r="1478" s="2" customFormat="1" ht="16.8" customHeight="1">
      <c r="A1478" s="42"/>
      <c r="B1478" s="48"/>
      <c r="C1478" s="329" t="s">
        <v>679</v>
      </c>
      <c r="D1478" s="329" t="s">
        <v>268</v>
      </c>
      <c r="E1478" s="20" t="s">
        <v>48</v>
      </c>
      <c r="F1478" s="330">
        <v>3602.5050000000001</v>
      </c>
      <c r="G1478" s="42"/>
      <c r="H1478" s="48"/>
    </row>
    <row r="1479" s="2" customFormat="1" ht="16.8" customHeight="1">
      <c r="A1479" s="42"/>
      <c r="B1479" s="48"/>
      <c r="C1479" s="331" t="s">
        <v>2780</v>
      </c>
      <c r="D1479" s="42"/>
      <c r="E1479" s="42"/>
      <c r="F1479" s="42"/>
      <c r="G1479" s="42"/>
      <c r="H1479" s="48"/>
    </row>
    <row r="1480" s="2" customFormat="1" ht="16.8" customHeight="1">
      <c r="A1480" s="42"/>
      <c r="B1480" s="48"/>
      <c r="C1480" s="329" t="s">
        <v>756</v>
      </c>
      <c r="D1480" s="329" t="s">
        <v>2860</v>
      </c>
      <c r="E1480" s="20" t="s">
        <v>314</v>
      </c>
      <c r="F1480" s="330">
        <v>324.22500000000002</v>
      </c>
      <c r="G1480" s="42"/>
      <c r="H1480" s="48"/>
    </row>
    <row r="1481" s="2" customFormat="1" ht="16.8" customHeight="1">
      <c r="A1481" s="42"/>
      <c r="B1481" s="48"/>
      <c r="C1481" s="329" t="s">
        <v>725</v>
      </c>
      <c r="D1481" s="329" t="s">
        <v>2862</v>
      </c>
      <c r="E1481" s="20" t="s">
        <v>314</v>
      </c>
      <c r="F1481" s="330">
        <v>36.024999999999999</v>
      </c>
      <c r="G1481" s="42"/>
      <c r="H1481" s="48"/>
    </row>
    <row r="1482" s="2" customFormat="1" ht="16.8" customHeight="1">
      <c r="A1482" s="42"/>
      <c r="B1482" s="48"/>
      <c r="C1482" s="329" t="s">
        <v>762</v>
      </c>
      <c r="D1482" s="329" t="s">
        <v>2864</v>
      </c>
      <c r="E1482" s="20" t="s">
        <v>314</v>
      </c>
      <c r="F1482" s="330">
        <v>72.049999999999997</v>
      </c>
      <c r="G1482" s="42"/>
      <c r="H1482" s="48"/>
    </row>
    <row r="1483" s="2" customFormat="1" ht="16.8" customHeight="1">
      <c r="A1483" s="42"/>
      <c r="B1483" s="48"/>
      <c r="C1483" s="329" t="s">
        <v>2151</v>
      </c>
      <c r="D1483" s="329" t="s">
        <v>2911</v>
      </c>
      <c r="E1483" s="20" t="s">
        <v>314</v>
      </c>
      <c r="F1483" s="330">
        <v>648.45100000000002</v>
      </c>
      <c r="G1483" s="42"/>
      <c r="H1483" s="48"/>
    </row>
    <row r="1484" s="2" customFormat="1" ht="16.8" customHeight="1">
      <c r="A1484" s="42"/>
      <c r="B1484" s="48"/>
      <c r="C1484" s="329" t="s">
        <v>772</v>
      </c>
      <c r="D1484" s="329" t="s">
        <v>2866</v>
      </c>
      <c r="E1484" s="20" t="s">
        <v>314</v>
      </c>
      <c r="F1484" s="330">
        <v>252.17500000000001</v>
      </c>
      <c r="G1484" s="42"/>
      <c r="H1484" s="48"/>
    </row>
    <row r="1485" s="2" customFormat="1" ht="16.8" customHeight="1">
      <c r="A1485" s="42"/>
      <c r="B1485" s="48"/>
      <c r="C1485" s="329" t="s">
        <v>2156</v>
      </c>
      <c r="D1485" s="329" t="s">
        <v>2912</v>
      </c>
      <c r="E1485" s="20" t="s">
        <v>314</v>
      </c>
      <c r="F1485" s="330">
        <v>2269.578</v>
      </c>
      <c r="G1485" s="42"/>
      <c r="H1485" s="48"/>
    </row>
    <row r="1486" s="2" customFormat="1" ht="16.8" customHeight="1">
      <c r="A1486" s="42"/>
      <c r="B1486" s="48"/>
      <c r="C1486" s="329" t="s">
        <v>339</v>
      </c>
      <c r="D1486" s="329" t="s">
        <v>2786</v>
      </c>
      <c r="E1486" s="20" t="s">
        <v>314</v>
      </c>
      <c r="F1486" s="330">
        <v>1080.752</v>
      </c>
      <c r="G1486" s="42"/>
      <c r="H1486" s="48"/>
    </row>
    <row r="1487" s="2" customFormat="1" ht="16.8" customHeight="1">
      <c r="A1487" s="42"/>
      <c r="B1487" s="48"/>
      <c r="C1487" s="329" t="s">
        <v>885</v>
      </c>
      <c r="D1487" s="329" t="s">
        <v>2869</v>
      </c>
      <c r="E1487" s="20" t="s">
        <v>314</v>
      </c>
      <c r="F1487" s="330">
        <v>2521.7539999999999</v>
      </c>
      <c r="G1487" s="42"/>
      <c r="H1487" s="48"/>
    </row>
    <row r="1488" s="2" customFormat="1" ht="16.8" customHeight="1">
      <c r="A1488" s="42"/>
      <c r="B1488" s="48"/>
      <c r="C1488" s="329" t="s">
        <v>582</v>
      </c>
      <c r="D1488" s="329" t="s">
        <v>2787</v>
      </c>
      <c r="E1488" s="20" t="s">
        <v>528</v>
      </c>
      <c r="F1488" s="330">
        <v>6484.509</v>
      </c>
      <c r="G1488" s="42"/>
      <c r="H1488" s="48"/>
    </row>
    <row r="1489" s="2" customFormat="1" ht="16.8" customHeight="1">
      <c r="A1489" s="42"/>
      <c r="B1489" s="48"/>
      <c r="C1489" s="329" t="s">
        <v>906</v>
      </c>
      <c r="D1489" s="329" t="s">
        <v>2831</v>
      </c>
      <c r="E1489" s="20" t="s">
        <v>314</v>
      </c>
      <c r="F1489" s="330">
        <v>1761.4359999999999</v>
      </c>
      <c r="G1489" s="42"/>
      <c r="H1489" s="48"/>
    </row>
    <row r="1490" s="2" customFormat="1" ht="16.8" customHeight="1">
      <c r="A1490" s="42"/>
      <c r="B1490" s="48"/>
      <c r="C1490" s="325" t="s">
        <v>681</v>
      </c>
      <c r="D1490" s="326" t="s">
        <v>48</v>
      </c>
      <c r="E1490" s="327" t="s">
        <v>48</v>
      </c>
      <c r="F1490" s="328">
        <v>1761.4359999999999</v>
      </c>
      <c r="G1490" s="42"/>
      <c r="H1490" s="48"/>
    </row>
    <row r="1491" s="2" customFormat="1" ht="16.8" customHeight="1">
      <c r="A1491" s="42"/>
      <c r="B1491" s="48"/>
      <c r="C1491" s="329" t="s">
        <v>48</v>
      </c>
      <c r="D1491" s="329" t="s">
        <v>851</v>
      </c>
      <c r="E1491" s="20" t="s">
        <v>48</v>
      </c>
      <c r="F1491" s="330">
        <v>0</v>
      </c>
      <c r="G1491" s="42"/>
      <c r="H1491" s="48"/>
    </row>
    <row r="1492" s="2" customFormat="1" ht="16.8" customHeight="1">
      <c r="A1492" s="42"/>
      <c r="B1492" s="48"/>
      <c r="C1492" s="329" t="s">
        <v>48</v>
      </c>
      <c r="D1492" s="329" t="s">
        <v>679</v>
      </c>
      <c r="E1492" s="20" t="s">
        <v>48</v>
      </c>
      <c r="F1492" s="330">
        <v>3602.5050000000001</v>
      </c>
      <c r="G1492" s="42"/>
      <c r="H1492" s="48"/>
    </row>
    <row r="1493" s="2" customFormat="1" ht="16.8" customHeight="1">
      <c r="A1493" s="42"/>
      <c r="B1493" s="48"/>
      <c r="C1493" s="329" t="s">
        <v>48</v>
      </c>
      <c r="D1493" s="329" t="s">
        <v>2161</v>
      </c>
      <c r="E1493" s="20" t="s">
        <v>48</v>
      </c>
      <c r="F1493" s="330">
        <v>6.6230000000000002</v>
      </c>
      <c r="G1493" s="42"/>
      <c r="H1493" s="48"/>
    </row>
    <row r="1494" s="2" customFormat="1" ht="16.8" customHeight="1">
      <c r="A1494" s="42"/>
      <c r="B1494" s="48"/>
      <c r="C1494" s="329" t="s">
        <v>48</v>
      </c>
      <c r="D1494" s="329" t="s">
        <v>853</v>
      </c>
      <c r="E1494" s="20" t="s">
        <v>48</v>
      </c>
      <c r="F1494" s="330">
        <v>0</v>
      </c>
      <c r="G1494" s="42"/>
      <c r="H1494" s="48"/>
    </row>
    <row r="1495" s="2" customFormat="1" ht="16.8" customHeight="1">
      <c r="A1495" s="42"/>
      <c r="B1495" s="48"/>
      <c r="C1495" s="329" t="s">
        <v>48</v>
      </c>
      <c r="D1495" s="329" t="s">
        <v>854</v>
      </c>
      <c r="E1495" s="20" t="s">
        <v>48</v>
      </c>
      <c r="F1495" s="330">
        <v>-179.88499999999999</v>
      </c>
      <c r="G1495" s="42"/>
      <c r="H1495" s="48"/>
    </row>
    <row r="1496" s="2" customFormat="1" ht="16.8" customHeight="1">
      <c r="A1496" s="42"/>
      <c r="B1496" s="48"/>
      <c r="C1496" s="329" t="s">
        <v>48</v>
      </c>
      <c r="D1496" s="329" t="s">
        <v>855</v>
      </c>
      <c r="E1496" s="20" t="s">
        <v>48</v>
      </c>
      <c r="F1496" s="330">
        <v>-97.201999999999998</v>
      </c>
      <c r="G1496" s="42"/>
      <c r="H1496" s="48"/>
    </row>
    <row r="1497" s="2" customFormat="1" ht="16.8" customHeight="1">
      <c r="A1497" s="42"/>
      <c r="B1497" s="48"/>
      <c r="C1497" s="329" t="s">
        <v>48</v>
      </c>
      <c r="D1497" s="329" t="s">
        <v>857</v>
      </c>
      <c r="E1497" s="20" t="s">
        <v>48</v>
      </c>
      <c r="F1497" s="330">
        <v>-314.96300000000002</v>
      </c>
      <c r="G1497" s="42"/>
      <c r="H1497" s="48"/>
    </row>
    <row r="1498" s="2" customFormat="1" ht="16.8" customHeight="1">
      <c r="A1498" s="42"/>
      <c r="B1498" s="48"/>
      <c r="C1498" s="329" t="s">
        <v>48</v>
      </c>
      <c r="D1498" s="329" t="s">
        <v>858</v>
      </c>
      <c r="E1498" s="20" t="s">
        <v>48</v>
      </c>
      <c r="F1498" s="330">
        <v>-639.03700000000003</v>
      </c>
      <c r="G1498" s="42"/>
      <c r="H1498" s="48"/>
    </row>
    <row r="1499" s="2" customFormat="1" ht="16.8" customHeight="1">
      <c r="A1499" s="42"/>
      <c r="B1499" s="48"/>
      <c r="C1499" s="329" t="s">
        <v>48</v>
      </c>
      <c r="D1499" s="329" t="s">
        <v>860</v>
      </c>
      <c r="E1499" s="20" t="s">
        <v>48</v>
      </c>
      <c r="F1499" s="330">
        <v>-514.09299999999996</v>
      </c>
      <c r="G1499" s="42"/>
      <c r="H1499" s="48"/>
    </row>
    <row r="1500" s="2" customFormat="1" ht="16.8" customHeight="1">
      <c r="A1500" s="42"/>
      <c r="B1500" s="48"/>
      <c r="C1500" s="329" t="s">
        <v>48</v>
      </c>
      <c r="D1500" s="329" t="s">
        <v>865</v>
      </c>
      <c r="E1500" s="20" t="s">
        <v>48</v>
      </c>
      <c r="F1500" s="330">
        <v>0</v>
      </c>
      <c r="G1500" s="42"/>
      <c r="H1500" s="48"/>
    </row>
    <row r="1501" s="2" customFormat="1" ht="16.8" customHeight="1">
      <c r="A1501" s="42"/>
      <c r="B1501" s="48"/>
      <c r="C1501" s="329" t="s">
        <v>48</v>
      </c>
      <c r="D1501" s="329" t="s">
        <v>2162</v>
      </c>
      <c r="E1501" s="20" t="s">
        <v>48</v>
      </c>
      <c r="F1501" s="330">
        <v>0</v>
      </c>
      <c r="G1501" s="42"/>
      <c r="H1501" s="48"/>
    </row>
    <row r="1502" s="2" customFormat="1" ht="16.8" customHeight="1">
      <c r="A1502" s="42"/>
      <c r="B1502" s="48"/>
      <c r="C1502" s="329" t="s">
        <v>48</v>
      </c>
      <c r="D1502" s="329" t="s">
        <v>2163</v>
      </c>
      <c r="E1502" s="20" t="s">
        <v>48</v>
      </c>
      <c r="F1502" s="330">
        <v>-102.512</v>
      </c>
      <c r="G1502" s="42"/>
      <c r="H1502" s="48"/>
    </row>
    <row r="1503" s="2" customFormat="1" ht="16.8" customHeight="1">
      <c r="A1503" s="42"/>
      <c r="B1503" s="48"/>
      <c r="C1503" s="329" t="s">
        <v>681</v>
      </c>
      <c r="D1503" s="329" t="s">
        <v>268</v>
      </c>
      <c r="E1503" s="20" t="s">
        <v>48</v>
      </c>
      <c r="F1503" s="330">
        <v>1761.4359999999999</v>
      </c>
      <c r="G1503" s="42"/>
      <c r="H1503" s="48"/>
    </row>
    <row r="1504" s="2" customFormat="1" ht="16.8" customHeight="1">
      <c r="A1504" s="42"/>
      <c r="B1504" s="48"/>
      <c r="C1504" s="331" t="s">
        <v>2780</v>
      </c>
      <c r="D1504" s="42"/>
      <c r="E1504" s="42"/>
      <c r="F1504" s="42"/>
      <c r="G1504" s="42"/>
      <c r="H1504" s="48"/>
    </row>
    <row r="1505" s="2" customFormat="1" ht="16.8" customHeight="1">
      <c r="A1505" s="42"/>
      <c r="B1505" s="48"/>
      <c r="C1505" s="329" t="s">
        <v>906</v>
      </c>
      <c r="D1505" s="329" t="s">
        <v>2831</v>
      </c>
      <c r="E1505" s="20" t="s">
        <v>314</v>
      </c>
      <c r="F1505" s="330">
        <v>1761.4359999999999</v>
      </c>
      <c r="G1505" s="42"/>
      <c r="H1505" s="48"/>
    </row>
    <row r="1506" s="2" customFormat="1" ht="16.8" customHeight="1">
      <c r="A1506" s="42"/>
      <c r="B1506" s="48"/>
      <c r="C1506" s="329" t="s">
        <v>318</v>
      </c>
      <c r="D1506" s="329" t="s">
        <v>2789</v>
      </c>
      <c r="E1506" s="20" t="s">
        <v>314</v>
      </c>
      <c r="F1506" s="330">
        <v>179.88499999999999</v>
      </c>
      <c r="G1506" s="42"/>
      <c r="H1506" s="48"/>
    </row>
    <row r="1507" s="2" customFormat="1" ht="16.8" customHeight="1">
      <c r="A1507" s="42"/>
      <c r="B1507" s="48"/>
      <c r="C1507" s="329" t="s">
        <v>931</v>
      </c>
      <c r="D1507" s="329" t="s">
        <v>932</v>
      </c>
      <c r="E1507" s="20" t="s">
        <v>528</v>
      </c>
      <c r="F1507" s="330">
        <v>3618.1660000000002</v>
      </c>
      <c r="G1507" s="42"/>
      <c r="H1507" s="48"/>
    </row>
    <row r="1508" s="2" customFormat="1" ht="16.8" customHeight="1">
      <c r="A1508" s="42"/>
      <c r="B1508" s="48"/>
      <c r="C1508" s="325" t="s">
        <v>689</v>
      </c>
      <c r="D1508" s="326" t="s">
        <v>48</v>
      </c>
      <c r="E1508" s="327" t="s">
        <v>48</v>
      </c>
      <c r="F1508" s="328">
        <v>30.620000000000001</v>
      </c>
      <c r="G1508" s="42"/>
      <c r="H1508" s="48"/>
    </row>
    <row r="1509" s="2" customFormat="1" ht="16.8" customHeight="1">
      <c r="A1509" s="42"/>
      <c r="B1509" s="48"/>
      <c r="C1509" s="329" t="s">
        <v>48</v>
      </c>
      <c r="D1509" s="329" t="s">
        <v>834</v>
      </c>
      <c r="E1509" s="20" t="s">
        <v>48</v>
      </c>
      <c r="F1509" s="330">
        <v>0</v>
      </c>
      <c r="G1509" s="42"/>
      <c r="H1509" s="48"/>
    </row>
    <row r="1510" s="2" customFormat="1" ht="16.8" customHeight="1">
      <c r="A1510" s="42"/>
      <c r="B1510" s="48"/>
      <c r="C1510" s="329" t="s">
        <v>48</v>
      </c>
      <c r="D1510" s="329" t="s">
        <v>2214</v>
      </c>
      <c r="E1510" s="20" t="s">
        <v>48</v>
      </c>
      <c r="F1510" s="330">
        <v>9.1699999999999999</v>
      </c>
      <c r="G1510" s="42"/>
      <c r="H1510" s="48"/>
    </row>
    <row r="1511" s="2" customFormat="1" ht="16.8" customHeight="1">
      <c r="A1511" s="42"/>
      <c r="B1511" s="48"/>
      <c r="C1511" s="329" t="s">
        <v>48</v>
      </c>
      <c r="D1511" s="329" t="s">
        <v>2215</v>
      </c>
      <c r="E1511" s="20" t="s">
        <v>48</v>
      </c>
      <c r="F1511" s="330">
        <v>9.3300000000000001</v>
      </c>
      <c r="G1511" s="42"/>
      <c r="H1511" s="48"/>
    </row>
    <row r="1512" s="2" customFormat="1" ht="16.8" customHeight="1">
      <c r="A1512" s="42"/>
      <c r="B1512" s="48"/>
      <c r="C1512" s="329" t="s">
        <v>48</v>
      </c>
      <c r="D1512" s="329" t="s">
        <v>2216</v>
      </c>
      <c r="E1512" s="20" t="s">
        <v>48</v>
      </c>
      <c r="F1512" s="330">
        <v>12.119999999999999</v>
      </c>
      <c r="G1512" s="42"/>
      <c r="H1512" s="48"/>
    </row>
    <row r="1513" s="2" customFormat="1" ht="16.8" customHeight="1">
      <c r="A1513" s="42"/>
      <c r="B1513" s="48"/>
      <c r="C1513" s="329" t="s">
        <v>689</v>
      </c>
      <c r="D1513" s="329" t="s">
        <v>268</v>
      </c>
      <c r="E1513" s="20" t="s">
        <v>48</v>
      </c>
      <c r="F1513" s="330">
        <v>30.620000000000001</v>
      </c>
      <c r="G1513" s="42"/>
      <c r="H1513" s="48"/>
    </row>
    <row r="1514" s="2" customFormat="1" ht="16.8" customHeight="1">
      <c r="A1514" s="42"/>
      <c r="B1514" s="48"/>
      <c r="C1514" s="331" t="s">
        <v>2780</v>
      </c>
      <c r="D1514" s="42"/>
      <c r="E1514" s="42"/>
      <c r="F1514" s="42"/>
      <c r="G1514" s="42"/>
      <c r="H1514" s="48"/>
    </row>
    <row r="1515" s="2" customFormat="1" ht="16.8" customHeight="1">
      <c r="A1515" s="42"/>
      <c r="B1515" s="48"/>
      <c r="C1515" s="329" t="s">
        <v>1159</v>
      </c>
      <c r="D1515" s="329" t="s">
        <v>2877</v>
      </c>
      <c r="E1515" s="20" t="s">
        <v>314</v>
      </c>
      <c r="F1515" s="330">
        <v>30.620000000000001</v>
      </c>
      <c r="G1515" s="42"/>
      <c r="H1515" s="48"/>
    </row>
    <row r="1516" s="2" customFormat="1" ht="16.8" customHeight="1">
      <c r="A1516" s="42"/>
      <c r="B1516" s="48"/>
      <c r="C1516" s="329" t="s">
        <v>1203</v>
      </c>
      <c r="D1516" s="329" t="s">
        <v>1204</v>
      </c>
      <c r="E1516" s="20" t="s">
        <v>528</v>
      </c>
      <c r="F1516" s="330">
        <v>7.9809999999999999</v>
      </c>
      <c r="G1516" s="42"/>
      <c r="H1516" s="48"/>
    </row>
    <row r="1517" s="2" customFormat="1" ht="16.8" customHeight="1">
      <c r="A1517" s="42"/>
      <c r="B1517" s="48"/>
      <c r="C1517" s="325" t="s">
        <v>691</v>
      </c>
      <c r="D1517" s="326" t="s">
        <v>48</v>
      </c>
      <c r="E1517" s="327" t="s">
        <v>48</v>
      </c>
      <c r="F1517" s="328">
        <v>19.260000000000002</v>
      </c>
      <c r="G1517" s="42"/>
      <c r="H1517" s="48"/>
    </row>
    <row r="1518" s="2" customFormat="1" ht="16.8" customHeight="1">
      <c r="A1518" s="42"/>
      <c r="B1518" s="48"/>
      <c r="C1518" s="329" t="s">
        <v>48</v>
      </c>
      <c r="D1518" s="329" t="s">
        <v>1172</v>
      </c>
      <c r="E1518" s="20" t="s">
        <v>48</v>
      </c>
      <c r="F1518" s="330">
        <v>0</v>
      </c>
      <c r="G1518" s="42"/>
      <c r="H1518" s="48"/>
    </row>
    <row r="1519" s="2" customFormat="1" ht="16.8" customHeight="1">
      <c r="A1519" s="42"/>
      <c r="B1519" s="48"/>
      <c r="C1519" s="329" t="s">
        <v>48</v>
      </c>
      <c r="D1519" s="329" t="s">
        <v>2217</v>
      </c>
      <c r="E1519" s="20" t="s">
        <v>48</v>
      </c>
      <c r="F1519" s="330">
        <v>19.260000000000002</v>
      </c>
      <c r="G1519" s="42"/>
      <c r="H1519" s="48"/>
    </row>
    <row r="1520" s="2" customFormat="1" ht="16.8" customHeight="1">
      <c r="A1520" s="42"/>
      <c r="B1520" s="48"/>
      <c r="C1520" s="329" t="s">
        <v>691</v>
      </c>
      <c r="D1520" s="329" t="s">
        <v>268</v>
      </c>
      <c r="E1520" s="20" t="s">
        <v>48</v>
      </c>
      <c r="F1520" s="330">
        <v>19.260000000000002</v>
      </c>
      <c r="G1520" s="42"/>
      <c r="H1520" s="48"/>
    </row>
    <row r="1521" s="2" customFormat="1" ht="16.8" customHeight="1">
      <c r="A1521" s="42"/>
      <c r="B1521" s="48"/>
      <c r="C1521" s="331" t="s">
        <v>2780</v>
      </c>
      <c r="D1521" s="42"/>
      <c r="E1521" s="42"/>
      <c r="F1521" s="42"/>
      <c r="G1521" s="42"/>
      <c r="H1521" s="48"/>
    </row>
    <row r="1522" s="2" customFormat="1" ht="16.8" customHeight="1">
      <c r="A1522" s="42"/>
      <c r="B1522" s="48"/>
      <c r="C1522" s="329" t="s">
        <v>1168</v>
      </c>
      <c r="D1522" s="329" t="s">
        <v>2878</v>
      </c>
      <c r="E1522" s="20" t="s">
        <v>314</v>
      </c>
      <c r="F1522" s="330">
        <v>19.260000000000002</v>
      </c>
      <c r="G1522" s="42"/>
      <c r="H1522" s="48"/>
    </row>
    <row r="1523" s="2" customFormat="1" ht="16.8" customHeight="1">
      <c r="A1523" s="42"/>
      <c r="B1523" s="48"/>
      <c r="C1523" s="329" t="s">
        <v>1203</v>
      </c>
      <c r="D1523" s="329" t="s">
        <v>1204</v>
      </c>
      <c r="E1523" s="20" t="s">
        <v>528</v>
      </c>
      <c r="F1523" s="330">
        <v>7.9809999999999999</v>
      </c>
      <c r="G1523" s="42"/>
      <c r="H1523" s="48"/>
    </row>
    <row r="1524" s="2" customFormat="1" ht="16.8" customHeight="1">
      <c r="A1524" s="42"/>
      <c r="B1524" s="48"/>
      <c r="C1524" s="325" t="s">
        <v>2879</v>
      </c>
      <c r="D1524" s="326" t="s">
        <v>48</v>
      </c>
      <c r="E1524" s="327" t="s">
        <v>48</v>
      </c>
      <c r="F1524" s="328">
        <v>130.15000000000001</v>
      </c>
      <c r="G1524" s="42"/>
      <c r="H1524" s="48"/>
    </row>
    <row r="1525" s="2" customFormat="1" ht="26.4" customHeight="1">
      <c r="A1525" s="42"/>
      <c r="B1525" s="48"/>
      <c r="C1525" s="324" t="s">
        <v>2921</v>
      </c>
      <c r="D1525" s="324" t="s">
        <v>130</v>
      </c>
      <c r="E1525" s="42"/>
      <c r="F1525" s="42"/>
      <c r="G1525" s="42"/>
      <c r="H1525" s="48"/>
    </row>
    <row r="1526" s="2" customFormat="1" ht="16.8" customHeight="1">
      <c r="A1526" s="42"/>
      <c r="B1526" s="48"/>
      <c r="C1526" s="325" t="s">
        <v>2238</v>
      </c>
      <c r="D1526" s="326" t="s">
        <v>48</v>
      </c>
      <c r="E1526" s="327" t="s">
        <v>48</v>
      </c>
      <c r="F1526" s="328">
        <v>4.0510000000000002</v>
      </c>
      <c r="G1526" s="42"/>
      <c r="H1526" s="48"/>
    </row>
    <row r="1527" s="2" customFormat="1" ht="16.8" customHeight="1">
      <c r="A1527" s="42"/>
      <c r="B1527" s="48"/>
      <c r="C1527" s="329" t="s">
        <v>48</v>
      </c>
      <c r="D1527" s="329" t="s">
        <v>834</v>
      </c>
      <c r="E1527" s="20" t="s">
        <v>48</v>
      </c>
      <c r="F1527" s="330">
        <v>0</v>
      </c>
      <c r="G1527" s="42"/>
      <c r="H1527" s="48"/>
    </row>
    <row r="1528" s="2" customFormat="1" ht="16.8" customHeight="1">
      <c r="A1528" s="42"/>
      <c r="B1528" s="48"/>
      <c r="C1528" s="329" t="s">
        <v>48</v>
      </c>
      <c r="D1528" s="329" t="s">
        <v>2339</v>
      </c>
      <c r="E1528" s="20" t="s">
        <v>48</v>
      </c>
      <c r="F1528" s="330">
        <v>4.2300000000000004</v>
      </c>
      <c r="G1528" s="42"/>
      <c r="H1528" s="48"/>
    </row>
    <row r="1529" s="2" customFormat="1" ht="16.8" customHeight="1">
      <c r="A1529" s="42"/>
      <c r="B1529" s="48"/>
      <c r="C1529" s="329" t="s">
        <v>48</v>
      </c>
      <c r="D1529" s="329" t="s">
        <v>2340</v>
      </c>
      <c r="E1529" s="20" t="s">
        <v>48</v>
      </c>
      <c r="F1529" s="330">
        <v>-0.17899999999999999</v>
      </c>
      <c r="G1529" s="42"/>
      <c r="H1529" s="48"/>
    </row>
    <row r="1530" s="2" customFormat="1" ht="16.8" customHeight="1">
      <c r="A1530" s="42"/>
      <c r="B1530" s="48"/>
      <c r="C1530" s="329" t="s">
        <v>2238</v>
      </c>
      <c r="D1530" s="329" t="s">
        <v>268</v>
      </c>
      <c r="E1530" s="20" t="s">
        <v>48</v>
      </c>
      <c r="F1530" s="330">
        <v>4.0510000000000002</v>
      </c>
      <c r="G1530" s="42"/>
      <c r="H1530" s="48"/>
    </row>
    <row r="1531" s="2" customFormat="1" ht="16.8" customHeight="1">
      <c r="A1531" s="42"/>
      <c r="B1531" s="48"/>
      <c r="C1531" s="331" t="s">
        <v>2780</v>
      </c>
      <c r="D1531" s="42"/>
      <c r="E1531" s="42"/>
      <c r="F1531" s="42"/>
      <c r="G1531" s="42"/>
      <c r="H1531" s="48"/>
    </row>
    <row r="1532" s="2" customFormat="1" ht="16.8" customHeight="1">
      <c r="A1532" s="42"/>
      <c r="B1532" s="48"/>
      <c r="C1532" s="329" t="s">
        <v>1030</v>
      </c>
      <c r="D1532" s="329" t="s">
        <v>2832</v>
      </c>
      <c r="E1532" s="20" t="s">
        <v>314</v>
      </c>
      <c r="F1532" s="330">
        <v>4.0510000000000002</v>
      </c>
      <c r="G1532" s="42"/>
      <c r="H1532" s="48"/>
    </row>
    <row r="1533" s="2" customFormat="1" ht="16.8" customHeight="1">
      <c r="A1533" s="42"/>
      <c r="B1533" s="48"/>
      <c r="C1533" s="329" t="s">
        <v>906</v>
      </c>
      <c r="D1533" s="329" t="s">
        <v>2831</v>
      </c>
      <c r="E1533" s="20" t="s">
        <v>314</v>
      </c>
      <c r="F1533" s="330">
        <v>48.848999999999997</v>
      </c>
      <c r="G1533" s="42"/>
      <c r="H1533" s="48"/>
    </row>
    <row r="1534" s="2" customFormat="1" ht="16.8" customHeight="1">
      <c r="A1534" s="42"/>
      <c r="B1534" s="48"/>
      <c r="C1534" s="325" t="s">
        <v>2275</v>
      </c>
      <c r="D1534" s="326" t="s">
        <v>48</v>
      </c>
      <c r="E1534" s="327" t="s">
        <v>48</v>
      </c>
      <c r="F1534" s="328">
        <v>0</v>
      </c>
      <c r="G1534" s="42"/>
      <c r="H1534" s="48"/>
    </row>
    <row r="1535" s="2" customFormat="1" ht="16.8" customHeight="1">
      <c r="A1535" s="42"/>
      <c r="B1535" s="48"/>
      <c r="C1535" s="329" t="s">
        <v>2275</v>
      </c>
      <c r="D1535" s="329" t="s">
        <v>2276</v>
      </c>
      <c r="E1535" s="20" t="s">
        <v>48</v>
      </c>
      <c r="F1535" s="330">
        <v>0</v>
      </c>
      <c r="G1535" s="42"/>
      <c r="H1535" s="48"/>
    </row>
    <row r="1536" s="2" customFormat="1" ht="16.8" customHeight="1">
      <c r="A1536" s="42"/>
      <c r="B1536" s="48"/>
      <c r="C1536" s="325" t="s">
        <v>632</v>
      </c>
      <c r="D1536" s="326" t="s">
        <v>48</v>
      </c>
      <c r="E1536" s="327" t="s">
        <v>48</v>
      </c>
      <c r="F1536" s="328">
        <v>19.457999999999998</v>
      </c>
      <c r="G1536" s="42"/>
      <c r="H1536" s="48"/>
    </row>
    <row r="1537" s="2" customFormat="1" ht="16.8" customHeight="1">
      <c r="A1537" s="42"/>
      <c r="B1537" s="48"/>
      <c r="C1537" s="329" t="s">
        <v>48</v>
      </c>
      <c r="D1537" s="329" t="s">
        <v>954</v>
      </c>
      <c r="E1537" s="20" t="s">
        <v>48</v>
      </c>
      <c r="F1537" s="330">
        <v>0</v>
      </c>
      <c r="G1537" s="42"/>
      <c r="H1537" s="48"/>
    </row>
    <row r="1538" s="2" customFormat="1" ht="16.8" customHeight="1">
      <c r="A1538" s="42"/>
      <c r="B1538" s="48"/>
      <c r="C1538" s="329" t="s">
        <v>48</v>
      </c>
      <c r="D1538" s="329" t="s">
        <v>2352</v>
      </c>
      <c r="E1538" s="20" t="s">
        <v>48</v>
      </c>
      <c r="F1538" s="330">
        <v>19.457999999999998</v>
      </c>
      <c r="G1538" s="42"/>
      <c r="H1538" s="48"/>
    </row>
    <row r="1539" s="2" customFormat="1" ht="16.8" customHeight="1">
      <c r="A1539" s="42"/>
      <c r="B1539" s="48"/>
      <c r="C1539" s="329" t="s">
        <v>632</v>
      </c>
      <c r="D1539" s="329" t="s">
        <v>268</v>
      </c>
      <c r="E1539" s="20" t="s">
        <v>48</v>
      </c>
      <c r="F1539" s="330">
        <v>19.457999999999998</v>
      </c>
      <c r="G1539" s="42"/>
      <c r="H1539" s="48"/>
    </row>
    <row r="1540" s="2" customFormat="1" ht="16.8" customHeight="1">
      <c r="A1540" s="42"/>
      <c r="B1540" s="48"/>
      <c r="C1540" s="331" t="s">
        <v>2780</v>
      </c>
      <c r="D1540" s="42"/>
      <c r="E1540" s="42"/>
      <c r="F1540" s="42"/>
      <c r="G1540" s="42"/>
      <c r="H1540" s="48"/>
    </row>
    <row r="1541" s="2" customFormat="1" ht="16.8" customHeight="1">
      <c r="A1541" s="42"/>
      <c r="B1541" s="48"/>
      <c r="C1541" s="329" t="s">
        <v>950</v>
      </c>
      <c r="D1541" s="329" t="s">
        <v>2848</v>
      </c>
      <c r="E1541" s="20" t="s">
        <v>259</v>
      </c>
      <c r="F1541" s="330">
        <v>19.457999999999998</v>
      </c>
      <c r="G1541" s="42"/>
      <c r="H1541" s="48"/>
    </row>
    <row r="1542" s="2" customFormat="1" ht="16.8" customHeight="1">
      <c r="A1542" s="42"/>
      <c r="B1542" s="48"/>
      <c r="C1542" s="329" t="s">
        <v>956</v>
      </c>
      <c r="D1542" s="329" t="s">
        <v>957</v>
      </c>
      <c r="E1542" s="20" t="s">
        <v>259</v>
      </c>
      <c r="F1542" s="330">
        <v>23.047999999999998</v>
      </c>
      <c r="G1542" s="42"/>
      <c r="H1542" s="48"/>
    </row>
    <row r="1543" s="2" customFormat="1" ht="16.8" customHeight="1">
      <c r="A1543" s="42"/>
      <c r="B1543" s="48"/>
      <c r="C1543" s="325" t="s">
        <v>647</v>
      </c>
      <c r="D1543" s="326" t="s">
        <v>48</v>
      </c>
      <c r="E1543" s="327" t="s">
        <v>48</v>
      </c>
      <c r="F1543" s="328">
        <v>61.890000000000001</v>
      </c>
      <c r="G1543" s="42"/>
      <c r="H1543" s="48"/>
    </row>
    <row r="1544" s="2" customFormat="1" ht="16.8" customHeight="1">
      <c r="A1544" s="42"/>
      <c r="B1544" s="48"/>
      <c r="C1544" s="329" t="s">
        <v>48</v>
      </c>
      <c r="D1544" s="329" t="s">
        <v>1554</v>
      </c>
      <c r="E1544" s="20" t="s">
        <v>48</v>
      </c>
      <c r="F1544" s="330">
        <v>4.9379999999999997</v>
      </c>
      <c r="G1544" s="42"/>
      <c r="H1544" s="48"/>
    </row>
    <row r="1545" s="2" customFormat="1" ht="16.8" customHeight="1">
      <c r="A1545" s="42"/>
      <c r="B1545" s="48"/>
      <c r="C1545" s="329" t="s">
        <v>48</v>
      </c>
      <c r="D1545" s="329" t="s">
        <v>2261</v>
      </c>
      <c r="E1545" s="20" t="s">
        <v>48</v>
      </c>
      <c r="F1545" s="330">
        <v>48.848999999999997</v>
      </c>
      <c r="G1545" s="42"/>
      <c r="H1545" s="48"/>
    </row>
    <row r="1546" s="2" customFormat="1" ht="16.8" customHeight="1">
      <c r="A1546" s="42"/>
      <c r="B1546" s="48"/>
      <c r="C1546" s="329" t="s">
        <v>48</v>
      </c>
      <c r="D1546" s="329" t="s">
        <v>651</v>
      </c>
      <c r="E1546" s="20" t="s">
        <v>48</v>
      </c>
      <c r="F1546" s="330">
        <v>8.1029999999999998</v>
      </c>
      <c r="G1546" s="42"/>
      <c r="H1546" s="48"/>
    </row>
    <row r="1547" s="2" customFormat="1" ht="16.8" customHeight="1">
      <c r="A1547" s="42"/>
      <c r="B1547" s="48"/>
      <c r="C1547" s="329" t="s">
        <v>647</v>
      </c>
      <c r="D1547" s="329" t="s">
        <v>268</v>
      </c>
      <c r="E1547" s="20" t="s">
        <v>48</v>
      </c>
      <c r="F1547" s="330">
        <v>61.890000000000001</v>
      </c>
      <c r="G1547" s="42"/>
      <c r="H1547" s="48"/>
    </row>
    <row r="1548" s="2" customFormat="1" ht="16.8" customHeight="1">
      <c r="A1548" s="42"/>
      <c r="B1548" s="48"/>
      <c r="C1548" s="331" t="s">
        <v>2780</v>
      </c>
      <c r="D1548" s="42"/>
      <c r="E1548" s="42"/>
      <c r="F1548" s="42"/>
      <c r="G1548" s="42"/>
      <c r="H1548" s="48"/>
    </row>
    <row r="1549" s="2" customFormat="1" ht="16.8" customHeight="1">
      <c r="A1549" s="42"/>
      <c r="B1549" s="48"/>
      <c r="C1549" s="329" t="s">
        <v>318</v>
      </c>
      <c r="D1549" s="329" t="s">
        <v>2789</v>
      </c>
      <c r="E1549" s="20" t="s">
        <v>314</v>
      </c>
      <c r="F1549" s="330">
        <v>61.890000000000001</v>
      </c>
      <c r="G1549" s="42"/>
      <c r="H1549" s="48"/>
    </row>
    <row r="1550" s="2" customFormat="1" ht="16.8" customHeight="1">
      <c r="A1550" s="42"/>
      <c r="B1550" s="48"/>
      <c r="C1550" s="329" t="s">
        <v>344</v>
      </c>
      <c r="D1550" s="329" t="s">
        <v>2793</v>
      </c>
      <c r="E1550" s="20" t="s">
        <v>314</v>
      </c>
      <c r="F1550" s="330">
        <v>61.890000000000001</v>
      </c>
      <c r="G1550" s="42"/>
      <c r="H1550" s="48"/>
    </row>
    <row r="1551" s="2" customFormat="1" ht="16.8" customHeight="1">
      <c r="A1551" s="42"/>
      <c r="B1551" s="48"/>
      <c r="C1551" s="329" t="s">
        <v>350</v>
      </c>
      <c r="D1551" s="329" t="s">
        <v>2794</v>
      </c>
      <c r="E1551" s="20" t="s">
        <v>314</v>
      </c>
      <c r="F1551" s="330">
        <v>61.890000000000001</v>
      </c>
      <c r="G1551" s="42"/>
      <c r="H1551" s="48"/>
    </row>
    <row r="1552" s="2" customFormat="1" ht="16.8" customHeight="1">
      <c r="A1552" s="42"/>
      <c r="B1552" s="48"/>
      <c r="C1552" s="325" t="s">
        <v>1548</v>
      </c>
      <c r="D1552" s="326" t="s">
        <v>48</v>
      </c>
      <c r="E1552" s="327" t="s">
        <v>48</v>
      </c>
      <c r="F1552" s="328">
        <v>4.7999999999999998</v>
      </c>
      <c r="G1552" s="42"/>
      <c r="H1552" s="48"/>
    </row>
    <row r="1553" s="2" customFormat="1" ht="16.8" customHeight="1">
      <c r="A1553" s="42"/>
      <c r="B1553" s="48"/>
      <c r="C1553" s="329" t="s">
        <v>48</v>
      </c>
      <c r="D1553" s="329" t="s">
        <v>834</v>
      </c>
      <c r="E1553" s="20" t="s">
        <v>48</v>
      </c>
      <c r="F1553" s="330">
        <v>0</v>
      </c>
      <c r="G1553" s="42"/>
      <c r="H1553" s="48"/>
    </row>
    <row r="1554" s="2" customFormat="1" ht="16.8" customHeight="1">
      <c r="A1554" s="42"/>
      <c r="B1554" s="48"/>
      <c r="C1554" s="329" t="s">
        <v>1545</v>
      </c>
      <c r="D1554" s="329" t="s">
        <v>2283</v>
      </c>
      <c r="E1554" s="20" t="s">
        <v>48</v>
      </c>
      <c r="F1554" s="330">
        <v>4.7999999999999998</v>
      </c>
      <c r="G1554" s="42"/>
      <c r="H1554" s="48"/>
    </row>
    <row r="1555" s="2" customFormat="1" ht="16.8" customHeight="1">
      <c r="A1555" s="42"/>
      <c r="B1555" s="48"/>
      <c r="C1555" s="329" t="s">
        <v>48</v>
      </c>
      <c r="D1555" s="329" t="s">
        <v>2365</v>
      </c>
      <c r="E1555" s="20" t="s">
        <v>48</v>
      </c>
      <c r="F1555" s="330">
        <v>0</v>
      </c>
      <c r="G1555" s="42"/>
      <c r="H1555" s="48"/>
    </row>
    <row r="1556" s="2" customFormat="1" ht="16.8" customHeight="1">
      <c r="A1556" s="42"/>
      <c r="B1556" s="48"/>
      <c r="C1556" s="329" t="s">
        <v>1548</v>
      </c>
      <c r="D1556" s="329" t="s">
        <v>268</v>
      </c>
      <c r="E1556" s="20" t="s">
        <v>48</v>
      </c>
      <c r="F1556" s="330">
        <v>4.7999999999999998</v>
      </c>
      <c r="G1556" s="42"/>
      <c r="H1556" s="48"/>
    </row>
    <row r="1557" s="2" customFormat="1" ht="16.8" customHeight="1">
      <c r="A1557" s="42"/>
      <c r="B1557" s="48"/>
      <c r="C1557" s="325" t="s">
        <v>1545</v>
      </c>
      <c r="D1557" s="326" t="s">
        <v>48</v>
      </c>
      <c r="E1557" s="327" t="s">
        <v>48</v>
      </c>
      <c r="F1557" s="328">
        <v>4.7999999999999998</v>
      </c>
      <c r="G1557" s="42"/>
      <c r="H1557" s="48"/>
    </row>
    <row r="1558" s="2" customFormat="1" ht="16.8" customHeight="1">
      <c r="A1558" s="42"/>
      <c r="B1558" s="48"/>
      <c r="C1558" s="329" t="s">
        <v>48</v>
      </c>
      <c r="D1558" s="329" t="s">
        <v>834</v>
      </c>
      <c r="E1558" s="20" t="s">
        <v>48</v>
      </c>
      <c r="F1558" s="330">
        <v>0</v>
      </c>
      <c r="G1558" s="42"/>
      <c r="H1558" s="48"/>
    </row>
    <row r="1559" s="2" customFormat="1" ht="16.8" customHeight="1">
      <c r="A1559" s="42"/>
      <c r="B1559" s="48"/>
      <c r="C1559" s="329" t="s">
        <v>1545</v>
      </c>
      <c r="D1559" s="329" t="s">
        <v>2283</v>
      </c>
      <c r="E1559" s="20" t="s">
        <v>48</v>
      </c>
      <c r="F1559" s="330">
        <v>4.7999999999999998</v>
      </c>
      <c r="G1559" s="42"/>
      <c r="H1559" s="48"/>
    </row>
    <row r="1560" s="2" customFormat="1" ht="16.8" customHeight="1">
      <c r="A1560" s="42"/>
      <c r="B1560" s="48"/>
      <c r="C1560" s="331" t="s">
        <v>2780</v>
      </c>
      <c r="D1560" s="42"/>
      <c r="E1560" s="42"/>
      <c r="F1560" s="42"/>
      <c r="G1560" s="42"/>
      <c r="H1560" s="48"/>
    </row>
    <row r="1561" s="2" customFormat="1" ht="16.8" customHeight="1">
      <c r="A1561" s="42"/>
      <c r="B1561" s="48"/>
      <c r="C1561" s="329" t="s">
        <v>1244</v>
      </c>
      <c r="D1561" s="329" t="s">
        <v>2830</v>
      </c>
      <c r="E1561" s="20" t="s">
        <v>314</v>
      </c>
      <c r="F1561" s="330">
        <v>4.7999999999999998</v>
      </c>
      <c r="G1561" s="42"/>
      <c r="H1561" s="48"/>
    </row>
    <row r="1562" s="2" customFormat="1" ht="16.8" customHeight="1">
      <c r="A1562" s="42"/>
      <c r="B1562" s="48"/>
      <c r="C1562" s="329" t="s">
        <v>906</v>
      </c>
      <c r="D1562" s="329" t="s">
        <v>2831</v>
      </c>
      <c r="E1562" s="20" t="s">
        <v>314</v>
      </c>
      <c r="F1562" s="330">
        <v>48.848999999999997</v>
      </c>
      <c r="G1562" s="42"/>
      <c r="H1562" s="48"/>
    </row>
    <row r="1563" s="2" customFormat="1" ht="16.8" customHeight="1">
      <c r="A1563" s="42"/>
      <c r="B1563" s="48"/>
      <c r="C1563" s="325" t="s">
        <v>651</v>
      </c>
      <c r="D1563" s="326" t="s">
        <v>48</v>
      </c>
      <c r="E1563" s="327" t="s">
        <v>48</v>
      </c>
      <c r="F1563" s="328">
        <v>8.1029999999999998</v>
      </c>
      <c r="G1563" s="42"/>
      <c r="H1563" s="48"/>
    </row>
    <row r="1564" s="2" customFormat="1" ht="16.8" customHeight="1">
      <c r="A1564" s="42"/>
      <c r="B1564" s="48"/>
      <c r="C1564" s="329" t="s">
        <v>48</v>
      </c>
      <c r="D1564" s="329" t="s">
        <v>2326</v>
      </c>
      <c r="E1564" s="20" t="s">
        <v>48</v>
      </c>
      <c r="F1564" s="330">
        <v>8.4600000000000009</v>
      </c>
      <c r="G1564" s="42"/>
      <c r="H1564" s="48"/>
    </row>
    <row r="1565" s="2" customFormat="1" ht="16.8" customHeight="1">
      <c r="A1565" s="42"/>
      <c r="B1565" s="48"/>
      <c r="C1565" s="329" t="s">
        <v>48</v>
      </c>
      <c r="D1565" s="329" t="s">
        <v>2327</v>
      </c>
      <c r="E1565" s="20" t="s">
        <v>48</v>
      </c>
      <c r="F1565" s="330">
        <v>-0.35699999999999998</v>
      </c>
      <c r="G1565" s="42"/>
      <c r="H1565" s="48"/>
    </row>
    <row r="1566" s="2" customFormat="1" ht="16.8" customHeight="1">
      <c r="A1566" s="42"/>
      <c r="B1566" s="48"/>
      <c r="C1566" s="329" t="s">
        <v>651</v>
      </c>
      <c r="D1566" s="329" t="s">
        <v>310</v>
      </c>
      <c r="E1566" s="20" t="s">
        <v>48</v>
      </c>
      <c r="F1566" s="330">
        <v>8.1029999999999998</v>
      </c>
      <c r="G1566" s="42"/>
      <c r="H1566" s="48"/>
    </row>
    <row r="1567" s="2" customFormat="1" ht="16.8" customHeight="1">
      <c r="A1567" s="42"/>
      <c r="B1567" s="48"/>
      <c r="C1567" s="331" t="s">
        <v>2780</v>
      </c>
      <c r="D1567" s="42"/>
      <c r="E1567" s="42"/>
      <c r="F1567" s="42"/>
      <c r="G1567" s="42"/>
      <c r="H1567" s="48"/>
    </row>
    <row r="1568" s="2" customFormat="1" ht="16.8" customHeight="1">
      <c r="A1568" s="42"/>
      <c r="B1568" s="48"/>
      <c r="C1568" s="329" t="s">
        <v>935</v>
      </c>
      <c r="D1568" s="329" t="s">
        <v>2849</v>
      </c>
      <c r="E1568" s="20" t="s">
        <v>314</v>
      </c>
      <c r="F1568" s="330">
        <v>8.1029999999999998</v>
      </c>
      <c r="G1568" s="42"/>
      <c r="H1568" s="48"/>
    </row>
    <row r="1569" s="2" customFormat="1" ht="16.8" customHeight="1">
      <c r="A1569" s="42"/>
      <c r="B1569" s="48"/>
      <c r="C1569" s="329" t="s">
        <v>318</v>
      </c>
      <c r="D1569" s="329" t="s">
        <v>2789</v>
      </c>
      <c r="E1569" s="20" t="s">
        <v>314</v>
      </c>
      <c r="F1569" s="330">
        <v>61.890000000000001</v>
      </c>
      <c r="G1569" s="42"/>
      <c r="H1569" s="48"/>
    </row>
    <row r="1570" s="2" customFormat="1" ht="16.8" customHeight="1">
      <c r="A1570" s="42"/>
      <c r="B1570" s="48"/>
      <c r="C1570" s="329" t="s">
        <v>906</v>
      </c>
      <c r="D1570" s="329" t="s">
        <v>2831</v>
      </c>
      <c r="E1570" s="20" t="s">
        <v>314</v>
      </c>
      <c r="F1570" s="330">
        <v>48.848999999999997</v>
      </c>
      <c r="G1570" s="42"/>
      <c r="H1570" s="48"/>
    </row>
    <row r="1571" s="2" customFormat="1" ht="16.8" customHeight="1">
      <c r="A1571" s="42"/>
      <c r="B1571" s="48"/>
      <c r="C1571" s="329" t="s">
        <v>939</v>
      </c>
      <c r="D1571" s="329" t="s">
        <v>940</v>
      </c>
      <c r="E1571" s="20" t="s">
        <v>528</v>
      </c>
      <c r="F1571" s="330">
        <v>16.643999999999998</v>
      </c>
      <c r="G1571" s="42"/>
      <c r="H1571" s="48"/>
    </row>
    <row r="1572" s="2" customFormat="1" ht="16.8" customHeight="1">
      <c r="A1572" s="42"/>
      <c r="B1572" s="48"/>
      <c r="C1572" s="325" t="s">
        <v>2244</v>
      </c>
      <c r="D1572" s="326" t="s">
        <v>48</v>
      </c>
      <c r="E1572" s="327" t="s">
        <v>48</v>
      </c>
      <c r="F1572" s="328">
        <v>84.599999999999994</v>
      </c>
      <c r="G1572" s="42"/>
      <c r="H1572" s="48"/>
    </row>
    <row r="1573" s="2" customFormat="1" ht="16.8" customHeight="1">
      <c r="A1573" s="42"/>
      <c r="B1573" s="48"/>
      <c r="C1573" s="329" t="s">
        <v>48</v>
      </c>
      <c r="D1573" s="329" t="s">
        <v>2299</v>
      </c>
      <c r="E1573" s="20" t="s">
        <v>48</v>
      </c>
      <c r="F1573" s="330">
        <v>84.599999999999994</v>
      </c>
      <c r="G1573" s="42"/>
      <c r="H1573" s="48"/>
    </row>
    <row r="1574" s="2" customFormat="1" ht="16.8" customHeight="1">
      <c r="A1574" s="42"/>
      <c r="B1574" s="48"/>
      <c r="C1574" s="329" t="s">
        <v>2244</v>
      </c>
      <c r="D1574" s="329" t="s">
        <v>310</v>
      </c>
      <c r="E1574" s="20" t="s">
        <v>48</v>
      </c>
      <c r="F1574" s="330">
        <v>84.599999999999994</v>
      </c>
      <c r="G1574" s="42"/>
      <c r="H1574" s="48"/>
    </row>
    <row r="1575" s="2" customFormat="1" ht="16.8" customHeight="1">
      <c r="A1575" s="42"/>
      <c r="B1575" s="48"/>
      <c r="C1575" s="331" t="s">
        <v>2780</v>
      </c>
      <c r="D1575" s="42"/>
      <c r="E1575" s="42"/>
      <c r="F1575" s="42"/>
      <c r="G1575" s="42"/>
      <c r="H1575" s="48"/>
    </row>
    <row r="1576" s="2" customFormat="1" ht="16.8" customHeight="1">
      <c r="A1576" s="42"/>
      <c r="B1576" s="48"/>
      <c r="C1576" s="329" t="s">
        <v>2295</v>
      </c>
      <c r="D1576" s="329" t="s">
        <v>2922</v>
      </c>
      <c r="E1576" s="20" t="s">
        <v>259</v>
      </c>
      <c r="F1576" s="330">
        <v>84.599999999999994</v>
      </c>
      <c r="G1576" s="42"/>
      <c r="H1576" s="48"/>
    </row>
    <row r="1577" s="2" customFormat="1" ht="16.8" customHeight="1">
      <c r="A1577" s="42"/>
      <c r="B1577" s="48"/>
      <c r="C1577" s="329" t="s">
        <v>2300</v>
      </c>
      <c r="D1577" s="329" t="s">
        <v>2923</v>
      </c>
      <c r="E1577" s="20" t="s">
        <v>259</v>
      </c>
      <c r="F1577" s="330">
        <v>84.599999999999994</v>
      </c>
      <c r="G1577" s="42"/>
      <c r="H1577" s="48"/>
    </row>
    <row r="1578" s="2" customFormat="1" ht="16.8" customHeight="1">
      <c r="A1578" s="42"/>
      <c r="B1578" s="48"/>
      <c r="C1578" s="325" t="s">
        <v>2246</v>
      </c>
      <c r="D1578" s="326" t="s">
        <v>48</v>
      </c>
      <c r="E1578" s="327" t="s">
        <v>48</v>
      </c>
      <c r="F1578" s="328">
        <v>80</v>
      </c>
      <c r="G1578" s="42"/>
      <c r="H1578" s="48"/>
    </row>
    <row r="1579" s="2" customFormat="1" ht="16.8" customHeight="1">
      <c r="A1579" s="42"/>
      <c r="B1579" s="48"/>
      <c r="C1579" s="329" t="s">
        <v>48</v>
      </c>
      <c r="D1579" s="329" t="s">
        <v>2272</v>
      </c>
      <c r="E1579" s="20" t="s">
        <v>48</v>
      </c>
      <c r="F1579" s="330">
        <v>0</v>
      </c>
      <c r="G1579" s="42"/>
      <c r="H1579" s="48"/>
    </row>
    <row r="1580" s="2" customFormat="1" ht="16.8" customHeight="1">
      <c r="A1580" s="42"/>
      <c r="B1580" s="48"/>
      <c r="C1580" s="329" t="s">
        <v>2246</v>
      </c>
      <c r="D1580" s="329" t="s">
        <v>2309</v>
      </c>
      <c r="E1580" s="20" t="s">
        <v>48</v>
      </c>
      <c r="F1580" s="330">
        <v>80</v>
      </c>
      <c r="G1580" s="42"/>
      <c r="H1580" s="48"/>
    </row>
    <row r="1581" s="2" customFormat="1" ht="16.8" customHeight="1">
      <c r="A1581" s="42"/>
      <c r="B1581" s="48"/>
      <c r="C1581" s="331" t="s">
        <v>2780</v>
      </c>
      <c r="D1581" s="42"/>
      <c r="E1581" s="42"/>
      <c r="F1581" s="42"/>
      <c r="G1581" s="42"/>
      <c r="H1581" s="48"/>
    </row>
    <row r="1582" s="2" customFormat="1" ht="16.8" customHeight="1">
      <c r="A1582" s="42"/>
      <c r="B1582" s="48"/>
      <c r="C1582" s="329" t="s">
        <v>2305</v>
      </c>
      <c r="D1582" s="329" t="s">
        <v>2924</v>
      </c>
      <c r="E1582" s="20" t="s">
        <v>259</v>
      </c>
      <c r="F1582" s="330">
        <v>80</v>
      </c>
      <c r="G1582" s="42"/>
      <c r="H1582" s="48"/>
    </row>
    <row r="1583" s="2" customFormat="1" ht="16.8" customHeight="1">
      <c r="A1583" s="42"/>
      <c r="B1583" s="48"/>
      <c r="C1583" s="329" t="s">
        <v>2310</v>
      </c>
      <c r="D1583" s="329" t="s">
        <v>2925</v>
      </c>
      <c r="E1583" s="20" t="s">
        <v>259</v>
      </c>
      <c r="F1583" s="330">
        <v>80</v>
      </c>
      <c r="G1583" s="42"/>
      <c r="H1583" s="48"/>
    </row>
    <row r="1584" s="2" customFormat="1" ht="16.8" customHeight="1">
      <c r="A1584" s="42"/>
      <c r="B1584" s="48"/>
      <c r="C1584" s="325" t="s">
        <v>2358</v>
      </c>
      <c r="D1584" s="326" t="s">
        <v>48</v>
      </c>
      <c r="E1584" s="327" t="s">
        <v>48</v>
      </c>
      <c r="F1584" s="328">
        <v>1.692</v>
      </c>
      <c r="G1584" s="42"/>
      <c r="H1584" s="48"/>
    </row>
    <row r="1585" s="2" customFormat="1" ht="16.8" customHeight="1">
      <c r="A1585" s="42"/>
      <c r="B1585" s="48"/>
      <c r="C1585" s="329" t="s">
        <v>48</v>
      </c>
      <c r="D1585" s="329" t="s">
        <v>834</v>
      </c>
      <c r="E1585" s="20" t="s">
        <v>48</v>
      </c>
      <c r="F1585" s="330">
        <v>0</v>
      </c>
      <c r="G1585" s="42"/>
      <c r="H1585" s="48"/>
    </row>
    <row r="1586" s="2" customFormat="1" ht="16.8" customHeight="1">
      <c r="A1586" s="42"/>
      <c r="B1586" s="48"/>
      <c r="C1586" s="329" t="s">
        <v>2358</v>
      </c>
      <c r="D1586" s="329" t="s">
        <v>2336</v>
      </c>
      <c r="E1586" s="20" t="s">
        <v>48</v>
      </c>
      <c r="F1586" s="330">
        <v>1.692</v>
      </c>
      <c r="G1586" s="42"/>
      <c r="H1586" s="48"/>
    </row>
    <row r="1587" s="2" customFormat="1" ht="16.8" customHeight="1">
      <c r="A1587" s="42"/>
      <c r="B1587" s="48"/>
      <c r="C1587" s="325" t="s">
        <v>2247</v>
      </c>
      <c r="D1587" s="326" t="s">
        <v>48</v>
      </c>
      <c r="E1587" s="327" t="s">
        <v>48</v>
      </c>
      <c r="F1587" s="328">
        <v>3.2919999999999998</v>
      </c>
      <c r="G1587" s="42"/>
      <c r="H1587" s="48"/>
    </row>
    <row r="1588" s="2" customFormat="1" ht="16.8" customHeight="1">
      <c r="A1588" s="42"/>
      <c r="B1588" s="48"/>
      <c r="C1588" s="329" t="s">
        <v>48</v>
      </c>
      <c r="D1588" s="329" t="s">
        <v>834</v>
      </c>
      <c r="E1588" s="20" t="s">
        <v>48</v>
      </c>
      <c r="F1588" s="330">
        <v>0</v>
      </c>
      <c r="G1588" s="42"/>
      <c r="H1588" s="48"/>
    </row>
    <row r="1589" s="2" customFormat="1" ht="16.8" customHeight="1">
      <c r="A1589" s="42"/>
      <c r="B1589" s="48"/>
      <c r="C1589" s="329" t="s">
        <v>2358</v>
      </c>
      <c r="D1589" s="329" t="s">
        <v>2336</v>
      </c>
      <c r="E1589" s="20" t="s">
        <v>48</v>
      </c>
      <c r="F1589" s="330">
        <v>1.692</v>
      </c>
      <c r="G1589" s="42"/>
      <c r="H1589" s="48"/>
    </row>
    <row r="1590" s="2" customFormat="1" ht="16.8" customHeight="1">
      <c r="A1590" s="42"/>
      <c r="B1590" s="48"/>
      <c r="C1590" s="329" t="s">
        <v>48</v>
      </c>
      <c r="D1590" s="329" t="s">
        <v>2337</v>
      </c>
      <c r="E1590" s="20" t="s">
        <v>48</v>
      </c>
      <c r="F1590" s="330">
        <v>1.6000000000000001</v>
      </c>
      <c r="G1590" s="42"/>
      <c r="H1590" s="48"/>
    </row>
    <row r="1591" s="2" customFormat="1" ht="16.8" customHeight="1">
      <c r="A1591" s="42"/>
      <c r="B1591" s="48"/>
      <c r="C1591" s="329" t="s">
        <v>2247</v>
      </c>
      <c r="D1591" s="329" t="s">
        <v>268</v>
      </c>
      <c r="E1591" s="20" t="s">
        <v>48</v>
      </c>
      <c r="F1591" s="330">
        <v>3.2919999999999998</v>
      </c>
      <c r="G1591" s="42"/>
      <c r="H1591" s="48"/>
    </row>
    <row r="1592" s="2" customFormat="1" ht="16.8" customHeight="1">
      <c r="A1592" s="42"/>
      <c r="B1592" s="48"/>
      <c r="C1592" s="331" t="s">
        <v>2780</v>
      </c>
      <c r="D1592" s="42"/>
      <c r="E1592" s="42"/>
      <c r="F1592" s="42"/>
      <c r="G1592" s="42"/>
      <c r="H1592" s="48"/>
    </row>
    <row r="1593" s="2" customFormat="1" ht="16.8" customHeight="1">
      <c r="A1593" s="42"/>
      <c r="B1593" s="48"/>
      <c r="C1593" s="329" t="s">
        <v>1661</v>
      </c>
      <c r="D1593" s="329" t="s">
        <v>2884</v>
      </c>
      <c r="E1593" s="20" t="s">
        <v>314</v>
      </c>
      <c r="F1593" s="330">
        <v>3.2919999999999998</v>
      </c>
      <c r="G1593" s="42"/>
      <c r="H1593" s="48"/>
    </row>
    <row r="1594" s="2" customFormat="1" ht="16.8" customHeight="1">
      <c r="A1594" s="42"/>
      <c r="B1594" s="48"/>
      <c r="C1594" s="329" t="s">
        <v>906</v>
      </c>
      <c r="D1594" s="329" t="s">
        <v>2831</v>
      </c>
      <c r="E1594" s="20" t="s">
        <v>314</v>
      </c>
      <c r="F1594" s="330">
        <v>48.848999999999997</v>
      </c>
      <c r="G1594" s="42"/>
      <c r="H1594" s="48"/>
    </row>
    <row r="1595" s="2" customFormat="1" ht="16.8" customHeight="1">
      <c r="A1595" s="42"/>
      <c r="B1595" s="48"/>
      <c r="C1595" s="325" t="s">
        <v>2356</v>
      </c>
      <c r="D1595" s="326" t="s">
        <v>48</v>
      </c>
      <c r="E1595" s="327" t="s">
        <v>48</v>
      </c>
      <c r="F1595" s="328">
        <v>2.5379999999999998</v>
      </c>
      <c r="G1595" s="42"/>
      <c r="H1595" s="48"/>
    </row>
    <row r="1596" s="2" customFormat="1" ht="16.8" customHeight="1">
      <c r="A1596" s="42"/>
      <c r="B1596" s="48"/>
      <c r="C1596" s="329" t="s">
        <v>48</v>
      </c>
      <c r="D1596" s="329" t="s">
        <v>834</v>
      </c>
      <c r="E1596" s="20" t="s">
        <v>48</v>
      </c>
      <c r="F1596" s="330">
        <v>0</v>
      </c>
      <c r="G1596" s="42"/>
      <c r="H1596" s="48"/>
    </row>
    <row r="1597" s="2" customFormat="1" ht="16.8" customHeight="1">
      <c r="A1597" s="42"/>
      <c r="B1597" s="48"/>
      <c r="C1597" s="329" t="s">
        <v>2356</v>
      </c>
      <c r="D1597" s="329" t="s">
        <v>2318</v>
      </c>
      <c r="E1597" s="20" t="s">
        <v>48</v>
      </c>
      <c r="F1597" s="330">
        <v>2.5379999999999998</v>
      </c>
      <c r="G1597" s="42"/>
      <c r="H1597" s="48"/>
    </row>
    <row r="1598" s="2" customFormat="1" ht="16.8" customHeight="1">
      <c r="A1598" s="42"/>
      <c r="B1598" s="48"/>
      <c r="C1598" s="325" t="s">
        <v>1554</v>
      </c>
      <c r="D1598" s="326" t="s">
        <v>48</v>
      </c>
      <c r="E1598" s="327" t="s">
        <v>48</v>
      </c>
      <c r="F1598" s="328">
        <v>4.9379999999999997</v>
      </c>
      <c r="G1598" s="42"/>
      <c r="H1598" s="48"/>
    </row>
    <row r="1599" s="2" customFormat="1" ht="16.8" customHeight="1">
      <c r="A1599" s="42"/>
      <c r="B1599" s="48"/>
      <c r="C1599" s="329" t="s">
        <v>48</v>
      </c>
      <c r="D1599" s="329" t="s">
        <v>834</v>
      </c>
      <c r="E1599" s="20" t="s">
        <v>48</v>
      </c>
      <c r="F1599" s="330">
        <v>0</v>
      </c>
      <c r="G1599" s="42"/>
      <c r="H1599" s="48"/>
    </row>
    <row r="1600" s="2" customFormat="1" ht="16.8" customHeight="1">
      <c r="A1600" s="42"/>
      <c r="B1600" s="48"/>
      <c r="C1600" s="329" t="s">
        <v>2356</v>
      </c>
      <c r="D1600" s="329" t="s">
        <v>2318</v>
      </c>
      <c r="E1600" s="20" t="s">
        <v>48</v>
      </c>
      <c r="F1600" s="330">
        <v>2.5379999999999998</v>
      </c>
      <c r="G1600" s="42"/>
      <c r="H1600" s="48"/>
    </row>
    <row r="1601" s="2" customFormat="1" ht="16.8" customHeight="1">
      <c r="A1601" s="42"/>
      <c r="B1601" s="48"/>
      <c r="C1601" s="329" t="s">
        <v>48</v>
      </c>
      <c r="D1601" s="329" t="s">
        <v>2319</v>
      </c>
      <c r="E1601" s="20" t="s">
        <v>48</v>
      </c>
      <c r="F1601" s="330">
        <v>2.3999999999999999</v>
      </c>
      <c r="G1601" s="42"/>
      <c r="H1601" s="48"/>
    </row>
    <row r="1602" s="2" customFormat="1" ht="16.8" customHeight="1">
      <c r="A1602" s="42"/>
      <c r="B1602" s="48"/>
      <c r="C1602" s="329" t="s">
        <v>1554</v>
      </c>
      <c r="D1602" s="329" t="s">
        <v>268</v>
      </c>
      <c r="E1602" s="20" t="s">
        <v>48</v>
      </c>
      <c r="F1602" s="330">
        <v>4.9379999999999997</v>
      </c>
      <c r="G1602" s="42"/>
      <c r="H1602" s="48"/>
    </row>
    <row r="1603" s="2" customFormat="1" ht="16.8" customHeight="1">
      <c r="A1603" s="42"/>
      <c r="B1603" s="48"/>
      <c r="C1603" s="331" t="s">
        <v>2780</v>
      </c>
      <c r="D1603" s="42"/>
      <c r="E1603" s="42"/>
      <c r="F1603" s="42"/>
      <c r="G1603" s="42"/>
      <c r="H1603" s="48"/>
    </row>
    <row r="1604" s="2" customFormat="1" ht="16.8" customHeight="1">
      <c r="A1604" s="42"/>
      <c r="B1604" s="48"/>
      <c r="C1604" s="329" t="s">
        <v>1006</v>
      </c>
      <c r="D1604" s="329" t="s">
        <v>2842</v>
      </c>
      <c r="E1604" s="20" t="s">
        <v>314</v>
      </c>
      <c r="F1604" s="330">
        <v>4.9379999999999997</v>
      </c>
      <c r="G1604" s="42"/>
      <c r="H1604" s="48"/>
    </row>
    <row r="1605" s="2" customFormat="1" ht="16.8" customHeight="1">
      <c r="A1605" s="42"/>
      <c r="B1605" s="48"/>
      <c r="C1605" s="329" t="s">
        <v>318</v>
      </c>
      <c r="D1605" s="329" t="s">
        <v>2789</v>
      </c>
      <c r="E1605" s="20" t="s">
        <v>314</v>
      </c>
      <c r="F1605" s="330">
        <v>61.890000000000001</v>
      </c>
      <c r="G1605" s="42"/>
      <c r="H1605" s="48"/>
    </row>
    <row r="1606" s="2" customFormat="1" ht="16.8" customHeight="1">
      <c r="A1606" s="42"/>
      <c r="B1606" s="48"/>
      <c r="C1606" s="329" t="s">
        <v>906</v>
      </c>
      <c r="D1606" s="329" t="s">
        <v>2831</v>
      </c>
      <c r="E1606" s="20" t="s">
        <v>314</v>
      </c>
      <c r="F1606" s="330">
        <v>48.848999999999997</v>
      </c>
      <c r="G1606" s="42"/>
      <c r="H1606" s="48"/>
    </row>
    <row r="1607" s="2" customFormat="1" ht="16.8" customHeight="1">
      <c r="A1607" s="42"/>
      <c r="B1607" s="48"/>
      <c r="C1607" s="325" t="s">
        <v>2250</v>
      </c>
      <c r="D1607" s="326" t="s">
        <v>48</v>
      </c>
      <c r="E1607" s="327" t="s">
        <v>48</v>
      </c>
      <c r="F1607" s="328">
        <v>6</v>
      </c>
      <c r="G1607" s="42"/>
      <c r="H1607" s="48"/>
    </row>
    <row r="1608" s="2" customFormat="1" ht="16.8" customHeight="1">
      <c r="A1608" s="42"/>
      <c r="B1608" s="48"/>
      <c r="C1608" s="329" t="s">
        <v>2250</v>
      </c>
      <c r="D1608" s="329" t="s">
        <v>292</v>
      </c>
      <c r="E1608" s="20" t="s">
        <v>48</v>
      </c>
      <c r="F1608" s="330">
        <v>6</v>
      </c>
      <c r="G1608" s="42"/>
      <c r="H1608" s="48"/>
    </row>
    <row r="1609" s="2" customFormat="1" ht="16.8" customHeight="1">
      <c r="A1609" s="42"/>
      <c r="B1609" s="48"/>
      <c r="C1609" s="331" t="s">
        <v>2780</v>
      </c>
      <c r="D1609" s="42"/>
      <c r="E1609" s="42"/>
      <c r="F1609" s="42"/>
      <c r="G1609" s="42"/>
      <c r="H1609" s="48"/>
    </row>
    <row r="1610" s="2" customFormat="1" ht="16.8" customHeight="1">
      <c r="A1610" s="42"/>
      <c r="B1610" s="48"/>
      <c r="C1610" s="329" t="s">
        <v>1513</v>
      </c>
      <c r="D1610" s="329" t="s">
        <v>2926</v>
      </c>
      <c r="E1610" s="20" t="s">
        <v>413</v>
      </c>
      <c r="F1610" s="330">
        <v>6</v>
      </c>
      <c r="G1610" s="42"/>
      <c r="H1610" s="48"/>
    </row>
    <row r="1611" s="2" customFormat="1" ht="16.8" customHeight="1">
      <c r="A1611" s="42"/>
      <c r="B1611" s="48"/>
      <c r="C1611" s="329" t="s">
        <v>1520</v>
      </c>
      <c r="D1611" s="329" t="s">
        <v>2927</v>
      </c>
      <c r="E1611" s="20" t="s">
        <v>413</v>
      </c>
      <c r="F1611" s="330">
        <v>6</v>
      </c>
      <c r="G1611" s="42"/>
      <c r="H1611" s="48"/>
    </row>
    <row r="1612" s="2" customFormat="1" ht="16.8" customHeight="1">
      <c r="A1612" s="42"/>
      <c r="B1612" s="48"/>
      <c r="C1612" s="329" t="s">
        <v>1527</v>
      </c>
      <c r="D1612" s="329" t="s">
        <v>2928</v>
      </c>
      <c r="E1612" s="20" t="s">
        <v>413</v>
      </c>
      <c r="F1612" s="330">
        <v>6</v>
      </c>
      <c r="G1612" s="42"/>
      <c r="H1612" s="48"/>
    </row>
    <row r="1613" s="2" customFormat="1" ht="16.8" customHeight="1">
      <c r="A1613" s="42"/>
      <c r="B1613" s="48"/>
      <c r="C1613" s="329" t="s">
        <v>1534</v>
      </c>
      <c r="D1613" s="329" t="s">
        <v>1535</v>
      </c>
      <c r="E1613" s="20" t="s">
        <v>413</v>
      </c>
      <c r="F1613" s="330">
        <v>6</v>
      </c>
      <c r="G1613" s="42"/>
      <c r="H1613" s="48"/>
    </row>
    <row r="1614" s="2" customFormat="1" ht="16.8" customHeight="1">
      <c r="A1614" s="42"/>
      <c r="B1614" s="48"/>
      <c r="C1614" s="329" t="s">
        <v>1541</v>
      </c>
      <c r="D1614" s="329" t="s">
        <v>1542</v>
      </c>
      <c r="E1614" s="20" t="s">
        <v>413</v>
      </c>
      <c r="F1614" s="330">
        <v>6</v>
      </c>
      <c r="G1614" s="42"/>
      <c r="H1614" s="48"/>
    </row>
    <row r="1615" s="2" customFormat="1" ht="16.8" customHeight="1">
      <c r="A1615" s="42"/>
      <c r="B1615" s="48"/>
      <c r="C1615" s="329" t="s">
        <v>1538</v>
      </c>
      <c r="D1615" s="329" t="s">
        <v>1539</v>
      </c>
      <c r="E1615" s="20" t="s">
        <v>413</v>
      </c>
      <c r="F1615" s="330">
        <v>6</v>
      </c>
      <c r="G1615" s="42"/>
      <c r="H1615" s="48"/>
    </row>
    <row r="1616" s="2" customFormat="1" ht="16.8" customHeight="1">
      <c r="A1616" s="42"/>
      <c r="B1616" s="48"/>
      <c r="C1616" s="329" t="s">
        <v>1524</v>
      </c>
      <c r="D1616" s="329" t="s">
        <v>1525</v>
      </c>
      <c r="E1616" s="20" t="s">
        <v>413</v>
      </c>
      <c r="F1616" s="330">
        <v>6</v>
      </c>
      <c r="G1616" s="42"/>
      <c r="H1616" s="48"/>
    </row>
    <row r="1617" s="2" customFormat="1" ht="16.8" customHeight="1">
      <c r="A1617" s="42"/>
      <c r="B1617" s="48"/>
      <c r="C1617" s="329" t="s">
        <v>1531</v>
      </c>
      <c r="D1617" s="329" t="s">
        <v>1532</v>
      </c>
      <c r="E1617" s="20" t="s">
        <v>413</v>
      </c>
      <c r="F1617" s="330">
        <v>6</v>
      </c>
      <c r="G1617" s="42"/>
      <c r="H1617" s="48"/>
    </row>
    <row r="1618" s="2" customFormat="1" ht="16.8" customHeight="1">
      <c r="A1618" s="42"/>
      <c r="B1618" s="48"/>
      <c r="C1618" s="329" t="s">
        <v>1517</v>
      </c>
      <c r="D1618" s="329" t="s">
        <v>1518</v>
      </c>
      <c r="E1618" s="20" t="s">
        <v>413</v>
      </c>
      <c r="F1618" s="330">
        <v>6</v>
      </c>
      <c r="G1618" s="42"/>
      <c r="H1618" s="48"/>
    </row>
    <row r="1619" s="2" customFormat="1" ht="16.8" customHeight="1">
      <c r="A1619" s="42"/>
      <c r="B1619" s="48"/>
      <c r="C1619" s="325" t="s">
        <v>760</v>
      </c>
      <c r="D1619" s="326" t="s">
        <v>48</v>
      </c>
      <c r="E1619" s="327" t="s">
        <v>48</v>
      </c>
      <c r="F1619" s="328">
        <v>0</v>
      </c>
      <c r="G1619" s="42"/>
      <c r="H1619" s="48"/>
    </row>
    <row r="1620" s="2" customFormat="1" ht="16.8" customHeight="1">
      <c r="A1620" s="42"/>
      <c r="B1620" s="48"/>
      <c r="C1620" s="329" t="s">
        <v>48</v>
      </c>
      <c r="D1620" s="329" t="s">
        <v>2274</v>
      </c>
      <c r="E1620" s="20" t="s">
        <v>48</v>
      </c>
      <c r="F1620" s="330">
        <v>0</v>
      </c>
      <c r="G1620" s="42"/>
      <c r="H1620" s="48"/>
    </row>
    <row r="1621" s="2" customFormat="1" ht="16.8" customHeight="1">
      <c r="A1621" s="42"/>
      <c r="B1621" s="48"/>
      <c r="C1621" s="329" t="s">
        <v>2275</v>
      </c>
      <c r="D1621" s="329" t="s">
        <v>2276</v>
      </c>
      <c r="E1621" s="20" t="s">
        <v>48</v>
      </c>
      <c r="F1621" s="330">
        <v>0</v>
      </c>
      <c r="G1621" s="42"/>
      <c r="H1621" s="48"/>
    </row>
    <row r="1622" s="2" customFormat="1" ht="16.8" customHeight="1">
      <c r="A1622" s="42"/>
      <c r="B1622" s="48"/>
      <c r="C1622" s="329" t="s">
        <v>760</v>
      </c>
      <c r="D1622" s="329" t="s">
        <v>310</v>
      </c>
      <c r="E1622" s="20" t="s">
        <v>48</v>
      </c>
      <c r="F1622" s="330">
        <v>0</v>
      </c>
      <c r="G1622" s="42"/>
      <c r="H1622" s="48"/>
    </row>
    <row r="1623" s="2" customFormat="1" ht="16.8" customHeight="1">
      <c r="A1623" s="42"/>
      <c r="B1623" s="48"/>
      <c r="C1623" s="331" t="s">
        <v>2780</v>
      </c>
      <c r="D1623" s="42"/>
      <c r="E1623" s="42"/>
      <c r="F1623" s="42"/>
      <c r="G1623" s="42"/>
      <c r="H1623" s="48"/>
    </row>
    <row r="1624" s="2" customFormat="1" ht="16.8" customHeight="1">
      <c r="A1624" s="42"/>
      <c r="B1624" s="48"/>
      <c r="C1624" s="329" t="s">
        <v>756</v>
      </c>
      <c r="D1624" s="329" t="s">
        <v>2860</v>
      </c>
      <c r="E1624" s="20" t="s">
        <v>314</v>
      </c>
      <c r="F1624" s="330">
        <v>6.8940000000000001</v>
      </c>
      <c r="G1624" s="42"/>
      <c r="H1624" s="48"/>
    </row>
    <row r="1625" s="2" customFormat="1" ht="16.8" customHeight="1">
      <c r="A1625" s="42"/>
      <c r="B1625" s="48"/>
      <c r="C1625" s="325" t="s">
        <v>2277</v>
      </c>
      <c r="D1625" s="326" t="s">
        <v>48</v>
      </c>
      <c r="E1625" s="327" t="s">
        <v>48</v>
      </c>
      <c r="F1625" s="328">
        <v>0</v>
      </c>
      <c r="G1625" s="42"/>
      <c r="H1625" s="48"/>
    </row>
    <row r="1626" s="2" customFormat="1" ht="16.8" customHeight="1">
      <c r="A1626" s="42"/>
      <c r="B1626" s="48"/>
      <c r="C1626" s="329" t="s">
        <v>2277</v>
      </c>
      <c r="D1626" s="329" t="s">
        <v>2278</v>
      </c>
      <c r="E1626" s="20" t="s">
        <v>48</v>
      </c>
      <c r="F1626" s="330">
        <v>0</v>
      </c>
      <c r="G1626" s="42"/>
      <c r="H1626" s="48"/>
    </row>
    <row r="1627" s="2" customFormat="1" ht="16.8" customHeight="1">
      <c r="A1627" s="42"/>
      <c r="B1627" s="48"/>
      <c r="C1627" s="325" t="s">
        <v>2252</v>
      </c>
      <c r="D1627" s="326" t="s">
        <v>48</v>
      </c>
      <c r="E1627" s="327" t="s">
        <v>48</v>
      </c>
      <c r="F1627" s="328">
        <v>0</v>
      </c>
      <c r="G1627" s="42"/>
      <c r="H1627" s="48"/>
    </row>
    <row r="1628" s="2" customFormat="1" ht="16.8" customHeight="1">
      <c r="A1628" s="42"/>
      <c r="B1628" s="48"/>
      <c r="C1628" s="329" t="s">
        <v>2277</v>
      </c>
      <c r="D1628" s="329" t="s">
        <v>2278</v>
      </c>
      <c r="E1628" s="20" t="s">
        <v>48</v>
      </c>
      <c r="F1628" s="330">
        <v>0</v>
      </c>
      <c r="G1628" s="42"/>
      <c r="H1628" s="48"/>
    </row>
    <row r="1629" s="2" customFormat="1" ht="16.8" customHeight="1">
      <c r="A1629" s="42"/>
      <c r="B1629" s="48"/>
      <c r="C1629" s="329" t="s">
        <v>48</v>
      </c>
      <c r="D1629" s="329" t="s">
        <v>2279</v>
      </c>
      <c r="E1629" s="20" t="s">
        <v>48</v>
      </c>
      <c r="F1629" s="330">
        <v>0</v>
      </c>
      <c r="G1629" s="42"/>
      <c r="H1629" s="48"/>
    </row>
    <row r="1630" s="2" customFormat="1" ht="16.8" customHeight="1">
      <c r="A1630" s="42"/>
      <c r="B1630" s="48"/>
      <c r="C1630" s="329" t="s">
        <v>2252</v>
      </c>
      <c r="D1630" s="329" t="s">
        <v>310</v>
      </c>
      <c r="E1630" s="20" t="s">
        <v>48</v>
      </c>
      <c r="F1630" s="330">
        <v>0</v>
      </c>
      <c r="G1630" s="42"/>
      <c r="H1630" s="48"/>
    </row>
    <row r="1631" s="2" customFormat="1" ht="16.8" customHeight="1">
      <c r="A1631" s="42"/>
      <c r="B1631" s="48"/>
      <c r="C1631" s="331" t="s">
        <v>2780</v>
      </c>
      <c r="D1631" s="42"/>
      <c r="E1631" s="42"/>
      <c r="F1631" s="42"/>
      <c r="G1631" s="42"/>
      <c r="H1631" s="48"/>
    </row>
    <row r="1632" s="2" customFormat="1" ht="16.8" customHeight="1">
      <c r="A1632" s="42"/>
      <c r="B1632" s="48"/>
      <c r="C1632" s="329" t="s">
        <v>756</v>
      </c>
      <c r="D1632" s="329" t="s">
        <v>2860</v>
      </c>
      <c r="E1632" s="20" t="s">
        <v>314</v>
      </c>
      <c r="F1632" s="330">
        <v>6.8940000000000001</v>
      </c>
      <c r="G1632" s="42"/>
      <c r="H1632" s="48"/>
    </row>
    <row r="1633" s="2" customFormat="1" ht="16.8" customHeight="1">
      <c r="A1633" s="42"/>
      <c r="B1633" s="48"/>
      <c r="C1633" s="329" t="s">
        <v>906</v>
      </c>
      <c r="D1633" s="329" t="s">
        <v>2831</v>
      </c>
      <c r="E1633" s="20" t="s">
        <v>314</v>
      </c>
      <c r="F1633" s="330">
        <v>48.848999999999997</v>
      </c>
      <c r="G1633" s="42"/>
      <c r="H1633" s="48"/>
    </row>
    <row r="1634" s="2" customFormat="1" ht="16.8" customHeight="1">
      <c r="A1634" s="42"/>
      <c r="B1634" s="48"/>
      <c r="C1634" s="325" t="s">
        <v>669</v>
      </c>
      <c r="D1634" s="326" t="s">
        <v>48</v>
      </c>
      <c r="E1634" s="327" t="s">
        <v>48</v>
      </c>
      <c r="F1634" s="328">
        <v>0.76600000000000001</v>
      </c>
      <c r="G1634" s="42"/>
      <c r="H1634" s="48"/>
    </row>
    <row r="1635" s="2" customFormat="1" ht="16.8" customHeight="1">
      <c r="A1635" s="42"/>
      <c r="B1635" s="48"/>
      <c r="C1635" s="329" t="s">
        <v>48</v>
      </c>
      <c r="D1635" s="329" t="s">
        <v>729</v>
      </c>
      <c r="E1635" s="20" t="s">
        <v>48</v>
      </c>
      <c r="F1635" s="330">
        <v>0</v>
      </c>
      <c r="G1635" s="42"/>
      <c r="H1635" s="48"/>
    </row>
    <row r="1636" s="2" customFormat="1" ht="16.8" customHeight="1">
      <c r="A1636" s="42"/>
      <c r="B1636" s="48"/>
      <c r="C1636" s="329" t="s">
        <v>48</v>
      </c>
      <c r="D1636" s="329" t="s">
        <v>730</v>
      </c>
      <c r="E1636" s="20" t="s">
        <v>48</v>
      </c>
      <c r="F1636" s="330">
        <v>0</v>
      </c>
      <c r="G1636" s="42"/>
      <c r="H1636" s="48"/>
    </row>
    <row r="1637" s="2" customFormat="1" ht="16.8" customHeight="1">
      <c r="A1637" s="42"/>
      <c r="B1637" s="48"/>
      <c r="C1637" s="329" t="s">
        <v>669</v>
      </c>
      <c r="D1637" s="329" t="s">
        <v>2267</v>
      </c>
      <c r="E1637" s="20" t="s">
        <v>48</v>
      </c>
      <c r="F1637" s="330">
        <v>0.76600000000000001</v>
      </c>
      <c r="G1637" s="42"/>
      <c r="H1637" s="48"/>
    </row>
    <row r="1638" s="2" customFormat="1" ht="16.8" customHeight="1">
      <c r="A1638" s="42"/>
      <c r="B1638" s="48"/>
      <c r="C1638" s="331" t="s">
        <v>2780</v>
      </c>
      <c r="D1638" s="42"/>
      <c r="E1638" s="42"/>
      <c r="F1638" s="42"/>
      <c r="G1638" s="42"/>
      <c r="H1638" s="48"/>
    </row>
    <row r="1639" s="2" customFormat="1" ht="16.8" customHeight="1">
      <c r="A1639" s="42"/>
      <c r="B1639" s="48"/>
      <c r="C1639" s="329" t="s">
        <v>725</v>
      </c>
      <c r="D1639" s="329" t="s">
        <v>2862</v>
      </c>
      <c r="E1639" s="20" t="s">
        <v>314</v>
      </c>
      <c r="F1639" s="330">
        <v>0.76600000000000001</v>
      </c>
      <c r="G1639" s="42"/>
      <c r="H1639" s="48"/>
    </row>
    <row r="1640" s="2" customFormat="1" ht="16.8" customHeight="1">
      <c r="A1640" s="42"/>
      <c r="B1640" s="48"/>
      <c r="C1640" s="329" t="s">
        <v>806</v>
      </c>
      <c r="D1640" s="329" t="s">
        <v>2863</v>
      </c>
      <c r="E1640" s="20" t="s">
        <v>314</v>
      </c>
      <c r="F1640" s="330">
        <v>5.5499999999999998</v>
      </c>
      <c r="G1640" s="42"/>
      <c r="H1640" s="48"/>
    </row>
    <row r="1641" s="2" customFormat="1" ht="16.8" customHeight="1">
      <c r="A1641" s="42"/>
      <c r="B1641" s="48"/>
      <c r="C1641" s="325" t="s">
        <v>671</v>
      </c>
      <c r="D1641" s="326" t="s">
        <v>48</v>
      </c>
      <c r="E1641" s="327" t="s">
        <v>48</v>
      </c>
      <c r="F1641" s="328">
        <v>6.8940000000000001</v>
      </c>
      <c r="G1641" s="42"/>
      <c r="H1641" s="48"/>
    </row>
    <row r="1642" s="2" customFormat="1" ht="16.8" customHeight="1">
      <c r="A1642" s="42"/>
      <c r="B1642" s="48"/>
      <c r="C1642" s="329" t="s">
        <v>48</v>
      </c>
      <c r="D1642" s="329" t="s">
        <v>729</v>
      </c>
      <c r="E1642" s="20" t="s">
        <v>48</v>
      </c>
      <c r="F1642" s="330">
        <v>0</v>
      </c>
      <c r="G1642" s="42"/>
      <c r="H1642" s="48"/>
    </row>
    <row r="1643" s="2" customFormat="1" ht="16.8" customHeight="1">
      <c r="A1643" s="42"/>
      <c r="B1643" s="48"/>
      <c r="C1643" s="329" t="s">
        <v>48</v>
      </c>
      <c r="D1643" s="329" t="s">
        <v>730</v>
      </c>
      <c r="E1643" s="20" t="s">
        <v>48</v>
      </c>
      <c r="F1643" s="330">
        <v>0</v>
      </c>
      <c r="G1643" s="42"/>
      <c r="H1643" s="48"/>
    </row>
    <row r="1644" s="2" customFormat="1" ht="16.8" customHeight="1">
      <c r="A1644" s="42"/>
      <c r="B1644" s="48"/>
      <c r="C1644" s="329" t="s">
        <v>671</v>
      </c>
      <c r="D1644" s="329" t="s">
        <v>2281</v>
      </c>
      <c r="E1644" s="20" t="s">
        <v>48</v>
      </c>
      <c r="F1644" s="330">
        <v>6.8940000000000001</v>
      </c>
      <c r="G1644" s="42"/>
      <c r="H1644" s="48"/>
    </row>
    <row r="1645" s="2" customFormat="1" ht="16.8" customHeight="1">
      <c r="A1645" s="42"/>
      <c r="B1645" s="48"/>
      <c r="C1645" s="331" t="s">
        <v>2780</v>
      </c>
      <c r="D1645" s="42"/>
      <c r="E1645" s="42"/>
      <c r="F1645" s="42"/>
      <c r="G1645" s="42"/>
      <c r="H1645" s="48"/>
    </row>
    <row r="1646" s="2" customFormat="1" ht="16.8" customHeight="1">
      <c r="A1646" s="42"/>
      <c r="B1646" s="48"/>
      <c r="C1646" s="329" t="s">
        <v>756</v>
      </c>
      <c r="D1646" s="329" t="s">
        <v>2860</v>
      </c>
      <c r="E1646" s="20" t="s">
        <v>314</v>
      </c>
      <c r="F1646" s="330">
        <v>6.8940000000000001</v>
      </c>
      <c r="G1646" s="42"/>
      <c r="H1646" s="48"/>
    </row>
    <row r="1647" s="2" customFormat="1" ht="16.8" customHeight="1">
      <c r="A1647" s="42"/>
      <c r="B1647" s="48"/>
      <c r="C1647" s="329" t="s">
        <v>806</v>
      </c>
      <c r="D1647" s="329" t="s">
        <v>2863</v>
      </c>
      <c r="E1647" s="20" t="s">
        <v>314</v>
      </c>
      <c r="F1647" s="330">
        <v>5.5499999999999998</v>
      </c>
      <c r="G1647" s="42"/>
      <c r="H1647" s="48"/>
    </row>
    <row r="1648" s="2" customFormat="1" ht="16.8" customHeight="1">
      <c r="A1648" s="42"/>
      <c r="B1648" s="48"/>
      <c r="C1648" s="325" t="s">
        <v>673</v>
      </c>
      <c r="D1648" s="326" t="s">
        <v>48</v>
      </c>
      <c r="E1648" s="327" t="s">
        <v>48</v>
      </c>
      <c r="F1648" s="328">
        <v>1.532</v>
      </c>
      <c r="G1648" s="42"/>
      <c r="H1648" s="48"/>
    </row>
    <row r="1649" s="2" customFormat="1" ht="16.8" customHeight="1">
      <c r="A1649" s="42"/>
      <c r="B1649" s="48"/>
      <c r="C1649" s="329" t="s">
        <v>48</v>
      </c>
      <c r="D1649" s="329" t="s">
        <v>729</v>
      </c>
      <c r="E1649" s="20" t="s">
        <v>48</v>
      </c>
      <c r="F1649" s="330">
        <v>0</v>
      </c>
      <c r="G1649" s="42"/>
      <c r="H1649" s="48"/>
    </row>
    <row r="1650" s="2" customFormat="1" ht="16.8" customHeight="1">
      <c r="A1650" s="42"/>
      <c r="B1650" s="48"/>
      <c r="C1650" s="329" t="s">
        <v>48</v>
      </c>
      <c r="D1650" s="329" t="s">
        <v>730</v>
      </c>
      <c r="E1650" s="20" t="s">
        <v>48</v>
      </c>
      <c r="F1650" s="330">
        <v>0</v>
      </c>
      <c r="G1650" s="42"/>
      <c r="H1650" s="48"/>
    </row>
    <row r="1651" s="2" customFormat="1" ht="16.8" customHeight="1">
      <c r="A1651" s="42"/>
      <c r="B1651" s="48"/>
      <c r="C1651" s="329" t="s">
        <v>673</v>
      </c>
      <c r="D1651" s="329" t="s">
        <v>2288</v>
      </c>
      <c r="E1651" s="20" t="s">
        <v>48</v>
      </c>
      <c r="F1651" s="330">
        <v>1.532</v>
      </c>
      <c r="G1651" s="42"/>
      <c r="H1651" s="48"/>
    </row>
    <row r="1652" s="2" customFormat="1" ht="16.8" customHeight="1">
      <c r="A1652" s="42"/>
      <c r="B1652" s="48"/>
      <c r="C1652" s="331" t="s">
        <v>2780</v>
      </c>
      <c r="D1652" s="42"/>
      <c r="E1652" s="42"/>
      <c r="F1652" s="42"/>
      <c r="G1652" s="42"/>
      <c r="H1652" s="48"/>
    </row>
    <row r="1653" s="2" customFormat="1" ht="16.8" customHeight="1">
      <c r="A1653" s="42"/>
      <c r="B1653" s="48"/>
      <c r="C1653" s="329" t="s">
        <v>762</v>
      </c>
      <c r="D1653" s="329" t="s">
        <v>2864</v>
      </c>
      <c r="E1653" s="20" t="s">
        <v>314</v>
      </c>
      <c r="F1653" s="330">
        <v>1.532</v>
      </c>
      <c r="G1653" s="42"/>
      <c r="H1653" s="48"/>
    </row>
    <row r="1654" s="2" customFormat="1" ht="16.8" customHeight="1">
      <c r="A1654" s="42"/>
      <c r="B1654" s="48"/>
      <c r="C1654" s="329" t="s">
        <v>806</v>
      </c>
      <c r="D1654" s="329" t="s">
        <v>2863</v>
      </c>
      <c r="E1654" s="20" t="s">
        <v>314</v>
      </c>
      <c r="F1654" s="330">
        <v>5.5499999999999998</v>
      </c>
      <c r="G1654" s="42"/>
      <c r="H1654" s="48"/>
    </row>
    <row r="1655" s="2" customFormat="1" ht="16.8" customHeight="1">
      <c r="A1655" s="42"/>
      <c r="B1655" s="48"/>
      <c r="C1655" s="325" t="s">
        <v>675</v>
      </c>
      <c r="D1655" s="326" t="s">
        <v>48</v>
      </c>
      <c r="E1655" s="327" t="s">
        <v>48</v>
      </c>
      <c r="F1655" s="328">
        <v>13.789</v>
      </c>
      <c r="G1655" s="42"/>
      <c r="H1655" s="48"/>
    </row>
    <row r="1656" s="2" customFormat="1" ht="16.8" customHeight="1">
      <c r="A1656" s="42"/>
      <c r="B1656" s="48"/>
      <c r="C1656" s="329" t="s">
        <v>48</v>
      </c>
      <c r="D1656" s="329" t="s">
        <v>729</v>
      </c>
      <c r="E1656" s="20" t="s">
        <v>48</v>
      </c>
      <c r="F1656" s="330">
        <v>0</v>
      </c>
      <c r="G1656" s="42"/>
      <c r="H1656" s="48"/>
    </row>
    <row r="1657" s="2" customFormat="1" ht="16.8" customHeight="1">
      <c r="A1657" s="42"/>
      <c r="B1657" s="48"/>
      <c r="C1657" s="329" t="s">
        <v>48</v>
      </c>
      <c r="D1657" s="329" t="s">
        <v>730</v>
      </c>
      <c r="E1657" s="20" t="s">
        <v>48</v>
      </c>
      <c r="F1657" s="330">
        <v>0</v>
      </c>
      <c r="G1657" s="42"/>
      <c r="H1657" s="48"/>
    </row>
    <row r="1658" s="2" customFormat="1" ht="16.8" customHeight="1">
      <c r="A1658" s="42"/>
      <c r="B1658" s="48"/>
      <c r="C1658" s="329" t="s">
        <v>675</v>
      </c>
      <c r="D1658" s="329" t="s">
        <v>2290</v>
      </c>
      <c r="E1658" s="20" t="s">
        <v>48</v>
      </c>
      <c r="F1658" s="330">
        <v>13.789</v>
      </c>
      <c r="G1658" s="42"/>
      <c r="H1658" s="48"/>
    </row>
    <row r="1659" s="2" customFormat="1" ht="16.8" customHeight="1">
      <c r="A1659" s="42"/>
      <c r="B1659" s="48"/>
      <c r="C1659" s="331" t="s">
        <v>2780</v>
      </c>
      <c r="D1659" s="42"/>
      <c r="E1659" s="42"/>
      <c r="F1659" s="42"/>
      <c r="G1659" s="42"/>
      <c r="H1659" s="48"/>
    </row>
    <row r="1660" s="2" customFormat="1" ht="16.8" customHeight="1">
      <c r="A1660" s="42"/>
      <c r="B1660" s="48"/>
      <c r="C1660" s="329" t="s">
        <v>767</v>
      </c>
      <c r="D1660" s="329" t="s">
        <v>2865</v>
      </c>
      <c r="E1660" s="20" t="s">
        <v>314</v>
      </c>
      <c r="F1660" s="330">
        <v>13.789</v>
      </c>
      <c r="G1660" s="42"/>
      <c r="H1660" s="48"/>
    </row>
    <row r="1661" s="2" customFormat="1" ht="16.8" customHeight="1">
      <c r="A1661" s="42"/>
      <c r="B1661" s="48"/>
      <c r="C1661" s="329" t="s">
        <v>806</v>
      </c>
      <c r="D1661" s="329" t="s">
        <v>2863</v>
      </c>
      <c r="E1661" s="20" t="s">
        <v>314</v>
      </c>
      <c r="F1661" s="330">
        <v>5.5499999999999998</v>
      </c>
      <c r="G1661" s="42"/>
      <c r="H1661" s="48"/>
    </row>
    <row r="1662" s="2" customFormat="1" ht="16.8" customHeight="1">
      <c r="A1662" s="42"/>
      <c r="B1662" s="48"/>
      <c r="C1662" s="325" t="s">
        <v>776</v>
      </c>
      <c r="D1662" s="326" t="s">
        <v>48</v>
      </c>
      <c r="E1662" s="327" t="s">
        <v>48</v>
      </c>
      <c r="F1662" s="328">
        <v>5.3620000000000001</v>
      </c>
      <c r="G1662" s="42"/>
      <c r="H1662" s="48"/>
    </row>
    <row r="1663" s="2" customFormat="1" ht="16.8" customHeight="1">
      <c r="A1663" s="42"/>
      <c r="B1663" s="48"/>
      <c r="C1663" s="329" t="s">
        <v>48</v>
      </c>
      <c r="D1663" s="329" t="s">
        <v>729</v>
      </c>
      <c r="E1663" s="20" t="s">
        <v>48</v>
      </c>
      <c r="F1663" s="330">
        <v>0</v>
      </c>
      <c r="G1663" s="42"/>
      <c r="H1663" s="48"/>
    </row>
    <row r="1664" s="2" customFormat="1" ht="16.8" customHeight="1">
      <c r="A1664" s="42"/>
      <c r="B1664" s="48"/>
      <c r="C1664" s="329" t="s">
        <v>48</v>
      </c>
      <c r="D1664" s="329" t="s">
        <v>730</v>
      </c>
      <c r="E1664" s="20" t="s">
        <v>48</v>
      </c>
      <c r="F1664" s="330">
        <v>0</v>
      </c>
      <c r="G1664" s="42"/>
      <c r="H1664" s="48"/>
    </row>
    <row r="1665" s="2" customFormat="1" ht="16.8" customHeight="1">
      <c r="A1665" s="42"/>
      <c r="B1665" s="48"/>
      <c r="C1665" s="329" t="s">
        <v>776</v>
      </c>
      <c r="D1665" s="329" t="s">
        <v>2292</v>
      </c>
      <c r="E1665" s="20" t="s">
        <v>48</v>
      </c>
      <c r="F1665" s="330">
        <v>5.3620000000000001</v>
      </c>
      <c r="G1665" s="42"/>
      <c r="H1665" s="48"/>
    </row>
    <row r="1666" s="2" customFormat="1" ht="16.8" customHeight="1">
      <c r="A1666" s="42"/>
      <c r="B1666" s="48"/>
      <c r="C1666" s="331" t="s">
        <v>2780</v>
      </c>
      <c r="D1666" s="42"/>
      <c r="E1666" s="42"/>
      <c r="F1666" s="42"/>
      <c r="G1666" s="42"/>
      <c r="H1666" s="48"/>
    </row>
    <row r="1667" s="2" customFormat="1" ht="16.8" customHeight="1">
      <c r="A1667" s="42"/>
      <c r="B1667" s="48"/>
      <c r="C1667" s="329" t="s">
        <v>772</v>
      </c>
      <c r="D1667" s="329" t="s">
        <v>2866</v>
      </c>
      <c r="E1667" s="20" t="s">
        <v>314</v>
      </c>
      <c r="F1667" s="330">
        <v>5.3620000000000001</v>
      </c>
      <c r="G1667" s="42"/>
      <c r="H1667" s="48"/>
    </row>
    <row r="1668" s="2" customFormat="1" ht="16.8" customHeight="1">
      <c r="A1668" s="42"/>
      <c r="B1668" s="48"/>
      <c r="C1668" s="329" t="s">
        <v>818</v>
      </c>
      <c r="D1668" s="329" t="s">
        <v>2867</v>
      </c>
      <c r="E1668" s="20" t="s">
        <v>314</v>
      </c>
      <c r="F1668" s="330">
        <v>12.949999999999999</v>
      </c>
      <c r="G1668" s="42"/>
      <c r="H1668" s="48"/>
    </row>
    <row r="1669" s="2" customFormat="1" ht="16.8" customHeight="1">
      <c r="A1669" s="42"/>
      <c r="B1669" s="48"/>
      <c r="C1669" s="325" t="s">
        <v>677</v>
      </c>
      <c r="D1669" s="326" t="s">
        <v>48</v>
      </c>
      <c r="E1669" s="327" t="s">
        <v>48</v>
      </c>
      <c r="F1669" s="328">
        <v>48.261000000000003</v>
      </c>
      <c r="G1669" s="42"/>
      <c r="H1669" s="48"/>
    </row>
    <row r="1670" s="2" customFormat="1" ht="16.8" customHeight="1">
      <c r="A1670" s="42"/>
      <c r="B1670" s="48"/>
      <c r="C1670" s="329" t="s">
        <v>48</v>
      </c>
      <c r="D1670" s="329" t="s">
        <v>729</v>
      </c>
      <c r="E1670" s="20" t="s">
        <v>48</v>
      </c>
      <c r="F1670" s="330">
        <v>0</v>
      </c>
      <c r="G1670" s="42"/>
      <c r="H1670" s="48"/>
    </row>
    <row r="1671" s="2" customFormat="1" ht="16.8" customHeight="1">
      <c r="A1671" s="42"/>
      <c r="B1671" s="48"/>
      <c r="C1671" s="329" t="s">
        <v>48</v>
      </c>
      <c r="D1671" s="329" t="s">
        <v>730</v>
      </c>
      <c r="E1671" s="20" t="s">
        <v>48</v>
      </c>
      <c r="F1671" s="330">
        <v>0</v>
      </c>
      <c r="G1671" s="42"/>
      <c r="H1671" s="48"/>
    </row>
    <row r="1672" s="2" customFormat="1" ht="16.8" customHeight="1">
      <c r="A1672" s="42"/>
      <c r="B1672" s="48"/>
      <c r="C1672" s="329" t="s">
        <v>677</v>
      </c>
      <c r="D1672" s="329" t="s">
        <v>2294</v>
      </c>
      <c r="E1672" s="20" t="s">
        <v>48</v>
      </c>
      <c r="F1672" s="330">
        <v>48.261000000000003</v>
      </c>
      <c r="G1672" s="42"/>
      <c r="H1672" s="48"/>
    </row>
    <row r="1673" s="2" customFormat="1" ht="16.8" customHeight="1">
      <c r="A1673" s="42"/>
      <c r="B1673" s="48"/>
      <c r="C1673" s="331" t="s">
        <v>2780</v>
      </c>
      <c r="D1673" s="42"/>
      <c r="E1673" s="42"/>
      <c r="F1673" s="42"/>
      <c r="G1673" s="42"/>
      <c r="H1673" s="48"/>
    </row>
    <row r="1674" s="2" customFormat="1" ht="16.8" customHeight="1">
      <c r="A1674" s="42"/>
      <c r="B1674" s="48"/>
      <c r="C1674" s="329" t="s">
        <v>778</v>
      </c>
      <c r="D1674" s="329" t="s">
        <v>2868</v>
      </c>
      <c r="E1674" s="20" t="s">
        <v>314</v>
      </c>
      <c r="F1674" s="330">
        <v>48.261000000000003</v>
      </c>
      <c r="G1674" s="42"/>
      <c r="H1674" s="48"/>
    </row>
    <row r="1675" s="2" customFormat="1" ht="16.8" customHeight="1">
      <c r="A1675" s="42"/>
      <c r="B1675" s="48"/>
      <c r="C1675" s="329" t="s">
        <v>818</v>
      </c>
      <c r="D1675" s="329" t="s">
        <v>2867</v>
      </c>
      <c r="E1675" s="20" t="s">
        <v>314</v>
      </c>
      <c r="F1675" s="330">
        <v>12.949999999999999</v>
      </c>
      <c r="G1675" s="42"/>
      <c r="H1675" s="48"/>
    </row>
    <row r="1676" s="2" customFormat="1" ht="16.8" customHeight="1">
      <c r="A1676" s="42"/>
      <c r="B1676" s="48"/>
      <c r="C1676" s="325" t="s">
        <v>2258</v>
      </c>
      <c r="D1676" s="326" t="s">
        <v>48</v>
      </c>
      <c r="E1676" s="327" t="s">
        <v>48</v>
      </c>
      <c r="F1676" s="328">
        <v>76.603999999999999</v>
      </c>
      <c r="G1676" s="42"/>
      <c r="H1676" s="48"/>
    </row>
    <row r="1677" s="2" customFormat="1" ht="16.8" customHeight="1">
      <c r="A1677" s="42"/>
      <c r="B1677" s="48"/>
      <c r="C1677" s="329" t="s">
        <v>48</v>
      </c>
      <c r="D1677" s="329" t="s">
        <v>2269</v>
      </c>
      <c r="E1677" s="20" t="s">
        <v>48</v>
      </c>
      <c r="F1677" s="330">
        <v>0</v>
      </c>
      <c r="G1677" s="42"/>
      <c r="H1677" s="48"/>
    </row>
    <row r="1678" s="2" customFormat="1" ht="16.8" customHeight="1">
      <c r="A1678" s="42"/>
      <c r="B1678" s="48"/>
      <c r="C1678" s="329" t="s">
        <v>48</v>
      </c>
      <c r="D1678" s="329" t="s">
        <v>2270</v>
      </c>
      <c r="E1678" s="20" t="s">
        <v>48</v>
      </c>
      <c r="F1678" s="330">
        <v>0</v>
      </c>
      <c r="G1678" s="42"/>
      <c r="H1678" s="48"/>
    </row>
    <row r="1679" s="2" customFormat="1" ht="16.8" customHeight="1">
      <c r="A1679" s="42"/>
      <c r="B1679" s="48"/>
      <c r="C1679" s="329" t="s">
        <v>48</v>
      </c>
      <c r="D1679" s="329" t="s">
        <v>2271</v>
      </c>
      <c r="E1679" s="20" t="s">
        <v>48</v>
      </c>
      <c r="F1679" s="330">
        <v>43.484000000000002</v>
      </c>
      <c r="G1679" s="42"/>
      <c r="H1679" s="48"/>
    </row>
    <row r="1680" s="2" customFormat="1" ht="16.8" customHeight="1">
      <c r="A1680" s="42"/>
      <c r="B1680" s="48"/>
      <c r="C1680" s="329" t="s">
        <v>48</v>
      </c>
      <c r="D1680" s="329" t="s">
        <v>2272</v>
      </c>
      <c r="E1680" s="20" t="s">
        <v>48</v>
      </c>
      <c r="F1680" s="330">
        <v>0</v>
      </c>
      <c r="G1680" s="42"/>
      <c r="H1680" s="48"/>
    </row>
    <row r="1681" s="2" customFormat="1" ht="16.8" customHeight="1">
      <c r="A1681" s="42"/>
      <c r="B1681" s="48"/>
      <c r="C1681" s="329" t="s">
        <v>48</v>
      </c>
      <c r="D1681" s="329" t="s">
        <v>2273</v>
      </c>
      <c r="E1681" s="20" t="s">
        <v>48</v>
      </c>
      <c r="F1681" s="330">
        <v>33.119999999999997</v>
      </c>
      <c r="G1681" s="42"/>
      <c r="H1681" s="48"/>
    </row>
    <row r="1682" s="2" customFormat="1" ht="16.8" customHeight="1">
      <c r="A1682" s="42"/>
      <c r="B1682" s="48"/>
      <c r="C1682" s="329" t="s">
        <v>2258</v>
      </c>
      <c r="D1682" s="329" t="s">
        <v>310</v>
      </c>
      <c r="E1682" s="20" t="s">
        <v>48</v>
      </c>
      <c r="F1682" s="330">
        <v>76.603999999999999</v>
      </c>
      <c r="G1682" s="42"/>
      <c r="H1682" s="48"/>
    </row>
    <row r="1683" s="2" customFormat="1" ht="16.8" customHeight="1">
      <c r="A1683" s="42"/>
      <c r="B1683" s="48"/>
      <c r="C1683" s="331" t="s">
        <v>2780</v>
      </c>
      <c r="D1683" s="42"/>
      <c r="E1683" s="42"/>
      <c r="F1683" s="42"/>
      <c r="G1683" s="42"/>
      <c r="H1683" s="48"/>
    </row>
    <row r="1684" s="2" customFormat="1" ht="16.8" customHeight="1">
      <c r="A1684" s="42"/>
      <c r="B1684" s="48"/>
      <c r="C1684" s="329" t="s">
        <v>756</v>
      </c>
      <c r="D1684" s="329" t="s">
        <v>2860</v>
      </c>
      <c r="E1684" s="20" t="s">
        <v>314</v>
      </c>
      <c r="F1684" s="330">
        <v>6.8940000000000001</v>
      </c>
      <c r="G1684" s="42"/>
      <c r="H1684" s="48"/>
    </row>
    <row r="1685" s="2" customFormat="1" ht="16.8" customHeight="1">
      <c r="A1685" s="42"/>
      <c r="B1685" s="48"/>
      <c r="C1685" s="325" t="s">
        <v>2260</v>
      </c>
      <c r="D1685" s="326" t="s">
        <v>48</v>
      </c>
      <c r="E1685" s="327" t="s">
        <v>48</v>
      </c>
      <c r="F1685" s="328">
        <v>76.603999999999999</v>
      </c>
      <c r="G1685" s="42"/>
      <c r="H1685" s="48"/>
    </row>
    <row r="1686" s="2" customFormat="1" ht="16.8" customHeight="1">
      <c r="A1686" s="42"/>
      <c r="B1686" s="48"/>
      <c r="C1686" s="329" t="s">
        <v>48</v>
      </c>
      <c r="D1686" s="329" t="s">
        <v>2280</v>
      </c>
      <c r="E1686" s="20" t="s">
        <v>48</v>
      </c>
      <c r="F1686" s="330">
        <v>76.603999999999999</v>
      </c>
      <c r="G1686" s="42"/>
      <c r="H1686" s="48"/>
    </row>
    <row r="1687" s="2" customFormat="1" ht="16.8" customHeight="1">
      <c r="A1687" s="42"/>
      <c r="B1687" s="48"/>
      <c r="C1687" s="329" t="s">
        <v>2260</v>
      </c>
      <c r="D1687" s="329" t="s">
        <v>310</v>
      </c>
      <c r="E1687" s="20" t="s">
        <v>48</v>
      </c>
      <c r="F1687" s="330">
        <v>76.603999999999999</v>
      </c>
      <c r="G1687" s="42"/>
      <c r="H1687" s="48"/>
    </row>
    <row r="1688" s="2" customFormat="1" ht="16.8" customHeight="1">
      <c r="A1688" s="42"/>
      <c r="B1688" s="48"/>
      <c r="C1688" s="331" t="s">
        <v>2780</v>
      </c>
      <c r="D1688" s="42"/>
      <c r="E1688" s="42"/>
      <c r="F1688" s="42"/>
      <c r="G1688" s="42"/>
      <c r="H1688" s="48"/>
    </row>
    <row r="1689" s="2" customFormat="1" ht="16.8" customHeight="1">
      <c r="A1689" s="42"/>
      <c r="B1689" s="48"/>
      <c r="C1689" s="329" t="s">
        <v>756</v>
      </c>
      <c r="D1689" s="329" t="s">
        <v>2860</v>
      </c>
      <c r="E1689" s="20" t="s">
        <v>314</v>
      </c>
      <c r="F1689" s="330">
        <v>6.8940000000000001</v>
      </c>
      <c r="G1689" s="42"/>
      <c r="H1689" s="48"/>
    </row>
    <row r="1690" s="2" customFormat="1" ht="16.8" customHeight="1">
      <c r="A1690" s="42"/>
      <c r="B1690" s="48"/>
      <c r="C1690" s="329" t="s">
        <v>725</v>
      </c>
      <c r="D1690" s="329" t="s">
        <v>2862</v>
      </c>
      <c r="E1690" s="20" t="s">
        <v>314</v>
      </c>
      <c r="F1690" s="330">
        <v>0.76600000000000001</v>
      </c>
      <c r="G1690" s="42"/>
      <c r="H1690" s="48"/>
    </row>
    <row r="1691" s="2" customFormat="1" ht="16.8" customHeight="1">
      <c r="A1691" s="42"/>
      <c r="B1691" s="48"/>
      <c r="C1691" s="329" t="s">
        <v>762</v>
      </c>
      <c r="D1691" s="329" t="s">
        <v>2864</v>
      </c>
      <c r="E1691" s="20" t="s">
        <v>314</v>
      </c>
      <c r="F1691" s="330">
        <v>1.532</v>
      </c>
      <c r="G1691" s="42"/>
      <c r="H1691" s="48"/>
    </row>
    <row r="1692" s="2" customFormat="1" ht="16.8" customHeight="1">
      <c r="A1692" s="42"/>
      <c r="B1692" s="48"/>
      <c r="C1692" s="329" t="s">
        <v>767</v>
      </c>
      <c r="D1692" s="329" t="s">
        <v>2865</v>
      </c>
      <c r="E1692" s="20" t="s">
        <v>314</v>
      </c>
      <c r="F1692" s="330">
        <v>13.789</v>
      </c>
      <c r="G1692" s="42"/>
      <c r="H1692" s="48"/>
    </row>
    <row r="1693" s="2" customFormat="1" ht="16.8" customHeight="1">
      <c r="A1693" s="42"/>
      <c r="B1693" s="48"/>
      <c r="C1693" s="329" t="s">
        <v>772</v>
      </c>
      <c r="D1693" s="329" t="s">
        <v>2866</v>
      </c>
      <c r="E1693" s="20" t="s">
        <v>314</v>
      </c>
      <c r="F1693" s="330">
        <v>5.3620000000000001</v>
      </c>
      <c r="G1693" s="42"/>
      <c r="H1693" s="48"/>
    </row>
    <row r="1694" s="2" customFormat="1" ht="16.8" customHeight="1">
      <c r="A1694" s="42"/>
      <c r="B1694" s="48"/>
      <c r="C1694" s="329" t="s">
        <v>778</v>
      </c>
      <c r="D1694" s="329" t="s">
        <v>2868</v>
      </c>
      <c r="E1694" s="20" t="s">
        <v>314</v>
      </c>
      <c r="F1694" s="330">
        <v>48.261000000000003</v>
      </c>
      <c r="G1694" s="42"/>
      <c r="H1694" s="48"/>
    </row>
    <row r="1695" s="2" customFormat="1" ht="16.8" customHeight="1">
      <c r="A1695" s="42"/>
      <c r="B1695" s="48"/>
      <c r="C1695" s="329" t="s">
        <v>339</v>
      </c>
      <c r="D1695" s="329" t="s">
        <v>2786</v>
      </c>
      <c r="E1695" s="20" t="s">
        <v>314</v>
      </c>
      <c r="F1695" s="330">
        <v>22.981000000000002</v>
      </c>
      <c r="G1695" s="42"/>
      <c r="H1695" s="48"/>
    </row>
    <row r="1696" s="2" customFormat="1" ht="16.8" customHeight="1">
      <c r="A1696" s="42"/>
      <c r="B1696" s="48"/>
      <c r="C1696" s="329" t="s">
        <v>885</v>
      </c>
      <c r="D1696" s="329" t="s">
        <v>2869</v>
      </c>
      <c r="E1696" s="20" t="s">
        <v>314</v>
      </c>
      <c r="F1696" s="330">
        <v>53.622999999999998</v>
      </c>
      <c r="G1696" s="42"/>
      <c r="H1696" s="48"/>
    </row>
    <row r="1697" s="2" customFormat="1" ht="16.8" customHeight="1">
      <c r="A1697" s="42"/>
      <c r="B1697" s="48"/>
      <c r="C1697" s="329" t="s">
        <v>582</v>
      </c>
      <c r="D1697" s="329" t="s">
        <v>2787</v>
      </c>
      <c r="E1697" s="20" t="s">
        <v>528</v>
      </c>
      <c r="F1697" s="330">
        <v>137.887</v>
      </c>
      <c r="G1697" s="42"/>
      <c r="H1697" s="48"/>
    </row>
    <row r="1698" s="2" customFormat="1" ht="16.8" customHeight="1">
      <c r="A1698" s="42"/>
      <c r="B1698" s="48"/>
      <c r="C1698" s="329" t="s">
        <v>906</v>
      </c>
      <c r="D1698" s="329" t="s">
        <v>2831</v>
      </c>
      <c r="E1698" s="20" t="s">
        <v>314</v>
      </c>
      <c r="F1698" s="330">
        <v>48.848999999999997</v>
      </c>
      <c r="G1698" s="42"/>
      <c r="H1698" s="48"/>
    </row>
    <row r="1699" s="2" customFormat="1" ht="16.8" customHeight="1">
      <c r="A1699" s="42"/>
      <c r="B1699" s="48"/>
      <c r="C1699" s="325" t="s">
        <v>2261</v>
      </c>
      <c r="D1699" s="326" t="s">
        <v>48</v>
      </c>
      <c r="E1699" s="327" t="s">
        <v>48</v>
      </c>
      <c r="F1699" s="328">
        <v>48.848999999999997</v>
      </c>
      <c r="G1699" s="42"/>
      <c r="H1699" s="48"/>
    </row>
    <row r="1700" s="2" customFormat="1" ht="16.8" customHeight="1">
      <c r="A1700" s="42"/>
      <c r="B1700" s="48"/>
      <c r="C1700" s="329" t="s">
        <v>48</v>
      </c>
      <c r="D1700" s="329" t="s">
        <v>851</v>
      </c>
      <c r="E1700" s="20" t="s">
        <v>48</v>
      </c>
      <c r="F1700" s="330">
        <v>0</v>
      </c>
      <c r="G1700" s="42"/>
      <c r="H1700" s="48"/>
    </row>
    <row r="1701" s="2" customFormat="1" ht="16.8" customHeight="1">
      <c r="A1701" s="42"/>
      <c r="B1701" s="48"/>
      <c r="C1701" s="329" t="s">
        <v>48</v>
      </c>
      <c r="D1701" s="329" t="s">
        <v>2260</v>
      </c>
      <c r="E1701" s="20" t="s">
        <v>48</v>
      </c>
      <c r="F1701" s="330">
        <v>76.603999999999999</v>
      </c>
      <c r="G1701" s="42"/>
      <c r="H1701" s="48"/>
    </row>
    <row r="1702" s="2" customFormat="1" ht="16.8" customHeight="1">
      <c r="A1702" s="42"/>
      <c r="B1702" s="48"/>
      <c r="C1702" s="329" t="s">
        <v>48</v>
      </c>
      <c r="D1702" s="329" t="s">
        <v>2252</v>
      </c>
      <c r="E1702" s="20" t="s">
        <v>48</v>
      </c>
      <c r="F1702" s="330">
        <v>0</v>
      </c>
      <c r="G1702" s="42"/>
      <c r="H1702" s="48"/>
    </row>
    <row r="1703" s="2" customFormat="1" ht="16.8" customHeight="1">
      <c r="A1703" s="42"/>
      <c r="B1703" s="48"/>
      <c r="C1703" s="329" t="s">
        <v>48</v>
      </c>
      <c r="D1703" s="329" t="s">
        <v>1631</v>
      </c>
      <c r="E1703" s="20" t="s">
        <v>48</v>
      </c>
      <c r="F1703" s="330">
        <v>-4.9379999999999997</v>
      </c>
      <c r="G1703" s="42"/>
      <c r="H1703" s="48"/>
    </row>
    <row r="1704" s="2" customFormat="1" ht="16.8" customHeight="1">
      <c r="A1704" s="42"/>
      <c r="B1704" s="48"/>
      <c r="C1704" s="329" t="s">
        <v>48</v>
      </c>
      <c r="D1704" s="329" t="s">
        <v>2321</v>
      </c>
      <c r="E1704" s="20" t="s">
        <v>48</v>
      </c>
      <c r="F1704" s="330">
        <v>-3.2919999999999998</v>
      </c>
      <c r="G1704" s="42"/>
      <c r="H1704" s="48"/>
    </row>
    <row r="1705" s="2" customFormat="1" ht="16.8" customHeight="1">
      <c r="A1705" s="42"/>
      <c r="B1705" s="48"/>
      <c r="C1705" s="329" t="s">
        <v>48</v>
      </c>
      <c r="D1705" s="329" t="s">
        <v>2322</v>
      </c>
      <c r="E1705" s="20" t="s">
        <v>48</v>
      </c>
      <c r="F1705" s="330">
        <v>-4.0510000000000002</v>
      </c>
      <c r="G1705" s="42"/>
      <c r="H1705" s="48"/>
    </row>
    <row r="1706" s="2" customFormat="1" ht="16.8" customHeight="1">
      <c r="A1706" s="42"/>
      <c r="B1706" s="48"/>
      <c r="C1706" s="329" t="s">
        <v>48</v>
      </c>
      <c r="D1706" s="329" t="s">
        <v>865</v>
      </c>
      <c r="E1706" s="20" t="s">
        <v>48</v>
      </c>
      <c r="F1706" s="330">
        <v>-8.1029999999999998</v>
      </c>
      <c r="G1706" s="42"/>
      <c r="H1706" s="48"/>
    </row>
    <row r="1707" s="2" customFormat="1" ht="16.8" customHeight="1">
      <c r="A1707" s="42"/>
      <c r="B1707" s="48"/>
      <c r="C1707" s="329" t="s">
        <v>48</v>
      </c>
      <c r="D1707" s="329" t="s">
        <v>2323</v>
      </c>
      <c r="E1707" s="20" t="s">
        <v>48</v>
      </c>
      <c r="F1707" s="330">
        <v>-4.7999999999999998</v>
      </c>
      <c r="G1707" s="42"/>
      <c r="H1707" s="48"/>
    </row>
    <row r="1708" s="2" customFormat="1" ht="16.8" customHeight="1">
      <c r="A1708" s="42"/>
      <c r="B1708" s="48"/>
      <c r="C1708" s="329" t="s">
        <v>48</v>
      </c>
      <c r="D1708" s="329" t="s">
        <v>2324</v>
      </c>
      <c r="E1708" s="20" t="s">
        <v>48</v>
      </c>
      <c r="F1708" s="330">
        <v>-0.53600000000000003</v>
      </c>
      <c r="G1708" s="42"/>
      <c r="H1708" s="48"/>
    </row>
    <row r="1709" s="2" customFormat="1" ht="16.8" customHeight="1">
      <c r="A1709" s="42"/>
      <c r="B1709" s="48"/>
      <c r="C1709" s="329" t="s">
        <v>48</v>
      </c>
      <c r="D1709" s="329" t="s">
        <v>2325</v>
      </c>
      <c r="E1709" s="20" t="s">
        <v>48</v>
      </c>
      <c r="F1709" s="330">
        <v>-2.0350000000000001</v>
      </c>
      <c r="G1709" s="42"/>
      <c r="H1709" s="48"/>
    </row>
    <row r="1710" s="2" customFormat="1" ht="16.8" customHeight="1">
      <c r="A1710" s="42"/>
      <c r="B1710" s="48"/>
      <c r="C1710" s="329" t="s">
        <v>2261</v>
      </c>
      <c r="D1710" s="329" t="s">
        <v>268</v>
      </c>
      <c r="E1710" s="20" t="s">
        <v>48</v>
      </c>
      <c r="F1710" s="330">
        <v>48.848999999999997</v>
      </c>
      <c r="G1710" s="42"/>
      <c r="H1710" s="48"/>
    </row>
    <row r="1711" s="2" customFormat="1" ht="16.8" customHeight="1">
      <c r="A1711" s="42"/>
      <c r="B1711" s="48"/>
      <c r="C1711" s="331" t="s">
        <v>2780</v>
      </c>
      <c r="D1711" s="42"/>
      <c r="E1711" s="42"/>
      <c r="F1711" s="42"/>
      <c r="G1711" s="42"/>
      <c r="H1711" s="48"/>
    </row>
    <row r="1712" s="2" customFormat="1" ht="16.8" customHeight="1">
      <c r="A1712" s="42"/>
      <c r="B1712" s="48"/>
      <c r="C1712" s="329" t="s">
        <v>906</v>
      </c>
      <c r="D1712" s="329" t="s">
        <v>2831</v>
      </c>
      <c r="E1712" s="20" t="s">
        <v>314</v>
      </c>
      <c r="F1712" s="330">
        <v>48.848999999999997</v>
      </c>
      <c r="G1712" s="42"/>
      <c r="H1712" s="48"/>
    </row>
    <row r="1713" s="2" customFormat="1" ht="16.8" customHeight="1">
      <c r="A1713" s="42"/>
      <c r="B1713" s="48"/>
      <c r="C1713" s="329" t="s">
        <v>318</v>
      </c>
      <c r="D1713" s="329" t="s">
        <v>2789</v>
      </c>
      <c r="E1713" s="20" t="s">
        <v>314</v>
      </c>
      <c r="F1713" s="330">
        <v>61.890000000000001</v>
      </c>
      <c r="G1713" s="42"/>
      <c r="H1713" s="48"/>
    </row>
    <row r="1714" s="2" customFormat="1" ht="16.8" customHeight="1">
      <c r="A1714" s="42"/>
      <c r="B1714" s="48"/>
      <c r="C1714" s="329" t="s">
        <v>931</v>
      </c>
      <c r="D1714" s="329" t="s">
        <v>932</v>
      </c>
      <c r="E1714" s="20" t="s">
        <v>528</v>
      </c>
      <c r="F1714" s="330">
        <v>100.34099999999999</v>
      </c>
      <c r="G1714" s="42"/>
      <c r="H1714" s="48"/>
    </row>
    <row r="1715" s="2" customFormat="1" ht="26.4" customHeight="1">
      <c r="A1715" s="42"/>
      <c r="B1715" s="48"/>
      <c r="C1715" s="324" t="s">
        <v>2929</v>
      </c>
      <c r="D1715" s="324" t="s">
        <v>133</v>
      </c>
      <c r="E1715" s="42"/>
      <c r="F1715" s="42"/>
      <c r="G1715" s="42"/>
      <c r="H1715" s="48"/>
    </row>
    <row r="1716" s="2" customFormat="1" ht="16.8" customHeight="1">
      <c r="A1716" s="42"/>
      <c r="B1716" s="48"/>
      <c r="C1716" s="325" t="s">
        <v>2275</v>
      </c>
      <c r="D1716" s="326" t="s">
        <v>48</v>
      </c>
      <c r="E1716" s="327" t="s">
        <v>48</v>
      </c>
      <c r="F1716" s="328">
        <v>0</v>
      </c>
      <c r="G1716" s="42"/>
      <c r="H1716" s="48"/>
    </row>
    <row r="1717" s="2" customFormat="1" ht="16.8" customHeight="1">
      <c r="A1717" s="42"/>
      <c r="B1717" s="48"/>
      <c r="C1717" s="325" t="s">
        <v>647</v>
      </c>
      <c r="D1717" s="326" t="s">
        <v>48</v>
      </c>
      <c r="E1717" s="327" t="s">
        <v>48</v>
      </c>
      <c r="F1717" s="328">
        <v>19.789999999999999</v>
      </c>
      <c r="G1717" s="42"/>
      <c r="H1717" s="48"/>
    </row>
    <row r="1718" s="2" customFormat="1" ht="16.8" customHeight="1">
      <c r="A1718" s="42"/>
      <c r="B1718" s="48"/>
      <c r="C1718" s="325" t="s">
        <v>1548</v>
      </c>
      <c r="D1718" s="326" t="s">
        <v>48</v>
      </c>
      <c r="E1718" s="327" t="s">
        <v>48</v>
      </c>
      <c r="F1718" s="328">
        <v>2.4740000000000002</v>
      </c>
      <c r="G1718" s="42"/>
      <c r="H1718" s="48"/>
    </row>
    <row r="1719" s="2" customFormat="1" ht="16.8" customHeight="1">
      <c r="A1719" s="42"/>
      <c r="B1719" s="48"/>
      <c r="C1719" s="325" t="s">
        <v>1545</v>
      </c>
      <c r="D1719" s="326" t="s">
        <v>48</v>
      </c>
      <c r="E1719" s="327" t="s">
        <v>48</v>
      </c>
      <c r="F1719" s="328">
        <v>2.6000000000000001</v>
      </c>
      <c r="G1719" s="42"/>
      <c r="H1719" s="48"/>
    </row>
    <row r="1720" s="2" customFormat="1" ht="16.8" customHeight="1">
      <c r="A1720" s="42"/>
      <c r="B1720" s="48"/>
      <c r="C1720" s="325" t="s">
        <v>2387</v>
      </c>
      <c r="D1720" s="326" t="s">
        <v>48</v>
      </c>
      <c r="E1720" s="327" t="s">
        <v>48</v>
      </c>
      <c r="F1720" s="328">
        <v>42.600000000000001</v>
      </c>
      <c r="G1720" s="42"/>
      <c r="H1720" s="48"/>
    </row>
    <row r="1721" s="2" customFormat="1" ht="16.8" customHeight="1">
      <c r="A1721" s="42"/>
      <c r="B1721" s="48"/>
      <c r="C1721" s="325" t="s">
        <v>2358</v>
      </c>
      <c r="D1721" s="326" t="s">
        <v>48</v>
      </c>
      <c r="E1721" s="327" t="s">
        <v>48</v>
      </c>
      <c r="F1721" s="328">
        <v>0.83999999999999997</v>
      </c>
      <c r="G1721" s="42"/>
      <c r="H1721" s="48"/>
    </row>
    <row r="1722" s="2" customFormat="1" ht="16.8" customHeight="1">
      <c r="A1722" s="42"/>
      <c r="B1722" s="48"/>
      <c r="C1722" s="325" t="s">
        <v>2247</v>
      </c>
      <c r="D1722" s="326" t="s">
        <v>48</v>
      </c>
      <c r="E1722" s="327" t="s">
        <v>48</v>
      </c>
      <c r="F1722" s="328">
        <v>0.83999999999999997</v>
      </c>
      <c r="G1722" s="42"/>
      <c r="H1722" s="48"/>
    </row>
    <row r="1723" s="2" customFormat="1" ht="16.8" customHeight="1">
      <c r="A1723" s="42"/>
      <c r="B1723" s="48"/>
      <c r="C1723" s="325" t="s">
        <v>2356</v>
      </c>
      <c r="D1723" s="326" t="s">
        <v>48</v>
      </c>
      <c r="E1723" s="327" t="s">
        <v>48</v>
      </c>
      <c r="F1723" s="328">
        <v>0.83999999999999997</v>
      </c>
      <c r="G1723" s="42"/>
      <c r="H1723" s="48"/>
    </row>
    <row r="1724" s="2" customFormat="1" ht="16.8" customHeight="1">
      <c r="A1724" s="42"/>
      <c r="B1724" s="48"/>
      <c r="C1724" s="325" t="s">
        <v>1554</v>
      </c>
      <c r="D1724" s="326" t="s">
        <v>48</v>
      </c>
      <c r="E1724" s="327" t="s">
        <v>48</v>
      </c>
      <c r="F1724" s="328">
        <v>0.83999999999999997</v>
      </c>
      <c r="G1724" s="42"/>
      <c r="H1724" s="48"/>
    </row>
    <row r="1725" s="2" customFormat="1" ht="16.8" customHeight="1">
      <c r="A1725" s="42"/>
      <c r="B1725" s="48"/>
      <c r="C1725" s="325" t="s">
        <v>760</v>
      </c>
      <c r="D1725" s="326" t="s">
        <v>48</v>
      </c>
      <c r="E1725" s="327" t="s">
        <v>48</v>
      </c>
      <c r="F1725" s="328">
        <v>0</v>
      </c>
      <c r="G1725" s="42"/>
      <c r="H1725" s="48"/>
    </row>
    <row r="1726" s="2" customFormat="1" ht="16.8" customHeight="1">
      <c r="A1726" s="42"/>
      <c r="B1726" s="48"/>
      <c r="C1726" s="325" t="s">
        <v>2277</v>
      </c>
      <c r="D1726" s="326" t="s">
        <v>48</v>
      </c>
      <c r="E1726" s="327" t="s">
        <v>48</v>
      </c>
      <c r="F1726" s="328">
        <v>0</v>
      </c>
      <c r="G1726" s="42"/>
      <c r="H1726" s="48"/>
    </row>
    <row r="1727" s="2" customFormat="1" ht="16.8" customHeight="1">
      <c r="A1727" s="42"/>
      <c r="B1727" s="48"/>
      <c r="C1727" s="325" t="s">
        <v>2252</v>
      </c>
      <c r="D1727" s="326" t="s">
        <v>48</v>
      </c>
      <c r="E1727" s="327" t="s">
        <v>48</v>
      </c>
      <c r="F1727" s="328">
        <v>0</v>
      </c>
      <c r="G1727" s="42"/>
      <c r="H1727" s="48"/>
    </row>
    <row r="1728" s="2" customFormat="1" ht="16.8" customHeight="1">
      <c r="A1728" s="42"/>
      <c r="B1728" s="48"/>
      <c r="C1728" s="325" t="s">
        <v>669</v>
      </c>
      <c r="D1728" s="326" t="s">
        <v>48</v>
      </c>
      <c r="E1728" s="327" t="s">
        <v>48</v>
      </c>
      <c r="F1728" s="328">
        <v>0.58199999999999996</v>
      </c>
      <c r="G1728" s="42"/>
      <c r="H1728" s="48"/>
    </row>
    <row r="1729" s="2" customFormat="1" ht="16.8" customHeight="1">
      <c r="A1729" s="42"/>
      <c r="B1729" s="48"/>
      <c r="C1729" s="325" t="s">
        <v>671</v>
      </c>
      <c r="D1729" s="326" t="s">
        <v>48</v>
      </c>
      <c r="E1729" s="327" t="s">
        <v>48</v>
      </c>
      <c r="F1729" s="328">
        <v>1.7450000000000001</v>
      </c>
      <c r="G1729" s="42"/>
      <c r="H1729" s="48"/>
    </row>
    <row r="1730" s="2" customFormat="1" ht="16.8" customHeight="1">
      <c r="A1730" s="42"/>
      <c r="B1730" s="48"/>
      <c r="C1730" s="325" t="s">
        <v>673</v>
      </c>
      <c r="D1730" s="326" t="s">
        <v>48</v>
      </c>
      <c r="E1730" s="327" t="s">
        <v>48</v>
      </c>
      <c r="F1730" s="328">
        <v>1.163</v>
      </c>
      <c r="G1730" s="42"/>
      <c r="H1730" s="48"/>
    </row>
    <row r="1731" s="2" customFormat="1" ht="16.8" customHeight="1">
      <c r="A1731" s="42"/>
      <c r="B1731" s="48"/>
      <c r="C1731" s="325" t="s">
        <v>675</v>
      </c>
      <c r="D1731" s="326" t="s">
        <v>48</v>
      </c>
      <c r="E1731" s="327" t="s">
        <v>48</v>
      </c>
      <c r="F1731" s="328">
        <v>3.4900000000000002</v>
      </c>
      <c r="G1731" s="42"/>
      <c r="H1731" s="48"/>
    </row>
    <row r="1732" s="2" customFormat="1" ht="16.8" customHeight="1">
      <c r="A1732" s="42"/>
      <c r="B1732" s="48"/>
      <c r="C1732" s="325" t="s">
        <v>776</v>
      </c>
      <c r="D1732" s="326" t="s">
        <v>48</v>
      </c>
      <c r="E1732" s="327" t="s">
        <v>48</v>
      </c>
      <c r="F1732" s="328">
        <v>4.0720000000000001</v>
      </c>
      <c r="G1732" s="42"/>
      <c r="H1732" s="48"/>
    </row>
    <row r="1733" s="2" customFormat="1" ht="16.8" customHeight="1">
      <c r="A1733" s="42"/>
      <c r="B1733" s="48"/>
      <c r="C1733" s="325" t="s">
        <v>677</v>
      </c>
      <c r="D1733" s="326" t="s">
        <v>48</v>
      </c>
      <c r="E1733" s="327" t="s">
        <v>48</v>
      </c>
      <c r="F1733" s="328">
        <v>12.215999999999999</v>
      </c>
      <c r="G1733" s="42"/>
      <c r="H1733" s="48"/>
    </row>
    <row r="1734" s="2" customFormat="1" ht="16.8" customHeight="1">
      <c r="A1734" s="42"/>
      <c r="B1734" s="48"/>
      <c r="C1734" s="325" t="s">
        <v>2258</v>
      </c>
      <c r="D1734" s="326" t="s">
        <v>48</v>
      </c>
      <c r="E1734" s="327" t="s">
        <v>48</v>
      </c>
      <c r="F1734" s="328">
        <v>23.268000000000001</v>
      </c>
      <c r="G1734" s="42"/>
      <c r="H1734" s="48"/>
    </row>
    <row r="1735" s="2" customFormat="1" ht="16.8" customHeight="1">
      <c r="A1735" s="42"/>
      <c r="B1735" s="48"/>
      <c r="C1735" s="325" t="s">
        <v>2260</v>
      </c>
      <c r="D1735" s="326" t="s">
        <v>48</v>
      </c>
      <c r="E1735" s="327" t="s">
        <v>48</v>
      </c>
      <c r="F1735" s="328">
        <v>23.268000000000001</v>
      </c>
      <c r="G1735" s="42"/>
      <c r="H1735" s="48"/>
    </row>
    <row r="1736" s="2" customFormat="1" ht="16.8" customHeight="1">
      <c r="A1736" s="42"/>
      <c r="B1736" s="48"/>
      <c r="C1736" s="325" t="s">
        <v>2261</v>
      </c>
      <c r="D1736" s="326" t="s">
        <v>48</v>
      </c>
      <c r="E1736" s="327" t="s">
        <v>48</v>
      </c>
      <c r="F1736" s="328">
        <v>18.949999999999999</v>
      </c>
      <c r="G1736" s="42"/>
      <c r="H1736" s="48"/>
    </row>
    <row r="1737" s="2" customFormat="1" ht="16.8" customHeight="1">
      <c r="A1737" s="42"/>
      <c r="B1737" s="48"/>
      <c r="C1737" s="325" t="s">
        <v>2882</v>
      </c>
      <c r="D1737" s="326" t="s">
        <v>48</v>
      </c>
      <c r="E1737" s="327" t="s">
        <v>48</v>
      </c>
      <c r="F1737" s="328">
        <v>0</v>
      </c>
      <c r="G1737" s="42"/>
      <c r="H1737" s="48"/>
    </row>
    <row r="1738" s="2" customFormat="1" ht="26.4" customHeight="1">
      <c r="A1738" s="42"/>
      <c r="B1738" s="48"/>
      <c r="C1738" s="324" t="s">
        <v>2930</v>
      </c>
      <c r="D1738" s="324" t="s">
        <v>136</v>
      </c>
      <c r="E1738" s="42"/>
      <c r="F1738" s="42"/>
      <c r="G1738" s="42"/>
      <c r="H1738" s="48"/>
    </row>
    <row r="1739" s="2" customFormat="1" ht="16.8" customHeight="1">
      <c r="A1739" s="42"/>
      <c r="B1739" s="48"/>
      <c r="C1739" s="325" t="s">
        <v>2931</v>
      </c>
      <c r="D1739" s="326" t="s">
        <v>48</v>
      </c>
      <c r="E1739" s="327" t="s">
        <v>48</v>
      </c>
      <c r="F1739" s="328">
        <v>463.63799999999998</v>
      </c>
      <c r="G1739" s="42"/>
      <c r="H1739" s="48"/>
    </row>
    <row r="1740" s="2" customFormat="1" ht="16.8" customHeight="1">
      <c r="A1740" s="42"/>
      <c r="B1740" s="48"/>
      <c r="C1740" s="325" t="s">
        <v>2932</v>
      </c>
      <c r="D1740" s="326" t="s">
        <v>48</v>
      </c>
      <c r="E1740" s="327" t="s">
        <v>48</v>
      </c>
      <c r="F1740" s="328">
        <v>75.310000000000002</v>
      </c>
      <c r="G1740" s="42"/>
      <c r="H1740" s="48"/>
    </row>
    <row r="1741" s="2" customFormat="1" ht="16.8" customHeight="1">
      <c r="A1741" s="42"/>
      <c r="B1741" s="48"/>
      <c r="C1741" s="325" t="s">
        <v>2933</v>
      </c>
      <c r="D1741" s="326" t="s">
        <v>48</v>
      </c>
      <c r="E1741" s="327" t="s">
        <v>48</v>
      </c>
      <c r="F1741" s="328">
        <v>110.547</v>
      </c>
      <c r="G1741" s="42"/>
      <c r="H1741" s="48"/>
    </row>
    <row r="1742" s="2" customFormat="1" ht="16.8" customHeight="1">
      <c r="A1742" s="42"/>
      <c r="B1742" s="48"/>
      <c r="C1742" s="325" t="s">
        <v>2934</v>
      </c>
      <c r="D1742" s="326" t="s">
        <v>48</v>
      </c>
      <c r="E1742" s="327" t="s">
        <v>48</v>
      </c>
      <c r="F1742" s="328">
        <v>154700</v>
      </c>
      <c r="G1742" s="42"/>
      <c r="H1742" s="48"/>
    </row>
    <row r="1743" s="2" customFormat="1" ht="16.8" customHeight="1">
      <c r="A1743" s="42"/>
      <c r="B1743" s="48"/>
      <c r="C1743" s="325" t="s">
        <v>2935</v>
      </c>
      <c r="D1743" s="326" t="s">
        <v>48</v>
      </c>
      <c r="E1743" s="327" t="s">
        <v>48</v>
      </c>
      <c r="F1743" s="328">
        <v>158636.06599999999</v>
      </c>
      <c r="G1743" s="42"/>
      <c r="H1743" s="48"/>
    </row>
    <row r="1744" s="2" customFormat="1" ht="16.8" customHeight="1">
      <c r="A1744" s="42"/>
      <c r="B1744" s="48"/>
      <c r="C1744" s="325" t="s">
        <v>2936</v>
      </c>
      <c r="D1744" s="326" t="s">
        <v>48</v>
      </c>
      <c r="E1744" s="327" t="s">
        <v>48</v>
      </c>
      <c r="F1744" s="328">
        <v>181780</v>
      </c>
      <c r="G1744" s="42"/>
      <c r="H1744" s="48"/>
    </row>
    <row r="1745" s="2" customFormat="1" ht="16.8" customHeight="1">
      <c r="A1745" s="42"/>
      <c r="B1745" s="48"/>
      <c r="C1745" s="325" t="s">
        <v>612</v>
      </c>
      <c r="D1745" s="326" t="s">
        <v>48</v>
      </c>
      <c r="E1745" s="327" t="s">
        <v>48</v>
      </c>
      <c r="F1745" s="328">
        <v>55.247999999999998</v>
      </c>
      <c r="G1745" s="42"/>
      <c r="H1745" s="48"/>
    </row>
    <row r="1746" s="2" customFormat="1" ht="16.8" customHeight="1">
      <c r="A1746" s="42"/>
      <c r="B1746" s="48"/>
      <c r="C1746" s="325" t="s">
        <v>2937</v>
      </c>
      <c r="D1746" s="326" t="s">
        <v>48</v>
      </c>
      <c r="E1746" s="327" t="s">
        <v>48</v>
      </c>
      <c r="F1746" s="328">
        <v>15.199999999999999</v>
      </c>
      <c r="G1746" s="42"/>
      <c r="H1746" s="48"/>
    </row>
    <row r="1747" s="2" customFormat="1" ht="16.8" customHeight="1">
      <c r="A1747" s="42"/>
      <c r="B1747" s="48"/>
      <c r="C1747" s="325" t="s">
        <v>614</v>
      </c>
      <c r="D1747" s="326" t="s">
        <v>48</v>
      </c>
      <c r="E1747" s="327" t="s">
        <v>48</v>
      </c>
      <c r="F1747" s="328">
        <v>14</v>
      </c>
      <c r="G1747" s="42"/>
      <c r="H1747" s="48"/>
    </row>
    <row r="1748" s="2" customFormat="1" ht="16.8" customHeight="1">
      <c r="A1748" s="42"/>
      <c r="B1748" s="48"/>
      <c r="C1748" s="325" t="s">
        <v>615</v>
      </c>
      <c r="D1748" s="326" t="s">
        <v>48</v>
      </c>
      <c r="E1748" s="327" t="s">
        <v>48</v>
      </c>
      <c r="F1748" s="328">
        <v>86.757999999999996</v>
      </c>
      <c r="G1748" s="42"/>
      <c r="H1748" s="48"/>
    </row>
    <row r="1749" s="2" customFormat="1" ht="16.8" customHeight="1">
      <c r="A1749" s="42"/>
      <c r="B1749" s="48"/>
      <c r="C1749" s="325" t="s">
        <v>2938</v>
      </c>
      <c r="D1749" s="326" t="s">
        <v>48</v>
      </c>
      <c r="E1749" s="327" t="s">
        <v>48</v>
      </c>
      <c r="F1749" s="328">
        <v>19.800000000000001</v>
      </c>
      <c r="G1749" s="42"/>
      <c r="H1749" s="48"/>
    </row>
    <row r="1750" s="2" customFormat="1" ht="16.8" customHeight="1">
      <c r="A1750" s="42"/>
      <c r="B1750" s="48"/>
      <c r="C1750" s="325" t="s">
        <v>2939</v>
      </c>
      <c r="D1750" s="326" t="s">
        <v>48</v>
      </c>
      <c r="E1750" s="327" t="s">
        <v>48</v>
      </c>
      <c r="F1750" s="328">
        <v>66.957999999999998</v>
      </c>
      <c r="G1750" s="42"/>
      <c r="H1750" s="48"/>
    </row>
    <row r="1751" s="2" customFormat="1" ht="16.8" customHeight="1">
      <c r="A1751" s="42"/>
      <c r="B1751" s="48"/>
      <c r="C1751" s="325" t="s">
        <v>634</v>
      </c>
      <c r="D1751" s="326" t="s">
        <v>48</v>
      </c>
      <c r="E1751" s="327" t="s">
        <v>48</v>
      </c>
      <c r="F1751" s="328">
        <v>109.41</v>
      </c>
      <c r="G1751" s="42"/>
      <c r="H1751" s="48"/>
    </row>
    <row r="1752" s="2" customFormat="1" ht="16.8" customHeight="1">
      <c r="A1752" s="42"/>
      <c r="B1752" s="48"/>
      <c r="C1752" s="325" t="s">
        <v>636</v>
      </c>
      <c r="D1752" s="326" t="s">
        <v>48</v>
      </c>
      <c r="E1752" s="327" t="s">
        <v>48</v>
      </c>
      <c r="F1752" s="328">
        <v>135.755</v>
      </c>
      <c r="G1752" s="42"/>
      <c r="H1752" s="48"/>
    </row>
    <row r="1753" s="2" customFormat="1" ht="16.8" customHeight="1">
      <c r="A1753" s="42"/>
      <c r="B1753" s="48"/>
      <c r="C1753" s="325" t="s">
        <v>2940</v>
      </c>
      <c r="D1753" s="326" t="s">
        <v>2941</v>
      </c>
      <c r="E1753" s="327" t="s">
        <v>314</v>
      </c>
      <c r="F1753" s="328">
        <v>38.511000000000003</v>
      </c>
      <c r="G1753" s="42"/>
      <c r="H1753" s="48"/>
    </row>
    <row r="1754" s="2" customFormat="1" ht="16.8" customHeight="1">
      <c r="A1754" s="42"/>
      <c r="B1754" s="48"/>
      <c r="C1754" s="325" t="s">
        <v>2942</v>
      </c>
      <c r="D1754" s="326" t="s">
        <v>48</v>
      </c>
      <c r="E1754" s="327" t="s">
        <v>48</v>
      </c>
      <c r="F1754" s="328">
        <v>910.04200000000003</v>
      </c>
      <c r="G1754" s="42"/>
      <c r="H1754" s="48"/>
    </row>
    <row r="1755" s="2" customFormat="1" ht="16.8" customHeight="1">
      <c r="A1755" s="42"/>
      <c r="B1755" s="48"/>
      <c r="C1755" s="325" t="s">
        <v>2943</v>
      </c>
      <c r="D1755" s="326" t="s">
        <v>48</v>
      </c>
      <c r="E1755" s="327" t="s">
        <v>48</v>
      </c>
      <c r="F1755" s="328">
        <v>1475.5239999999999</v>
      </c>
      <c r="G1755" s="42"/>
      <c r="H1755" s="48"/>
    </row>
    <row r="1756" s="2" customFormat="1" ht="16.8" customHeight="1">
      <c r="A1756" s="42"/>
      <c r="B1756" s="48"/>
      <c r="C1756" s="325" t="s">
        <v>647</v>
      </c>
      <c r="D1756" s="326" t="s">
        <v>48</v>
      </c>
      <c r="E1756" s="327" t="s">
        <v>48</v>
      </c>
      <c r="F1756" s="328">
        <v>589.952</v>
      </c>
      <c r="G1756" s="42"/>
      <c r="H1756" s="48"/>
    </row>
    <row r="1757" s="2" customFormat="1" ht="16.8" customHeight="1">
      <c r="A1757" s="42"/>
      <c r="B1757" s="48"/>
      <c r="C1757" s="325" t="s">
        <v>2944</v>
      </c>
      <c r="D1757" s="326" t="s">
        <v>48</v>
      </c>
      <c r="E1757" s="327" t="s">
        <v>48</v>
      </c>
      <c r="F1757" s="328">
        <v>20.475000000000001</v>
      </c>
      <c r="G1757" s="42"/>
      <c r="H1757" s="48"/>
    </row>
    <row r="1758" s="2" customFormat="1" ht="16.8" customHeight="1">
      <c r="A1758" s="42"/>
      <c r="B1758" s="48"/>
      <c r="C1758" s="325" t="s">
        <v>2945</v>
      </c>
      <c r="D1758" s="326" t="s">
        <v>48</v>
      </c>
      <c r="E1758" s="327" t="s">
        <v>48</v>
      </c>
      <c r="F1758" s="328">
        <v>2.1030000000000002</v>
      </c>
      <c r="G1758" s="42"/>
      <c r="H1758" s="48"/>
    </row>
    <row r="1759" s="2" customFormat="1" ht="16.8" customHeight="1">
      <c r="A1759" s="42"/>
      <c r="B1759" s="48"/>
      <c r="C1759" s="325" t="s">
        <v>2946</v>
      </c>
      <c r="D1759" s="326" t="s">
        <v>48</v>
      </c>
      <c r="E1759" s="327" t="s">
        <v>48</v>
      </c>
      <c r="F1759" s="328">
        <v>3.2469999999999999</v>
      </c>
      <c r="G1759" s="42"/>
      <c r="H1759" s="48"/>
    </row>
    <row r="1760" s="2" customFormat="1" ht="16.8" customHeight="1">
      <c r="A1760" s="42"/>
      <c r="B1760" s="48"/>
      <c r="C1760" s="325" t="s">
        <v>2947</v>
      </c>
      <c r="D1760" s="326" t="s">
        <v>48</v>
      </c>
      <c r="E1760" s="327" t="s">
        <v>48</v>
      </c>
      <c r="F1760" s="328">
        <v>0.317</v>
      </c>
      <c r="G1760" s="42"/>
      <c r="H1760" s="48"/>
    </row>
    <row r="1761" s="2" customFormat="1" ht="16.8" customHeight="1">
      <c r="A1761" s="42"/>
      <c r="B1761" s="48"/>
      <c r="C1761" s="325" t="s">
        <v>2948</v>
      </c>
      <c r="D1761" s="326" t="s">
        <v>2949</v>
      </c>
      <c r="E1761" s="327" t="s">
        <v>48</v>
      </c>
      <c r="F1761" s="328">
        <v>19.68</v>
      </c>
      <c r="G1761" s="42"/>
      <c r="H1761" s="48"/>
    </row>
    <row r="1762" s="2" customFormat="1" ht="16.8" customHeight="1">
      <c r="A1762" s="42"/>
      <c r="B1762" s="48"/>
      <c r="C1762" s="325" t="s">
        <v>2950</v>
      </c>
      <c r="D1762" s="326" t="s">
        <v>48</v>
      </c>
      <c r="E1762" s="327" t="s">
        <v>48</v>
      </c>
      <c r="F1762" s="328">
        <v>20.745999999999999</v>
      </c>
      <c r="G1762" s="42"/>
      <c r="H1762" s="48"/>
    </row>
    <row r="1763" s="2" customFormat="1" ht="16.8" customHeight="1">
      <c r="A1763" s="42"/>
      <c r="B1763" s="48"/>
      <c r="C1763" s="325" t="s">
        <v>2951</v>
      </c>
      <c r="D1763" s="326" t="s">
        <v>48</v>
      </c>
      <c r="E1763" s="327" t="s">
        <v>48</v>
      </c>
      <c r="F1763" s="328">
        <v>2.024</v>
      </c>
      <c r="G1763" s="42"/>
      <c r="H1763" s="48"/>
    </row>
    <row r="1764" s="2" customFormat="1" ht="16.8" customHeight="1">
      <c r="A1764" s="42"/>
      <c r="B1764" s="48"/>
      <c r="C1764" s="325" t="s">
        <v>2952</v>
      </c>
      <c r="D1764" s="326" t="s">
        <v>48</v>
      </c>
      <c r="E1764" s="327" t="s">
        <v>48</v>
      </c>
      <c r="F1764" s="328">
        <v>6.6749999999999998</v>
      </c>
      <c r="G1764" s="42"/>
      <c r="H1764" s="48"/>
    </row>
    <row r="1765" s="2" customFormat="1" ht="16.8" customHeight="1">
      <c r="A1765" s="42"/>
      <c r="B1765" s="48"/>
      <c r="C1765" s="325" t="s">
        <v>2953</v>
      </c>
      <c r="D1765" s="326" t="s">
        <v>48</v>
      </c>
      <c r="E1765" s="327" t="s">
        <v>48</v>
      </c>
      <c r="F1765" s="328">
        <v>0.65100000000000002</v>
      </c>
      <c r="G1765" s="42"/>
      <c r="H1765" s="48"/>
    </row>
    <row r="1766" s="2" customFormat="1" ht="16.8" customHeight="1">
      <c r="A1766" s="42"/>
      <c r="B1766" s="48"/>
      <c r="C1766" s="325" t="s">
        <v>1554</v>
      </c>
      <c r="D1766" s="326" t="s">
        <v>48</v>
      </c>
      <c r="E1766" s="327" t="s">
        <v>48</v>
      </c>
      <c r="F1766" s="328">
        <v>27.006</v>
      </c>
      <c r="G1766" s="42"/>
      <c r="H1766" s="48"/>
    </row>
    <row r="1767" s="2" customFormat="1" ht="16.8" customHeight="1">
      <c r="A1767" s="42"/>
      <c r="B1767" s="48"/>
      <c r="C1767" s="325" t="s">
        <v>2954</v>
      </c>
      <c r="D1767" s="326" t="s">
        <v>48</v>
      </c>
      <c r="E1767" s="327" t="s">
        <v>48</v>
      </c>
      <c r="F1767" s="328">
        <v>37.018999999999998</v>
      </c>
      <c r="G1767" s="42"/>
      <c r="H1767" s="48"/>
    </row>
    <row r="1768" s="2" customFormat="1" ht="16.8" customHeight="1">
      <c r="A1768" s="42"/>
      <c r="B1768" s="48"/>
      <c r="C1768" s="325" t="s">
        <v>2955</v>
      </c>
      <c r="D1768" s="326" t="s">
        <v>48</v>
      </c>
      <c r="E1768" s="327" t="s">
        <v>48</v>
      </c>
      <c r="F1768" s="328">
        <v>39.453000000000003</v>
      </c>
      <c r="G1768" s="42"/>
      <c r="H1768" s="48"/>
    </row>
    <row r="1769" s="2" customFormat="1" ht="16.8" customHeight="1">
      <c r="A1769" s="42"/>
      <c r="B1769" s="48"/>
      <c r="C1769" s="325" t="s">
        <v>2956</v>
      </c>
      <c r="D1769" s="326" t="s">
        <v>48</v>
      </c>
      <c r="E1769" s="327" t="s">
        <v>48</v>
      </c>
      <c r="F1769" s="328">
        <v>6.2569999999999997</v>
      </c>
      <c r="G1769" s="42"/>
      <c r="H1769" s="48"/>
    </row>
    <row r="1770" s="2" customFormat="1" ht="16.8" customHeight="1">
      <c r="A1770" s="42"/>
      <c r="B1770" s="48"/>
      <c r="C1770" s="325" t="s">
        <v>2957</v>
      </c>
      <c r="D1770" s="326" t="s">
        <v>48</v>
      </c>
      <c r="E1770" s="327" t="s">
        <v>48</v>
      </c>
      <c r="F1770" s="328">
        <v>39.973999999999997</v>
      </c>
      <c r="G1770" s="42"/>
      <c r="H1770" s="48"/>
    </row>
    <row r="1771" s="2" customFormat="1" ht="16.8" customHeight="1">
      <c r="A1771" s="42"/>
      <c r="B1771" s="48"/>
      <c r="C1771" s="325" t="s">
        <v>2958</v>
      </c>
      <c r="D1771" s="326" t="s">
        <v>48</v>
      </c>
      <c r="E1771" s="327" t="s">
        <v>48</v>
      </c>
      <c r="F1771" s="328">
        <v>19.986999999999998</v>
      </c>
      <c r="G1771" s="42"/>
      <c r="H1771" s="48"/>
    </row>
    <row r="1772" s="2" customFormat="1" ht="16.8" customHeight="1">
      <c r="A1772" s="42"/>
      <c r="B1772" s="48"/>
      <c r="C1772" s="325" t="s">
        <v>2959</v>
      </c>
      <c r="D1772" s="326" t="s">
        <v>48</v>
      </c>
      <c r="E1772" s="327" t="s">
        <v>48</v>
      </c>
      <c r="F1772" s="328">
        <v>230.55199999999999</v>
      </c>
      <c r="G1772" s="42"/>
      <c r="H1772" s="48"/>
    </row>
    <row r="1773" s="2" customFormat="1" ht="16.8" customHeight="1">
      <c r="A1773" s="42"/>
      <c r="B1773" s="48"/>
      <c r="C1773" s="325" t="s">
        <v>2960</v>
      </c>
      <c r="D1773" s="326" t="s">
        <v>48</v>
      </c>
      <c r="E1773" s="327" t="s">
        <v>48</v>
      </c>
      <c r="F1773" s="328">
        <v>87.861999999999995</v>
      </c>
      <c r="G1773" s="42"/>
      <c r="H1773" s="48"/>
    </row>
    <row r="1774" s="2" customFormat="1" ht="16.8" customHeight="1">
      <c r="A1774" s="42"/>
      <c r="B1774" s="48"/>
      <c r="C1774" s="325" t="s">
        <v>2961</v>
      </c>
      <c r="D1774" s="326" t="s">
        <v>48</v>
      </c>
      <c r="E1774" s="327" t="s">
        <v>48</v>
      </c>
      <c r="F1774" s="328">
        <v>0.70399999999999996</v>
      </c>
      <c r="G1774" s="42"/>
      <c r="H1774" s="48"/>
    </row>
    <row r="1775" s="2" customFormat="1" ht="16.8" customHeight="1">
      <c r="A1775" s="42"/>
      <c r="B1775" s="48"/>
      <c r="C1775" s="325" t="s">
        <v>2962</v>
      </c>
      <c r="D1775" s="326" t="s">
        <v>48</v>
      </c>
      <c r="E1775" s="327" t="s">
        <v>48</v>
      </c>
      <c r="F1775" s="328">
        <v>6.7649999999999997</v>
      </c>
      <c r="G1775" s="42"/>
      <c r="H1775" s="48"/>
    </row>
    <row r="1776" s="2" customFormat="1" ht="16.8" customHeight="1">
      <c r="A1776" s="42"/>
      <c r="B1776" s="48"/>
      <c r="C1776" s="325" t="s">
        <v>2963</v>
      </c>
      <c r="D1776" s="326" t="s">
        <v>48</v>
      </c>
      <c r="E1776" s="327" t="s">
        <v>48</v>
      </c>
      <c r="F1776" s="328">
        <v>0.35199999999999998</v>
      </c>
      <c r="G1776" s="42"/>
      <c r="H1776" s="48"/>
    </row>
    <row r="1777" s="2" customFormat="1" ht="16.8" customHeight="1">
      <c r="A1777" s="42"/>
      <c r="B1777" s="48"/>
      <c r="C1777" s="325" t="s">
        <v>2964</v>
      </c>
      <c r="D1777" s="326" t="s">
        <v>48</v>
      </c>
      <c r="E1777" s="327" t="s">
        <v>48</v>
      </c>
      <c r="F1777" s="328">
        <v>3.6080000000000001</v>
      </c>
      <c r="G1777" s="42"/>
      <c r="H1777" s="48"/>
    </row>
    <row r="1778" s="2" customFormat="1" ht="16.8" customHeight="1">
      <c r="A1778" s="42"/>
      <c r="B1778" s="48"/>
      <c r="C1778" s="325" t="s">
        <v>1571</v>
      </c>
      <c r="D1778" s="326" t="s">
        <v>48</v>
      </c>
      <c r="E1778" s="327" t="s">
        <v>48</v>
      </c>
      <c r="F1778" s="328">
        <v>23.989999999999998</v>
      </c>
      <c r="G1778" s="42"/>
      <c r="H1778" s="48"/>
    </row>
    <row r="1779" s="2" customFormat="1" ht="16.8" customHeight="1">
      <c r="A1779" s="42"/>
      <c r="B1779" s="48"/>
      <c r="C1779" s="325" t="s">
        <v>1593</v>
      </c>
      <c r="D1779" s="326" t="s">
        <v>48</v>
      </c>
      <c r="E1779" s="327" t="s">
        <v>48</v>
      </c>
      <c r="F1779" s="328">
        <v>71.968999999999994</v>
      </c>
      <c r="G1779" s="42"/>
      <c r="H1779" s="48"/>
    </row>
    <row r="1780" s="2" customFormat="1" ht="16.8" customHeight="1">
      <c r="A1780" s="42"/>
      <c r="B1780" s="48"/>
      <c r="C1780" s="325" t="s">
        <v>1596</v>
      </c>
      <c r="D1780" s="326" t="s">
        <v>48</v>
      </c>
      <c r="E1780" s="327" t="s">
        <v>48</v>
      </c>
      <c r="F1780" s="328">
        <v>47.978999999999999</v>
      </c>
      <c r="G1780" s="42"/>
      <c r="H1780" s="48"/>
    </row>
    <row r="1781" s="2" customFormat="1" ht="16.8" customHeight="1">
      <c r="A1781" s="42"/>
      <c r="B1781" s="48"/>
      <c r="C1781" s="325" t="s">
        <v>1599</v>
      </c>
      <c r="D1781" s="326" t="s">
        <v>48</v>
      </c>
      <c r="E1781" s="327" t="s">
        <v>48</v>
      </c>
      <c r="F1781" s="328">
        <v>143.93799999999999</v>
      </c>
      <c r="G1781" s="42"/>
      <c r="H1781" s="48"/>
    </row>
    <row r="1782" s="2" customFormat="1" ht="16.8" customHeight="1">
      <c r="A1782" s="42"/>
      <c r="B1782" s="48"/>
      <c r="C1782" s="325" t="s">
        <v>1602</v>
      </c>
      <c r="D1782" s="326" t="s">
        <v>48</v>
      </c>
      <c r="E1782" s="327" t="s">
        <v>48</v>
      </c>
      <c r="F1782" s="328">
        <v>167.928</v>
      </c>
      <c r="G1782" s="42"/>
      <c r="H1782" s="48"/>
    </row>
    <row r="1783" s="2" customFormat="1" ht="16.8" customHeight="1">
      <c r="A1783" s="42"/>
      <c r="B1783" s="48"/>
      <c r="C1783" s="325" t="s">
        <v>1605</v>
      </c>
      <c r="D1783" s="326" t="s">
        <v>48</v>
      </c>
      <c r="E1783" s="327" t="s">
        <v>48</v>
      </c>
      <c r="F1783" s="328">
        <v>503.78300000000002</v>
      </c>
      <c r="G1783" s="42"/>
      <c r="H1783" s="48"/>
    </row>
    <row r="1784" s="2" customFormat="1" ht="16.8" customHeight="1">
      <c r="A1784" s="42"/>
      <c r="B1784" s="48"/>
      <c r="C1784" s="325" t="s">
        <v>1591</v>
      </c>
      <c r="D1784" s="326" t="s">
        <v>48</v>
      </c>
      <c r="E1784" s="327" t="s">
        <v>48</v>
      </c>
      <c r="F1784" s="328">
        <v>1190.1379999999999</v>
      </c>
      <c r="G1784" s="42"/>
      <c r="H1784" s="48"/>
    </row>
    <row r="1785" s="2" customFormat="1" ht="16.8" customHeight="1">
      <c r="A1785" s="42"/>
      <c r="B1785" s="48"/>
      <c r="C1785" s="325" t="s">
        <v>1559</v>
      </c>
      <c r="D1785" s="326" t="s">
        <v>48</v>
      </c>
      <c r="E1785" s="327" t="s">
        <v>48</v>
      </c>
      <c r="F1785" s="328">
        <v>959.58600000000001</v>
      </c>
      <c r="G1785" s="42"/>
      <c r="H1785" s="48"/>
    </row>
    <row r="1786" s="2" customFormat="1" ht="16.8" customHeight="1">
      <c r="A1786" s="42"/>
      <c r="B1786" s="48"/>
      <c r="C1786" s="325" t="s">
        <v>681</v>
      </c>
      <c r="D1786" s="326" t="s">
        <v>48</v>
      </c>
      <c r="E1786" s="327" t="s">
        <v>48</v>
      </c>
      <c r="F1786" s="328">
        <v>562.94600000000003</v>
      </c>
      <c r="G1786" s="42"/>
      <c r="H1786" s="48"/>
    </row>
    <row r="1787" s="2" customFormat="1" ht="16.8" customHeight="1">
      <c r="A1787" s="42"/>
      <c r="B1787" s="48"/>
      <c r="C1787" s="325" t="s">
        <v>2965</v>
      </c>
      <c r="D1787" s="326" t="s">
        <v>48</v>
      </c>
      <c r="E1787" s="327" t="s">
        <v>48</v>
      </c>
      <c r="F1787" s="328">
        <v>23.873999999999999</v>
      </c>
      <c r="G1787" s="42"/>
      <c r="H1787" s="48"/>
    </row>
    <row r="1788" s="2" customFormat="1" ht="16.8" customHeight="1">
      <c r="A1788" s="42"/>
      <c r="B1788" s="48"/>
      <c r="C1788" s="325" t="s">
        <v>2966</v>
      </c>
      <c r="D1788" s="326" t="s">
        <v>48</v>
      </c>
      <c r="E1788" s="327" t="s">
        <v>48</v>
      </c>
      <c r="F1788" s="328">
        <v>7.4690000000000003</v>
      </c>
      <c r="G1788" s="42"/>
      <c r="H1788" s="48"/>
    </row>
    <row r="1789" s="2" customFormat="1" ht="16.8" customHeight="1">
      <c r="A1789" s="42"/>
      <c r="B1789" s="48"/>
      <c r="C1789" s="325" t="s">
        <v>2967</v>
      </c>
      <c r="D1789" s="326" t="s">
        <v>48</v>
      </c>
      <c r="E1789" s="327" t="s">
        <v>48</v>
      </c>
      <c r="F1789" s="328">
        <v>37.659999999999997</v>
      </c>
      <c r="G1789" s="42"/>
      <c r="H1789" s="48"/>
    </row>
    <row r="1790" s="2" customFormat="1" ht="16.8" customHeight="1">
      <c r="A1790" s="42"/>
      <c r="B1790" s="48"/>
      <c r="C1790" s="325" t="s">
        <v>2968</v>
      </c>
      <c r="D1790" s="326" t="s">
        <v>48</v>
      </c>
      <c r="E1790" s="327" t="s">
        <v>48</v>
      </c>
      <c r="F1790" s="328">
        <v>146.03100000000001</v>
      </c>
      <c r="G1790" s="42"/>
      <c r="H1790" s="48"/>
    </row>
    <row r="1791" s="2" customFormat="1" ht="16.8" customHeight="1">
      <c r="A1791" s="42"/>
      <c r="B1791" s="48"/>
      <c r="C1791" s="325" t="s">
        <v>2969</v>
      </c>
      <c r="D1791" s="326" t="s">
        <v>48</v>
      </c>
      <c r="E1791" s="327" t="s">
        <v>48</v>
      </c>
      <c r="F1791" s="328">
        <v>54</v>
      </c>
      <c r="G1791" s="42"/>
      <c r="H1791" s="48"/>
    </row>
    <row r="1792" s="2" customFormat="1" ht="16.8" customHeight="1">
      <c r="A1792" s="42"/>
      <c r="B1792" s="48"/>
      <c r="C1792" s="325" t="s">
        <v>2970</v>
      </c>
      <c r="D1792" s="326" t="s">
        <v>48</v>
      </c>
      <c r="E1792" s="327" t="s">
        <v>48</v>
      </c>
      <c r="F1792" s="328">
        <v>29.719999999999999</v>
      </c>
      <c r="G1792" s="42"/>
      <c r="H1792" s="48"/>
    </row>
    <row r="1793" s="2" customFormat="1" ht="16.8" customHeight="1">
      <c r="A1793" s="42"/>
      <c r="B1793" s="48"/>
      <c r="C1793" s="325" t="s">
        <v>2971</v>
      </c>
      <c r="D1793" s="326" t="s">
        <v>48</v>
      </c>
      <c r="E1793" s="327" t="s">
        <v>48</v>
      </c>
      <c r="F1793" s="328">
        <v>24.651</v>
      </c>
      <c r="G1793" s="42"/>
      <c r="H1793" s="48"/>
    </row>
    <row r="1794" s="2" customFormat="1" ht="16.8" customHeight="1">
      <c r="A1794" s="42"/>
      <c r="B1794" s="48"/>
      <c r="C1794" s="325" t="s">
        <v>2972</v>
      </c>
      <c r="D1794" s="326" t="s">
        <v>48</v>
      </c>
      <c r="E1794" s="327" t="s">
        <v>48</v>
      </c>
      <c r="F1794" s="328">
        <v>40.460000000000001</v>
      </c>
      <c r="G1794" s="42"/>
      <c r="H1794" s="48"/>
    </row>
    <row r="1795" s="2" customFormat="1" ht="16.8" customHeight="1">
      <c r="A1795" s="42"/>
      <c r="B1795" s="48"/>
      <c r="C1795" s="325" t="s">
        <v>2973</v>
      </c>
      <c r="D1795" s="326" t="s">
        <v>48</v>
      </c>
      <c r="E1795" s="327" t="s">
        <v>48</v>
      </c>
      <c r="F1795" s="328">
        <v>3.5169999999999999</v>
      </c>
      <c r="G1795" s="42"/>
      <c r="H1795" s="48"/>
    </row>
    <row r="1796" s="2" customFormat="1" ht="26.4" customHeight="1">
      <c r="A1796" s="42"/>
      <c r="B1796" s="48"/>
      <c r="C1796" s="324" t="s">
        <v>2974</v>
      </c>
      <c r="D1796" s="324" t="s">
        <v>139</v>
      </c>
      <c r="E1796" s="42"/>
      <c r="F1796" s="42"/>
      <c r="G1796" s="42"/>
      <c r="H1796" s="48"/>
    </row>
    <row r="1797" s="2" customFormat="1" ht="16.8" customHeight="1">
      <c r="A1797" s="42"/>
      <c r="B1797" s="48"/>
      <c r="C1797" s="325" t="s">
        <v>2238</v>
      </c>
      <c r="D1797" s="326" t="s">
        <v>48</v>
      </c>
      <c r="E1797" s="327" t="s">
        <v>48</v>
      </c>
      <c r="F1797" s="328">
        <v>5.1100000000000003</v>
      </c>
      <c r="G1797" s="42"/>
      <c r="H1797" s="48"/>
    </row>
    <row r="1798" s="2" customFormat="1" ht="16.8" customHeight="1">
      <c r="A1798" s="42"/>
      <c r="B1798" s="48"/>
      <c r="C1798" s="329" t="s">
        <v>48</v>
      </c>
      <c r="D1798" s="329" t="s">
        <v>834</v>
      </c>
      <c r="E1798" s="20" t="s">
        <v>48</v>
      </c>
      <c r="F1798" s="330">
        <v>0</v>
      </c>
      <c r="G1798" s="42"/>
      <c r="H1798" s="48"/>
    </row>
    <row r="1799" s="2" customFormat="1" ht="16.8" customHeight="1">
      <c r="A1799" s="42"/>
      <c r="B1799" s="48"/>
      <c r="C1799" s="329" t="s">
        <v>48</v>
      </c>
      <c r="D1799" s="329" t="s">
        <v>2420</v>
      </c>
      <c r="E1799" s="20" t="s">
        <v>48</v>
      </c>
      <c r="F1799" s="330">
        <v>5.8949999999999996</v>
      </c>
      <c r="G1799" s="42"/>
      <c r="H1799" s="48"/>
    </row>
    <row r="1800" s="2" customFormat="1" ht="16.8" customHeight="1">
      <c r="A1800" s="42"/>
      <c r="B1800" s="48"/>
      <c r="C1800" s="329" t="s">
        <v>48</v>
      </c>
      <c r="D1800" s="329" t="s">
        <v>2421</v>
      </c>
      <c r="E1800" s="20" t="s">
        <v>48</v>
      </c>
      <c r="F1800" s="330">
        <v>-0.78500000000000003</v>
      </c>
      <c r="G1800" s="42"/>
      <c r="H1800" s="48"/>
    </row>
    <row r="1801" s="2" customFormat="1" ht="16.8" customHeight="1">
      <c r="A1801" s="42"/>
      <c r="B1801" s="48"/>
      <c r="C1801" s="329" t="s">
        <v>2238</v>
      </c>
      <c r="D1801" s="329" t="s">
        <v>268</v>
      </c>
      <c r="E1801" s="20" t="s">
        <v>48</v>
      </c>
      <c r="F1801" s="330">
        <v>5.1100000000000003</v>
      </c>
      <c r="G1801" s="42"/>
      <c r="H1801" s="48"/>
    </row>
    <row r="1802" s="2" customFormat="1" ht="16.8" customHeight="1">
      <c r="A1802" s="42"/>
      <c r="B1802" s="48"/>
      <c r="C1802" s="331" t="s">
        <v>2780</v>
      </c>
      <c r="D1802" s="42"/>
      <c r="E1802" s="42"/>
      <c r="F1802" s="42"/>
      <c r="G1802" s="42"/>
      <c r="H1802" s="48"/>
    </row>
    <row r="1803" s="2" customFormat="1" ht="16.8" customHeight="1">
      <c r="A1803" s="42"/>
      <c r="B1803" s="48"/>
      <c r="C1803" s="329" t="s">
        <v>1018</v>
      </c>
      <c r="D1803" s="329" t="s">
        <v>2843</v>
      </c>
      <c r="E1803" s="20" t="s">
        <v>314</v>
      </c>
      <c r="F1803" s="330">
        <v>5.1100000000000003</v>
      </c>
      <c r="G1803" s="42"/>
      <c r="H1803" s="48"/>
    </row>
    <row r="1804" s="2" customFormat="1" ht="16.8" customHeight="1">
      <c r="A1804" s="42"/>
      <c r="B1804" s="48"/>
      <c r="C1804" s="329" t="s">
        <v>906</v>
      </c>
      <c r="D1804" s="329" t="s">
        <v>2831</v>
      </c>
      <c r="E1804" s="20" t="s">
        <v>314</v>
      </c>
      <c r="F1804" s="330">
        <v>79.638999999999996</v>
      </c>
      <c r="G1804" s="42"/>
      <c r="H1804" s="48"/>
    </row>
    <row r="1805" s="2" customFormat="1" ht="16.8" customHeight="1">
      <c r="A1805" s="42"/>
      <c r="B1805" s="48"/>
      <c r="C1805" s="325" t="s">
        <v>2275</v>
      </c>
      <c r="D1805" s="326" t="s">
        <v>48</v>
      </c>
      <c r="E1805" s="327" t="s">
        <v>48</v>
      </c>
      <c r="F1805" s="328">
        <v>0</v>
      </c>
      <c r="G1805" s="42"/>
      <c r="H1805" s="48"/>
    </row>
    <row r="1806" s="2" customFormat="1" ht="16.8" customHeight="1">
      <c r="A1806" s="42"/>
      <c r="B1806" s="48"/>
      <c r="C1806" s="329" t="s">
        <v>48</v>
      </c>
      <c r="D1806" s="329" t="s">
        <v>2403</v>
      </c>
      <c r="E1806" s="20" t="s">
        <v>48</v>
      </c>
      <c r="F1806" s="330">
        <v>0</v>
      </c>
      <c r="G1806" s="42"/>
      <c r="H1806" s="48"/>
    </row>
    <row r="1807" s="2" customFormat="1" ht="16.8" customHeight="1">
      <c r="A1807" s="42"/>
      <c r="B1807" s="48"/>
      <c r="C1807" s="329" t="s">
        <v>2275</v>
      </c>
      <c r="D1807" s="329" t="s">
        <v>2276</v>
      </c>
      <c r="E1807" s="20" t="s">
        <v>48</v>
      </c>
      <c r="F1807" s="330">
        <v>0</v>
      </c>
      <c r="G1807" s="42"/>
      <c r="H1807" s="48"/>
    </row>
    <row r="1808" s="2" customFormat="1" ht="16.8" customHeight="1">
      <c r="A1808" s="42"/>
      <c r="B1808" s="48"/>
      <c r="C1808" s="325" t="s">
        <v>632</v>
      </c>
      <c r="D1808" s="326" t="s">
        <v>48</v>
      </c>
      <c r="E1808" s="327" t="s">
        <v>48</v>
      </c>
      <c r="F1808" s="328">
        <v>33.326999999999998</v>
      </c>
      <c r="G1808" s="42"/>
      <c r="H1808" s="48"/>
    </row>
    <row r="1809" s="2" customFormat="1" ht="16.8" customHeight="1">
      <c r="A1809" s="42"/>
      <c r="B1809" s="48"/>
      <c r="C1809" s="329" t="s">
        <v>48</v>
      </c>
      <c r="D1809" s="329" t="s">
        <v>954</v>
      </c>
      <c r="E1809" s="20" t="s">
        <v>48</v>
      </c>
      <c r="F1809" s="330">
        <v>0</v>
      </c>
      <c r="G1809" s="42"/>
      <c r="H1809" s="48"/>
    </row>
    <row r="1810" s="2" customFormat="1" ht="16.8" customHeight="1">
      <c r="A1810" s="42"/>
      <c r="B1810" s="48"/>
      <c r="C1810" s="329" t="s">
        <v>48</v>
      </c>
      <c r="D1810" s="329" t="s">
        <v>2425</v>
      </c>
      <c r="E1810" s="20" t="s">
        <v>48</v>
      </c>
      <c r="F1810" s="330">
        <v>33.326999999999998</v>
      </c>
      <c r="G1810" s="42"/>
      <c r="H1810" s="48"/>
    </row>
    <row r="1811" s="2" customFormat="1" ht="16.8" customHeight="1">
      <c r="A1811" s="42"/>
      <c r="B1811" s="48"/>
      <c r="C1811" s="329" t="s">
        <v>632</v>
      </c>
      <c r="D1811" s="329" t="s">
        <v>268</v>
      </c>
      <c r="E1811" s="20" t="s">
        <v>48</v>
      </c>
      <c r="F1811" s="330">
        <v>33.326999999999998</v>
      </c>
      <c r="G1811" s="42"/>
      <c r="H1811" s="48"/>
    </row>
    <row r="1812" s="2" customFormat="1" ht="16.8" customHeight="1">
      <c r="A1812" s="42"/>
      <c r="B1812" s="48"/>
      <c r="C1812" s="331" t="s">
        <v>2780</v>
      </c>
      <c r="D1812" s="42"/>
      <c r="E1812" s="42"/>
      <c r="F1812" s="42"/>
      <c r="G1812" s="42"/>
      <c r="H1812" s="48"/>
    </row>
    <row r="1813" s="2" customFormat="1" ht="16.8" customHeight="1">
      <c r="A1813" s="42"/>
      <c r="B1813" s="48"/>
      <c r="C1813" s="329" t="s">
        <v>950</v>
      </c>
      <c r="D1813" s="329" t="s">
        <v>2848</v>
      </c>
      <c r="E1813" s="20" t="s">
        <v>259</v>
      </c>
      <c r="F1813" s="330">
        <v>33.326999999999998</v>
      </c>
      <c r="G1813" s="42"/>
      <c r="H1813" s="48"/>
    </row>
    <row r="1814" s="2" customFormat="1" ht="16.8" customHeight="1">
      <c r="A1814" s="42"/>
      <c r="B1814" s="48"/>
      <c r="C1814" s="329" t="s">
        <v>956</v>
      </c>
      <c r="D1814" s="329" t="s">
        <v>957</v>
      </c>
      <c r="E1814" s="20" t="s">
        <v>259</v>
      </c>
      <c r="F1814" s="330">
        <v>39.475999999999999</v>
      </c>
      <c r="G1814" s="42"/>
      <c r="H1814" s="48"/>
    </row>
    <row r="1815" s="2" customFormat="1" ht="16.8" customHeight="1">
      <c r="A1815" s="42"/>
      <c r="B1815" s="48"/>
      <c r="C1815" s="325" t="s">
        <v>647</v>
      </c>
      <c r="D1815" s="326" t="s">
        <v>48</v>
      </c>
      <c r="E1815" s="327" t="s">
        <v>48</v>
      </c>
      <c r="F1815" s="328">
        <v>100.09999999999999</v>
      </c>
      <c r="G1815" s="42"/>
      <c r="H1815" s="48"/>
    </row>
    <row r="1816" s="2" customFormat="1" ht="16.8" customHeight="1">
      <c r="A1816" s="42"/>
      <c r="B1816" s="48"/>
      <c r="C1816" s="329" t="s">
        <v>48</v>
      </c>
      <c r="D1816" s="329" t="s">
        <v>1554</v>
      </c>
      <c r="E1816" s="20" t="s">
        <v>48</v>
      </c>
      <c r="F1816" s="330">
        <v>4.3470000000000004</v>
      </c>
      <c r="G1816" s="42"/>
      <c r="H1816" s="48"/>
    </row>
    <row r="1817" s="2" customFormat="1" ht="16.8" customHeight="1">
      <c r="A1817" s="42"/>
      <c r="B1817" s="48"/>
      <c r="C1817" s="329" t="s">
        <v>48</v>
      </c>
      <c r="D1817" s="329" t="s">
        <v>2261</v>
      </c>
      <c r="E1817" s="20" t="s">
        <v>48</v>
      </c>
      <c r="F1817" s="330">
        <v>79.638999999999996</v>
      </c>
      <c r="G1817" s="42"/>
      <c r="H1817" s="48"/>
    </row>
    <row r="1818" s="2" customFormat="1" ht="16.8" customHeight="1">
      <c r="A1818" s="42"/>
      <c r="B1818" s="48"/>
      <c r="C1818" s="329" t="s">
        <v>48</v>
      </c>
      <c r="D1818" s="329" t="s">
        <v>651</v>
      </c>
      <c r="E1818" s="20" t="s">
        <v>48</v>
      </c>
      <c r="F1818" s="330">
        <v>16.114000000000001</v>
      </c>
      <c r="G1818" s="42"/>
      <c r="H1818" s="48"/>
    </row>
    <row r="1819" s="2" customFormat="1" ht="16.8" customHeight="1">
      <c r="A1819" s="42"/>
      <c r="B1819" s="48"/>
      <c r="C1819" s="329" t="s">
        <v>647</v>
      </c>
      <c r="D1819" s="329" t="s">
        <v>268</v>
      </c>
      <c r="E1819" s="20" t="s">
        <v>48</v>
      </c>
      <c r="F1819" s="330">
        <v>100.09999999999999</v>
      </c>
      <c r="G1819" s="42"/>
      <c r="H1819" s="48"/>
    </row>
    <row r="1820" s="2" customFormat="1" ht="16.8" customHeight="1">
      <c r="A1820" s="42"/>
      <c r="B1820" s="48"/>
      <c r="C1820" s="331" t="s">
        <v>2780</v>
      </c>
      <c r="D1820" s="42"/>
      <c r="E1820" s="42"/>
      <c r="F1820" s="42"/>
      <c r="G1820" s="42"/>
      <c r="H1820" s="48"/>
    </row>
    <row r="1821" s="2" customFormat="1" ht="16.8" customHeight="1">
      <c r="A1821" s="42"/>
      <c r="B1821" s="48"/>
      <c r="C1821" s="329" t="s">
        <v>318</v>
      </c>
      <c r="D1821" s="329" t="s">
        <v>2789</v>
      </c>
      <c r="E1821" s="20" t="s">
        <v>314</v>
      </c>
      <c r="F1821" s="330">
        <v>100.09999999999999</v>
      </c>
      <c r="G1821" s="42"/>
      <c r="H1821" s="48"/>
    </row>
    <row r="1822" s="2" customFormat="1" ht="16.8" customHeight="1">
      <c r="A1822" s="42"/>
      <c r="B1822" s="48"/>
      <c r="C1822" s="329" t="s">
        <v>344</v>
      </c>
      <c r="D1822" s="329" t="s">
        <v>2793</v>
      </c>
      <c r="E1822" s="20" t="s">
        <v>314</v>
      </c>
      <c r="F1822" s="330">
        <v>100.09999999999999</v>
      </c>
      <c r="G1822" s="42"/>
      <c r="H1822" s="48"/>
    </row>
    <row r="1823" s="2" customFormat="1" ht="16.8" customHeight="1">
      <c r="A1823" s="42"/>
      <c r="B1823" s="48"/>
      <c r="C1823" s="329" t="s">
        <v>350</v>
      </c>
      <c r="D1823" s="329" t="s">
        <v>2794</v>
      </c>
      <c r="E1823" s="20" t="s">
        <v>314</v>
      </c>
      <c r="F1823" s="330">
        <v>100.09999999999999</v>
      </c>
      <c r="G1823" s="42"/>
      <c r="H1823" s="48"/>
    </row>
    <row r="1824" s="2" customFormat="1" ht="16.8" customHeight="1">
      <c r="A1824" s="42"/>
      <c r="B1824" s="48"/>
      <c r="C1824" s="325" t="s">
        <v>651</v>
      </c>
      <c r="D1824" s="326" t="s">
        <v>48</v>
      </c>
      <c r="E1824" s="327" t="s">
        <v>48</v>
      </c>
      <c r="F1824" s="328">
        <v>16.114000000000001</v>
      </c>
      <c r="G1824" s="42"/>
      <c r="H1824" s="48"/>
    </row>
    <row r="1825" s="2" customFormat="1" ht="16.8" customHeight="1">
      <c r="A1825" s="42"/>
      <c r="B1825" s="48"/>
      <c r="C1825" s="329" t="s">
        <v>48</v>
      </c>
      <c r="D1825" s="329" t="s">
        <v>2422</v>
      </c>
      <c r="E1825" s="20" t="s">
        <v>48</v>
      </c>
      <c r="F1825" s="330">
        <v>17.684999999999999</v>
      </c>
      <c r="G1825" s="42"/>
      <c r="H1825" s="48"/>
    </row>
    <row r="1826" s="2" customFormat="1" ht="16.8" customHeight="1">
      <c r="A1826" s="42"/>
      <c r="B1826" s="48"/>
      <c r="C1826" s="329" t="s">
        <v>48</v>
      </c>
      <c r="D1826" s="329" t="s">
        <v>2423</v>
      </c>
      <c r="E1826" s="20" t="s">
        <v>48</v>
      </c>
      <c r="F1826" s="330">
        <v>-1.571</v>
      </c>
      <c r="G1826" s="42"/>
      <c r="H1826" s="48"/>
    </row>
    <row r="1827" s="2" customFormat="1" ht="16.8" customHeight="1">
      <c r="A1827" s="42"/>
      <c r="B1827" s="48"/>
      <c r="C1827" s="329" t="s">
        <v>651</v>
      </c>
      <c r="D1827" s="329" t="s">
        <v>310</v>
      </c>
      <c r="E1827" s="20" t="s">
        <v>48</v>
      </c>
      <c r="F1827" s="330">
        <v>16.114000000000001</v>
      </c>
      <c r="G1827" s="42"/>
      <c r="H1827" s="48"/>
    </row>
    <row r="1828" s="2" customFormat="1" ht="16.8" customHeight="1">
      <c r="A1828" s="42"/>
      <c r="B1828" s="48"/>
      <c r="C1828" s="331" t="s">
        <v>2780</v>
      </c>
      <c r="D1828" s="42"/>
      <c r="E1828" s="42"/>
      <c r="F1828" s="42"/>
      <c r="G1828" s="42"/>
      <c r="H1828" s="48"/>
    </row>
    <row r="1829" s="2" customFormat="1" ht="16.8" customHeight="1">
      <c r="A1829" s="42"/>
      <c r="B1829" s="48"/>
      <c r="C1829" s="329" t="s">
        <v>935</v>
      </c>
      <c r="D1829" s="329" t="s">
        <v>2849</v>
      </c>
      <c r="E1829" s="20" t="s">
        <v>314</v>
      </c>
      <c r="F1829" s="330">
        <v>16.114000000000001</v>
      </c>
      <c r="G1829" s="42"/>
      <c r="H1829" s="48"/>
    </row>
    <row r="1830" s="2" customFormat="1" ht="16.8" customHeight="1">
      <c r="A1830" s="42"/>
      <c r="B1830" s="48"/>
      <c r="C1830" s="329" t="s">
        <v>318</v>
      </c>
      <c r="D1830" s="329" t="s">
        <v>2789</v>
      </c>
      <c r="E1830" s="20" t="s">
        <v>314</v>
      </c>
      <c r="F1830" s="330">
        <v>100.09999999999999</v>
      </c>
      <c r="G1830" s="42"/>
      <c r="H1830" s="48"/>
    </row>
    <row r="1831" s="2" customFormat="1" ht="16.8" customHeight="1">
      <c r="A1831" s="42"/>
      <c r="B1831" s="48"/>
      <c r="C1831" s="329" t="s">
        <v>906</v>
      </c>
      <c r="D1831" s="329" t="s">
        <v>2831</v>
      </c>
      <c r="E1831" s="20" t="s">
        <v>314</v>
      </c>
      <c r="F1831" s="330">
        <v>79.638999999999996</v>
      </c>
      <c r="G1831" s="42"/>
      <c r="H1831" s="48"/>
    </row>
    <row r="1832" s="2" customFormat="1" ht="16.8" customHeight="1">
      <c r="A1832" s="42"/>
      <c r="B1832" s="48"/>
      <c r="C1832" s="329" t="s">
        <v>939</v>
      </c>
      <c r="D1832" s="329" t="s">
        <v>940</v>
      </c>
      <c r="E1832" s="20" t="s">
        <v>528</v>
      </c>
      <c r="F1832" s="330">
        <v>33.100000000000001</v>
      </c>
      <c r="G1832" s="42"/>
      <c r="H1832" s="48"/>
    </row>
    <row r="1833" s="2" customFormat="1" ht="16.8" customHeight="1">
      <c r="A1833" s="42"/>
      <c r="B1833" s="48"/>
      <c r="C1833" s="325" t="s">
        <v>2387</v>
      </c>
      <c r="D1833" s="326" t="s">
        <v>48</v>
      </c>
      <c r="E1833" s="327" t="s">
        <v>48</v>
      </c>
      <c r="F1833" s="328">
        <v>124.08</v>
      </c>
      <c r="G1833" s="42"/>
      <c r="H1833" s="48"/>
    </row>
    <row r="1834" s="2" customFormat="1" ht="16.8" customHeight="1">
      <c r="A1834" s="42"/>
      <c r="B1834" s="48"/>
      <c r="C1834" s="329" t="s">
        <v>2387</v>
      </c>
      <c r="D1834" s="329" t="s">
        <v>2408</v>
      </c>
      <c r="E1834" s="20" t="s">
        <v>48</v>
      </c>
      <c r="F1834" s="330">
        <v>124.08</v>
      </c>
      <c r="G1834" s="42"/>
      <c r="H1834" s="48"/>
    </row>
    <row r="1835" s="2" customFormat="1" ht="16.8" customHeight="1">
      <c r="A1835" s="42"/>
      <c r="B1835" s="48"/>
      <c r="C1835" s="331" t="s">
        <v>2780</v>
      </c>
      <c r="D1835" s="42"/>
      <c r="E1835" s="42"/>
      <c r="F1835" s="42"/>
      <c r="G1835" s="42"/>
      <c r="H1835" s="48"/>
    </row>
    <row r="1836" s="2" customFormat="1" ht="16.8" customHeight="1">
      <c r="A1836" s="42"/>
      <c r="B1836" s="48"/>
      <c r="C1836" s="329" t="s">
        <v>2295</v>
      </c>
      <c r="D1836" s="329" t="s">
        <v>2922</v>
      </c>
      <c r="E1836" s="20" t="s">
        <v>259</v>
      </c>
      <c r="F1836" s="330">
        <v>124.08</v>
      </c>
      <c r="G1836" s="42"/>
      <c r="H1836" s="48"/>
    </row>
    <row r="1837" s="2" customFormat="1" ht="16.8" customHeight="1">
      <c r="A1837" s="42"/>
      <c r="B1837" s="48"/>
      <c r="C1837" s="329" t="s">
        <v>2300</v>
      </c>
      <c r="D1837" s="329" t="s">
        <v>2923</v>
      </c>
      <c r="E1837" s="20" t="s">
        <v>259</v>
      </c>
      <c r="F1837" s="330">
        <v>124.08</v>
      </c>
      <c r="G1837" s="42"/>
      <c r="H1837" s="48"/>
    </row>
    <row r="1838" s="2" customFormat="1" ht="16.8" customHeight="1">
      <c r="A1838" s="42"/>
      <c r="B1838" s="48"/>
      <c r="C1838" s="325" t="s">
        <v>2358</v>
      </c>
      <c r="D1838" s="326" t="s">
        <v>48</v>
      </c>
      <c r="E1838" s="327" t="s">
        <v>48</v>
      </c>
      <c r="F1838" s="328">
        <v>2.8980000000000001</v>
      </c>
      <c r="G1838" s="42"/>
      <c r="H1838" s="48"/>
    </row>
    <row r="1839" s="2" customFormat="1" ht="16.8" customHeight="1">
      <c r="A1839" s="42"/>
      <c r="B1839" s="48"/>
      <c r="C1839" s="329" t="s">
        <v>48</v>
      </c>
      <c r="D1839" s="329" t="s">
        <v>834</v>
      </c>
      <c r="E1839" s="20" t="s">
        <v>48</v>
      </c>
      <c r="F1839" s="330">
        <v>0</v>
      </c>
      <c r="G1839" s="42"/>
      <c r="H1839" s="48"/>
    </row>
    <row r="1840" s="2" customFormat="1" ht="16.8" customHeight="1">
      <c r="A1840" s="42"/>
      <c r="B1840" s="48"/>
      <c r="C1840" s="329" t="s">
        <v>2358</v>
      </c>
      <c r="D1840" s="329" t="s">
        <v>2419</v>
      </c>
      <c r="E1840" s="20" t="s">
        <v>48</v>
      </c>
      <c r="F1840" s="330">
        <v>2.8980000000000001</v>
      </c>
      <c r="G1840" s="42"/>
      <c r="H1840" s="48"/>
    </row>
    <row r="1841" s="2" customFormat="1" ht="16.8" customHeight="1">
      <c r="A1841" s="42"/>
      <c r="B1841" s="48"/>
      <c r="C1841" s="325" t="s">
        <v>2247</v>
      </c>
      <c r="D1841" s="326" t="s">
        <v>48</v>
      </c>
      <c r="E1841" s="327" t="s">
        <v>48</v>
      </c>
      <c r="F1841" s="328">
        <v>2.8980000000000001</v>
      </c>
      <c r="G1841" s="42"/>
      <c r="H1841" s="48"/>
    </row>
    <row r="1842" s="2" customFormat="1" ht="16.8" customHeight="1">
      <c r="A1842" s="42"/>
      <c r="B1842" s="48"/>
      <c r="C1842" s="329" t="s">
        <v>48</v>
      </c>
      <c r="D1842" s="329" t="s">
        <v>834</v>
      </c>
      <c r="E1842" s="20" t="s">
        <v>48</v>
      </c>
      <c r="F1842" s="330">
        <v>0</v>
      </c>
      <c r="G1842" s="42"/>
      <c r="H1842" s="48"/>
    </row>
    <row r="1843" s="2" customFormat="1" ht="16.8" customHeight="1">
      <c r="A1843" s="42"/>
      <c r="B1843" s="48"/>
      <c r="C1843" s="329" t="s">
        <v>2358</v>
      </c>
      <c r="D1843" s="329" t="s">
        <v>2419</v>
      </c>
      <c r="E1843" s="20" t="s">
        <v>48</v>
      </c>
      <c r="F1843" s="330">
        <v>2.8980000000000001</v>
      </c>
      <c r="G1843" s="42"/>
      <c r="H1843" s="48"/>
    </row>
    <row r="1844" s="2" customFormat="1" ht="16.8" customHeight="1">
      <c r="A1844" s="42"/>
      <c r="B1844" s="48"/>
      <c r="C1844" s="329" t="s">
        <v>2247</v>
      </c>
      <c r="D1844" s="329" t="s">
        <v>268</v>
      </c>
      <c r="E1844" s="20" t="s">
        <v>48</v>
      </c>
      <c r="F1844" s="330">
        <v>2.8980000000000001</v>
      </c>
      <c r="G1844" s="42"/>
      <c r="H1844" s="48"/>
    </row>
    <row r="1845" s="2" customFormat="1" ht="16.8" customHeight="1">
      <c r="A1845" s="42"/>
      <c r="B1845" s="48"/>
      <c r="C1845" s="331" t="s">
        <v>2780</v>
      </c>
      <c r="D1845" s="42"/>
      <c r="E1845" s="42"/>
      <c r="F1845" s="42"/>
      <c r="G1845" s="42"/>
      <c r="H1845" s="48"/>
    </row>
    <row r="1846" s="2" customFormat="1" ht="16.8" customHeight="1">
      <c r="A1846" s="42"/>
      <c r="B1846" s="48"/>
      <c r="C1846" s="329" t="s">
        <v>1661</v>
      </c>
      <c r="D1846" s="329" t="s">
        <v>2884</v>
      </c>
      <c r="E1846" s="20" t="s">
        <v>314</v>
      </c>
      <c r="F1846" s="330">
        <v>2.8980000000000001</v>
      </c>
      <c r="G1846" s="42"/>
      <c r="H1846" s="48"/>
    </row>
    <row r="1847" s="2" customFormat="1" ht="16.8" customHeight="1">
      <c r="A1847" s="42"/>
      <c r="B1847" s="48"/>
      <c r="C1847" s="329" t="s">
        <v>906</v>
      </c>
      <c r="D1847" s="329" t="s">
        <v>2831</v>
      </c>
      <c r="E1847" s="20" t="s">
        <v>314</v>
      </c>
      <c r="F1847" s="330">
        <v>79.638999999999996</v>
      </c>
      <c r="G1847" s="42"/>
      <c r="H1847" s="48"/>
    </row>
    <row r="1848" s="2" customFormat="1" ht="16.8" customHeight="1">
      <c r="A1848" s="42"/>
      <c r="B1848" s="48"/>
      <c r="C1848" s="325" t="s">
        <v>2356</v>
      </c>
      <c r="D1848" s="326" t="s">
        <v>48</v>
      </c>
      <c r="E1848" s="327" t="s">
        <v>48</v>
      </c>
      <c r="F1848" s="328">
        <v>4.3470000000000004</v>
      </c>
      <c r="G1848" s="42"/>
      <c r="H1848" s="48"/>
    </row>
    <row r="1849" s="2" customFormat="1" ht="16.8" customHeight="1">
      <c r="A1849" s="42"/>
      <c r="B1849" s="48"/>
      <c r="C1849" s="329" t="s">
        <v>48</v>
      </c>
      <c r="D1849" s="329" t="s">
        <v>834</v>
      </c>
      <c r="E1849" s="20" t="s">
        <v>48</v>
      </c>
      <c r="F1849" s="330">
        <v>0</v>
      </c>
      <c r="G1849" s="42"/>
      <c r="H1849" s="48"/>
    </row>
    <row r="1850" s="2" customFormat="1" ht="16.8" customHeight="1">
      <c r="A1850" s="42"/>
      <c r="B1850" s="48"/>
      <c r="C1850" s="329" t="s">
        <v>2356</v>
      </c>
      <c r="D1850" s="329" t="s">
        <v>2411</v>
      </c>
      <c r="E1850" s="20" t="s">
        <v>48</v>
      </c>
      <c r="F1850" s="330">
        <v>4.3470000000000004</v>
      </c>
      <c r="G1850" s="42"/>
      <c r="H1850" s="48"/>
    </row>
    <row r="1851" s="2" customFormat="1" ht="16.8" customHeight="1">
      <c r="A1851" s="42"/>
      <c r="B1851" s="48"/>
      <c r="C1851" s="325" t="s">
        <v>1554</v>
      </c>
      <c r="D1851" s="326" t="s">
        <v>48</v>
      </c>
      <c r="E1851" s="327" t="s">
        <v>48</v>
      </c>
      <c r="F1851" s="328">
        <v>4.3470000000000004</v>
      </c>
      <c r="G1851" s="42"/>
      <c r="H1851" s="48"/>
    </row>
    <row r="1852" s="2" customFormat="1" ht="16.8" customHeight="1">
      <c r="A1852" s="42"/>
      <c r="B1852" s="48"/>
      <c r="C1852" s="329" t="s">
        <v>48</v>
      </c>
      <c r="D1852" s="329" t="s">
        <v>834</v>
      </c>
      <c r="E1852" s="20" t="s">
        <v>48</v>
      </c>
      <c r="F1852" s="330">
        <v>0</v>
      </c>
      <c r="G1852" s="42"/>
      <c r="H1852" s="48"/>
    </row>
    <row r="1853" s="2" customFormat="1" ht="16.8" customHeight="1">
      <c r="A1853" s="42"/>
      <c r="B1853" s="48"/>
      <c r="C1853" s="329" t="s">
        <v>2356</v>
      </c>
      <c r="D1853" s="329" t="s">
        <v>2411</v>
      </c>
      <c r="E1853" s="20" t="s">
        <v>48</v>
      </c>
      <c r="F1853" s="330">
        <v>4.3470000000000004</v>
      </c>
      <c r="G1853" s="42"/>
      <c r="H1853" s="48"/>
    </row>
    <row r="1854" s="2" customFormat="1" ht="16.8" customHeight="1">
      <c r="A1854" s="42"/>
      <c r="B1854" s="48"/>
      <c r="C1854" s="329" t="s">
        <v>1554</v>
      </c>
      <c r="D1854" s="329" t="s">
        <v>268</v>
      </c>
      <c r="E1854" s="20" t="s">
        <v>48</v>
      </c>
      <c r="F1854" s="330">
        <v>4.3470000000000004</v>
      </c>
      <c r="G1854" s="42"/>
      <c r="H1854" s="48"/>
    </row>
    <row r="1855" s="2" customFormat="1" ht="16.8" customHeight="1">
      <c r="A1855" s="42"/>
      <c r="B1855" s="48"/>
      <c r="C1855" s="331" t="s">
        <v>2780</v>
      </c>
      <c r="D1855" s="42"/>
      <c r="E1855" s="42"/>
      <c r="F1855" s="42"/>
      <c r="G1855" s="42"/>
      <c r="H1855" s="48"/>
    </row>
    <row r="1856" s="2" customFormat="1" ht="16.8" customHeight="1">
      <c r="A1856" s="42"/>
      <c r="B1856" s="48"/>
      <c r="C1856" s="329" t="s">
        <v>1006</v>
      </c>
      <c r="D1856" s="329" t="s">
        <v>2842</v>
      </c>
      <c r="E1856" s="20" t="s">
        <v>314</v>
      </c>
      <c r="F1856" s="330">
        <v>4.3470000000000004</v>
      </c>
      <c r="G1856" s="42"/>
      <c r="H1856" s="48"/>
    </row>
    <row r="1857" s="2" customFormat="1" ht="16.8" customHeight="1">
      <c r="A1857" s="42"/>
      <c r="B1857" s="48"/>
      <c r="C1857" s="329" t="s">
        <v>318</v>
      </c>
      <c r="D1857" s="329" t="s">
        <v>2789</v>
      </c>
      <c r="E1857" s="20" t="s">
        <v>314</v>
      </c>
      <c r="F1857" s="330">
        <v>100.09999999999999</v>
      </c>
      <c r="G1857" s="42"/>
      <c r="H1857" s="48"/>
    </row>
    <row r="1858" s="2" customFormat="1" ht="16.8" customHeight="1">
      <c r="A1858" s="42"/>
      <c r="B1858" s="48"/>
      <c r="C1858" s="329" t="s">
        <v>906</v>
      </c>
      <c r="D1858" s="329" t="s">
        <v>2831</v>
      </c>
      <c r="E1858" s="20" t="s">
        <v>314</v>
      </c>
      <c r="F1858" s="330">
        <v>79.638999999999996</v>
      </c>
      <c r="G1858" s="42"/>
      <c r="H1858" s="48"/>
    </row>
    <row r="1859" s="2" customFormat="1" ht="16.8" customHeight="1">
      <c r="A1859" s="42"/>
      <c r="B1859" s="48"/>
      <c r="C1859" s="325" t="s">
        <v>760</v>
      </c>
      <c r="D1859" s="326" t="s">
        <v>48</v>
      </c>
      <c r="E1859" s="327" t="s">
        <v>48</v>
      </c>
      <c r="F1859" s="328">
        <v>0</v>
      </c>
      <c r="G1859" s="42"/>
      <c r="H1859" s="48"/>
    </row>
    <row r="1860" s="2" customFormat="1" ht="16.8" customHeight="1">
      <c r="A1860" s="42"/>
      <c r="B1860" s="48"/>
      <c r="C1860" s="329" t="s">
        <v>48</v>
      </c>
      <c r="D1860" s="329" t="s">
        <v>2403</v>
      </c>
      <c r="E1860" s="20" t="s">
        <v>48</v>
      </c>
      <c r="F1860" s="330">
        <v>0</v>
      </c>
      <c r="G1860" s="42"/>
      <c r="H1860" s="48"/>
    </row>
    <row r="1861" s="2" customFormat="1" ht="16.8" customHeight="1">
      <c r="A1861" s="42"/>
      <c r="B1861" s="48"/>
      <c r="C1861" s="329" t="s">
        <v>2275</v>
      </c>
      <c r="D1861" s="329" t="s">
        <v>2276</v>
      </c>
      <c r="E1861" s="20" t="s">
        <v>48</v>
      </c>
      <c r="F1861" s="330">
        <v>0</v>
      </c>
      <c r="G1861" s="42"/>
      <c r="H1861" s="48"/>
    </row>
    <row r="1862" s="2" customFormat="1" ht="16.8" customHeight="1">
      <c r="A1862" s="42"/>
      <c r="B1862" s="48"/>
      <c r="C1862" s="329" t="s">
        <v>760</v>
      </c>
      <c r="D1862" s="329" t="s">
        <v>310</v>
      </c>
      <c r="E1862" s="20" t="s">
        <v>48</v>
      </c>
      <c r="F1862" s="330">
        <v>0</v>
      </c>
      <c r="G1862" s="42"/>
      <c r="H1862" s="48"/>
    </row>
    <row r="1863" s="2" customFormat="1" ht="16.8" customHeight="1">
      <c r="A1863" s="42"/>
      <c r="B1863" s="48"/>
      <c r="C1863" s="331" t="s">
        <v>2780</v>
      </c>
      <c r="D1863" s="42"/>
      <c r="E1863" s="42"/>
      <c r="F1863" s="42"/>
      <c r="G1863" s="42"/>
      <c r="H1863" s="48"/>
    </row>
    <row r="1864" s="2" customFormat="1" ht="16.8" customHeight="1">
      <c r="A1864" s="42"/>
      <c r="B1864" s="48"/>
      <c r="C1864" s="329" t="s">
        <v>756</v>
      </c>
      <c r="D1864" s="329" t="s">
        <v>2860</v>
      </c>
      <c r="E1864" s="20" t="s">
        <v>314</v>
      </c>
      <c r="F1864" s="330">
        <v>10.475</v>
      </c>
      <c r="G1864" s="42"/>
      <c r="H1864" s="48"/>
    </row>
    <row r="1865" s="2" customFormat="1" ht="16.8" customHeight="1">
      <c r="A1865" s="42"/>
      <c r="B1865" s="48"/>
      <c r="C1865" s="325" t="s">
        <v>2277</v>
      </c>
      <c r="D1865" s="326" t="s">
        <v>48</v>
      </c>
      <c r="E1865" s="327" t="s">
        <v>48</v>
      </c>
      <c r="F1865" s="328">
        <v>0</v>
      </c>
      <c r="G1865" s="42"/>
      <c r="H1865" s="48"/>
    </row>
    <row r="1866" s="2" customFormat="1" ht="16.8" customHeight="1">
      <c r="A1866" s="42"/>
      <c r="B1866" s="48"/>
      <c r="C1866" s="329" t="s">
        <v>2277</v>
      </c>
      <c r="D1866" s="329" t="s">
        <v>2404</v>
      </c>
      <c r="E1866" s="20" t="s">
        <v>48</v>
      </c>
      <c r="F1866" s="330">
        <v>0</v>
      </c>
      <c r="G1866" s="42"/>
      <c r="H1866" s="48"/>
    </row>
    <row r="1867" s="2" customFormat="1" ht="16.8" customHeight="1">
      <c r="A1867" s="42"/>
      <c r="B1867" s="48"/>
      <c r="C1867" s="325" t="s">
        <v>2252</v>
      </c>
      <c r="D1867" s="326" t="s">
        <v>48</v>
      </c>
      <c r="E1867" s="327" t="s">
        <v>48</v>
      </c>
      <c r="F1867" s="328">
        <v>0</v>
      </c>
      <c r="G1867" s="42"/>
      <c r="H1867" s="48"/>
    </row>
    <row r="1868" s="2" customFormat="1" ht="16.8" customHeight="1">
      <c r="A1868" s="42"/>
      <c r="B1868" s="48"/>
      <c r="C1868" s="329" t="s">
        <v>2277</v>
      </c>
      <c r="D1868" s="329" t="s">
        <v>2404</v>
      </c>
      <c r="E1868" s="20" t="s">
        <v>48</v>
      </c>
      <c r="F1868" s="330">
        <v>0</v>
      </c>
      <c r="G1868" s="42"/>
      <c r="H1868" s="48"/>
    </row>
    <row r="1869" s="2" customFormat="1" ht="16.8" customHeight="1">
      <c r="A1869" s="42"/>
      <c r="B1869" s="48"/>
      <c r="C1869" s="329" t="s">
        <v>48</v>
      </c>
      <c r="D1869" s="329" t="s">
        <v>2279</v>
      </c>
      <c r="E1869" s="20" t="s">
        <v>48</v>
      </c>
      <c r="F1869" s="330">
        <v>0</v>
      </c>
      <c r="G1869" s="42"/>
      <c r="H1869" s="48"/>
    </row>
    <row r="1870" s="2" customFormat="1" ht="16.8" customHeight="1">
      <c r="A1870" s="42"/>
      <c r="B1870" s="48"/>
      <c r="C1870" s="329" t="s">
        <v>2252</v>
      </c>
      <c r="D1870" s="329" t="s">
        <v>310</v>
      </c>
      <c r="E1870" s="20" t="s">
        <v>48</v>
      </c>
      <c r="F1870" s="330">
        <v>0</v>
      </c>
      <c r="G1870" s="42"/>
      <c r="H1870" s="48"/>
    </row>
    <row r="1871" s="2" customFormat="1" ht="16.8" customHeight="1">
      <c r="A1871" s="42"/>
      <c r="B1871" s="48"/>
      <c r="C1871" s="331" t="s">
        <v>2780</v>
      </c>
      <c r="D1871" s="42"/>
      <c r="E1871" s="42"/>
      <c r="F1871" s="42"/>
      <c r="G1871" s="42"/>
      <c r="H1871" s="48"/>
    </row>
    <row r="1872" s="2" customFormat="1" ht="16.8" customHeight="1">
      <c r="A1872" s="42"/>
      <c r="B1872" s="48"/>
      <c r="C1872" s="329" t="s">
        <v>756</v>
      </c>
      <c r="D1872" s="329" t="s">
        <v>2860</v>
      </c>
      <c r="E1872" s="20" t="s">
        <v>314</v>
      </c>
      <c r="F1872" s="330">
        <v>10.475</v>
      </c>
      <c r="G1872" s="42"/>
      <c r="H1872" s="48"/>
    </row>
    <row r="1873" s="2" customFormat="1" ht="16.8" customHeight="1">
      <c r="A1873" s="42"/>
      <c r="B1873" s="48"/>
      <c r="C1873" s="329" t="s">
        <v>906</v>
      </c>
      <c r="D1873" s="329" t="s">
        <v>2831</v>
      </c>
      <c r="E1873" s="20" t="s">
        <v>314</v>
      </c>
      <c r="F1873" s="330">
        <v>79.638999999999996</v>
      </c>
      <c r="G1873" s="42"/>
      <c r="H1873" s="48"/>
    </row>
    <row r="1874" s="2" customFormat="1" ht="16.8" customHeight="1">
      <c r="A1874" s="42"/>
      <c r="B1874" s="48"/>
      <c r="C1874" s="325" t="s">
        <v>669</v>
      </c>
      <c r="D1874" s="326" t="s">
        <v>48</v>
      </c>
      <c r="E1874" s="327" t="s">
        <v>48</v>
      </c>
      <c r="F1874" s="328">
        <v>1.1639999999999999</v>
      </c>
      <c r="G1874" s="42"/>
      <c r="H1874" s="48"/>
    </row>
    <row r="1875" s="2" customFormat="1" ht="16.8" customHeight="1">
      <c r="A1875" s="42"/>
      <c r="B1875" s="48"/>
      <c r="C1875" s="329" t="s">
        <v>48</v>
      </c>
      <c r="D1875" s="329" t="s">
        <v>729</v>
      </c>
      <c r="E1875" s="20" t="s">
        <v>48</v>
      </c>
      <c r="F1875" s="330">
        <v>0</v>
      </c>
      <c r="G1875" s="42"/>
      <c r="H1875" s="48"/>
    </row>
    <row r="1876" s="2" customFormat="1" ht="16.8" customHeight="1">
      <c r="A1876" s="42"/>
      <c r="B1876" s="48"/>
      <c r="C1876" s="329" t="s">
        <v>48</v>
      </c>
      <c r="D1876" s="329" t="s">
        <v>730</v>
      </c>
      <c r="E1876" s="20" t="s">
        <v>48</v>
      </c>
      <c r="F1876" s="330">
        <v>0</v>
      </c>
      <c r="G1876" s="42"/>
      <c r="H1876" s="48"/>
    </row>
    <row r="1877" s="2" customFormat="1" ht="16.8" customHeight="1">
      <c r="A1877" s="42"/>
      <c r="B1877" s="48"/>
      <c r="C1877" s="329" t="s">
        <v>669</v>
      </c>
      <c r="D1877" s="329" t="s">
        <v>2267</v>
      </c>
      <c r="E1877" s="20" t="s">
        <v>48</v>
      </c>
      <c r="F1877" s="330">
        <v>1.1639999999999999</v>
      </c>
      <c r="G1877" s="42"/>
      <c r="H1877" s="48"/>
    </row>
    <row r="1878" s="2" customFormat="1" ht="16.8" customHeight="1">
      <c r="A1878" s="42"/>
      <c r="B1878" s="48"/>
      <c r="C1878" s="331" t="s">
        <v>2780</v>
      </c>
      <c r="D1878" s="42"/>
      <c r="E1878" s="42"/>
      <c r="F1878" s="42"/>
      <c r="G1878" s="42"/>
      <c r="H1878" s="48"/>
    </row>
    <row r="1879" s="2" customFormat="1" ht="16.8" customHeight="1">
      <c r="A1879" s="42"/>
      <c r="B1879" s="48"/>
      <c r="C1879" s="329" t="s">
        <v>725</v>
      </c>
      <c r="D1879" s="329" t="s">
        <v>2862</v>
      </c>
      <c r="E1879" s="20" t="s">
        <v>314</v>
      </c>
      <c r="F1879" s="330">
        <v>1.1639999999999999</v>
      </c>
      <c r="G1879" s="42"/>
      <c r="H1879" s="48"/>
    </row>
    <row r="1880" s="2" customFormat="1" ht="16.8" customHeight="1">
      <c r="A1880" s="42"/>
      <c r="B1880" s="48"/>
      <c r="C1880" s="329" t="s">
        <v>806</v>
      </c>
      <c r="D1880" s="329" t="s">
        <v>2863</v>
      </c>
      <c r="E1880" s="20" t="s">
        <v>314</v>
      </c>
      <c r="F1880" s="330">
        <v>8.4329999999999998</v>
      </c>
      <c r="G1880" s="42"/>
      <c r="H1880" s="48"/>
    </row>
    <row r="1881" s="2" customFormat="1" ht="16.8" customHeight="1">
      <c r="A1881" s="42"/>
      <c r="B1881" s="48"/>
      <c r="C1881" s="325" t="s">
        <v>671</v>
      </c>
      <c r="D1881" s="326" t="s">
        <v>48</v>
      </c>
      <c r="E1881" s="327" t="s">
        <v>48</v>
      </c>
      <c r="F1881" s="328">
        <v>10.475</v>
      </c>
      <c r="G1881" s="42"/>
      <c r="H1881" s="48"/>
    </row>
    <row r="1882" s="2" customFormat="1" ht="16.8" customHeight="1">
      <c r="A1882" s="42"/>
      <c r="B1882" s="48"/>
      <c r="C1882" s="329" t="s">
        <v>48</v>
      </c>
      <c r="D1882" s="329" t="s">
        <v>729</v>
      </c>
      <c r="E1882" s="20" t="s">
        <v>48</v>
      </c>
      <c r="F1882" s="330">
        <v>0</v>
      </c>
      <c r="G1882" s="42"/>
      <c r="H1882" s="48"/>
    </row>
    <row r="1883" s="2" customFormat="1" ht="16.8" customHeight="1">
      <c r="A1883" s="42"/>
      <c r="B1883" s="48"/>
      <c r="C1883" s="329" t="s">
        <v>48</v>
      </c>
      <c r="D1883" s="329" t="s">
        <v>730</v>
      </c>
      <c r="E1883" s="20" t="s">
        <v>48</v>
      </c>
      <c r="F1883" s="330">
        <v>0</v>
      </c>
      <c r="G1883" s="42"/>
      <c r="H1883" s="48"/>
    </row>
    <row r="1884" s="2" customFormat="1" ht="16.8" customHeight="1">
      <c r="A1884" s="42"/>
      <c r="B1884" s="48"/>
      <c r="C1884" s="329" t="s">
        <v>671</v>
      </c>
      <c r="D1884" s="329" t="s">
        <v>2281</v>
      </c>
      <c r="E1884" s="20" t="s">
        <v>48</v>
      </c>
      <c r="F1884" s="330">
        <v>10.475</v>
      </c>
      <c r="G1884" s="42"/>
      <c r="H1884" s="48"/>
    </row>
    <row r="1885" s="2" customFormat="1" ht="16.8" customHeight="1">
      <c r="A1885" s="42"/>
      <c r="B1885" s="48"/>
      <c r="C1885" s="331" t="s">
        <v>2780</v>
      </c>
      <c r="D1885" s="42"/>
      <c r="E1885" s="42"/>
      <c r="F1885" s="42"/>
      <c r="G1885" s="42"/>
      <c r="H1885" s="48"/>
    </row>
    <row r="1886" s="2" customFormat="1" ht="16.8" customHeight="1">
      <c r="A1886" s="42"/>
      <c r="B1886" s="48"/>
      <c r="C1886" s="329" t="s">
        <v>756</v>
      </c>
      <c r="D1886" s="329" t="s">
        <v>2860</v>
      </c>
      <c r="E1886" s="20" t="s">
        <v>314</v>
      </c>
      <c r="F1886" s="330">
        <v>10.475</v>
      </c>
      <c r="G1886" s="42"/>
      <c r="H1886" s="48"/>
    </row>
    <row r="1887" s="2" customFormat="1" ht="16.8" customHeight="1">
      <c r="A1887" s="42"/>
      <c r="B1887" s="48"/>
      <c r="C1887" s="329" t="s">
        <v>806</v>
      </c>
      <c r="D1887" s="329" t="s">
        <v>2863</v>
      </c>
      <c r="E1887" s="20" t="s">
        <v>314</v>
      </c>
      <c r="F1887" s="330">
        <v>8.4329999999999998</v>
      </c>
      <c r="G1887" s="42"/>
      <c r="H1887" s="48"/>
    </row>
    <row r="1888" s="2" customFormat="1" ht="16.8" customHeight="1">
      <c r="A1888" s="42"/>
      <c r="B1888" s="48"/>
      <c r="C1888" s="325" t="s">
        <v>673</v>
      </c>
      <c r="D1888" s="326" t="s">
        <v>48</v>
      </c>
      <c r="E1888" s="327" t="s">
        <v>48</v>
      </c>
      <c r="F1888" s="328">
        <v>2.3279999999999998</v>
      </c>
      <c r="G1888" s="42"/>
      <c r="H1888" s="48"/>
    </row>
    <row r="1889" s="2" customFormat="1" ht="16.8" customHeight="1">
      <c r="A1889" s="42"/>
      <c r="B1889" s="48"/>
      <c r="C1889" s="329" t="s">
        <v>48</v>
      </c>
      <c r="D1889" s="329" t="s">
        <v>729</v>
      </c>
      <c r="E1889" s="20" t="s">
        <v>48</v>
      </c>
      <c r="F1889" s="330">
        <v>0</v>
      </c>
      <c r="G1889" s="42"/>
      <c r="H1889" s="48"/>
    </row>
    <row r="1890" s="2" customFormat="1" ht="16.8" customHeight="1">
      <c r="A1890" s="42"/>
      <c r="B1890" s="48"/>
      <c r="C1890" s="329" t="s">
        <v>48</v>
      </c>
      <c r="D1890" s="329" t="s">
        <v>730</v>
      </c>
      <c r="E1890" s="20" t="s">
        <v>48</v>
      </c>
      <c r="F1890" s="330">
        <v>0</v>
      </c>
      <c r="G1890" s="42"/>
      <c r="H1890" s="48"/>
    </row>
    <row r="1891" s="2" customFormat="1" ht="16.8" customHeight="1">
      <c r="A1891" s="42"/>
      <c r="B1891" s="48"/>
      <c r="C1891" s="329" t="s">
        <v>673</v>
      </c>
      <c r="D1891" s="329" t="s">
        <v>2288</v>
      </c>
      <c r="E1891" s="20" t="s">
        <v>48</v>
      </c>
      <c r="F1891" s="330">
        <v>2.3279999999999998</v>
      </c>
      <c r="G1891" s="42"/>
      <c r="H1891" s="48"/>
    </row>
    <row r="1892" s="2" customFormat="1" ht="16.8" customHeight="1">
      <c r="A1892" s="42"/>
      <c r="B1892" s="48"/>
      <c r="C1892" s="331" t="s">
        <v>2780</v>
      </c>
      <c r="D1892" s="42"/>
      <c r="E1892" s="42"/>
      <c r="F1892" s="42"/>
      <c r="G1892" s="42"/>
      <c r="H1892" s="48"/>
    </row>
    <row r="1893" s="2" customFormat="1" ht="16.8" customHeight="1">
      <c r="A1893" s="42"/>
      <c r="B1893" s="48"/>
      <c r="C1893" s="329" t="s">
        <v>762</v>
      </c>
      <c r="D1893" s="329" t="s">
        <v>2864</v>
      </c>
      <c r="E1893" s="20" t="s">
        <v>314</v>
      </c>
      <c r="F1893" s="330">
        <v>2.3279999999999998</v>
      </c>
      <c r="G1893" s="42"/>
      <c r="H1893" s="48"/>
    </row>
    <row r="1894" s="2" customFormat="1" ht="16.8" customHeight="1">
      <c r="A1894" s="42"/>
      <c r="B1894" s="48"/>
      <c r="C1894" s="329" t="s">
        <v>806</v>
      </c>
      <c r="D1894" s="329" t="s">
        <v>2863</v>
      </c>
      <c r="E1894" s="20" t="s">
        <v>314</v>
      </c>
      <c r="F1894" s="330">
        <v>8.4329999999999998</v>
      </c>
      <c r="G1894" s="42"/>
      <c r="H1894" s="48"/>
    </row>
    <row r="1895" s="2" customFormat="1" ht="16.8" customHeight="1">
      <c r="A1895" s="42"/>
      <c r="B1895" s="48"/>
      <c r="C1895" s="325" t="s">
        <v>675</v>
      </c>
      <c r="D1895" s="326" t="s">
        <v>48</v>
      </c>
      <c r="E1895" s="327" t="s">
        <v>48</v>
      </c>
      <c r="F1895" s="328">
        <v>20.949000000000002</v>
      </c>
      <c r="G1895" s="42"/>
      <c r="H1895" s="48"/>
    </row>
    <row r="1896" s="2" customFormat="1" ht="16.8" customHeight="1">
      <c r="A1896" s="42"/>
      <c r="B1896" s="48"/>
      <c r="C1896" s="329" t="s">
        <v>48</v>
      </c>
      <c r="D1896" s="329" t="s">
        <v>729</v>
      </c>
      <c r="E1896" s="20" t="s">
        <v>48</v>
      </c>
      <c r="F1896" s="330">
        <v>0</v>
      </c>
      <c r="G1896" s="42"/>
      <c r="H1896" s="48"/>
    </row>
    <row r="1897" s="2" customFormat="1" ht="16.8" customHeight="1">
      <c r="A1897" s="42"/>
      <c r="B1897" s="48"/>
      <c r="C1897" s="329" t="s">
        <v>48</v>
      </c>
      <c r="D1897" s="329" t="s">
        <v>730</v>
      </c>
      <c r="E1897" s="20" t="s">
        <v>48</v>
      </c>
      <c r="F1897" s="330">
        <v>0</v>
      </c>
      <c r="G1897" s="42"/>
      <c r="H1897" s="48"/>
    </row>
    <row r="1898" s="2" customFormat="1" ht="16.8" customHeight="1">
      <c r="A1898" s="42"/>
      <c r="B1898" s="48"/>
      <c r="C1898" s="329" t="s">
        <v>675</v>
      </c>
      <c r="D1898" s="329" t="s">
        <v>2290</v>
      </c>
      <c r="E1898" s="20" t="s">
        <v>48</v>
      </c>
      <c r="F1898" s="330">
        <v>20.949000000000002</v>
      </c>
      <c r="G1898" s="42"/>
      <c r="H1898" s="48"/>
    </row>
    <row r="1899" s="2" customFormat="1" ht="16.8" customHeight="1">
      <c r="A1899" s="42"/>
      <c r="B1899" s="48"/>
      <c r="C1899" s="331" t="s">
        <v>2780</v>
      </c>
      <c r="D1899" s="42"/>
      <c r="E1899" s="42"/>
      <c r="F1899" s="42"/>
      <c r="G1899" s="42"/>
      <c r="H1899" s="48"/>
    </row>
    <row r="1900" s="2" customFormat="1" ht="16.8" customHeight="1">
      <c r="A1900" s="42"/>
      <c r="B1900" s="48"/>
      <c r="C1900" s="329" t="s">
        <v>767</v>
      </c>
      <c r="D1900" s="329" t="s">
        <v>2865</v>
      </c>
      <c r="E1900" s="20" t="s">
        <v>314</v>
      </c>
      <c r="F1900" s="330">
        <v>20.949000000000002</v>
      </c>
      <c r="G1900" s="42"/>
      <c r="H1900" s="48"/>
    </row>
    <row r="1901" s="2" customFormat="1" ht="16.8" customHeight="1">
      <c r="A1901" s="42"/>
      <c r="B1901" s="48"/>
      <c r="C1901" s="329" t="s">
        <v>806</v>
      </c>
      <c r="D1901" s="329" t="s">
        <v>2863</v>
      </c>
      <c r="E1901" s="20" t="s">
        <v>314</v>
      </c>
      <c r="F1901" s="330">
        <v>8.4329999999999998</v>
      </c>
      <c r="G1901" s="42"/>
      <c r="H1901" s="48"/>
    </row>
    <row r="1902" s="2" customFormat="1" ht="16.8" customHeight="1">
      <c r="A1902" s="42"/>
      <c r="B1902" s="48"/>
      <c r="C1902" s="325" t="s">
        <v>776</v>
      </c>
      <c r="D1902" s="326" t="s">
        <v>48</v>
      </c>
      <c r="E1902" s="327" t="s">
        <v>48</v>
      </c>
      <c r="F1902" s="328">
        <v>8.1470000000000002</v>
      </c>
      <c r="G1902" s="42"/>
      <c r="H1902" s="48"/>
    </row>
    <row r="1903" s="2" customFormat="1" ht="16.8" customHeight="1">
      <c r="A1903" s="42"/>
      <c r="B1903" s="48"/>
      <c r="C1903" s="329" t="s">
        <v>48</v>
      </c>
      <c r="D1903" s="329" t="s">
        <v>729</v>
      </c>
      <c r="E1903" s="20" t="s">
        <v>48</v>
      </c>
      <c r="F1903" s="330">
        <v>0</v>
      </c>
      <c r="G1903" s="42"/>
      <c r="H1903" s="48"/>
    </row>
    <row r="1904" s="2" customFormat="1" ht="16.8" customHeight="1">
      <c r="A1904" s="42"/>
      <c r="B1904" s="48"/>
      <c r="C1904" s="329" t="s">
        <v>48</v>
      </c>
      <c r="D1904" s="329" t="s">
        <v>730</v>
      </c>
      <c r="E1904" s="20" t="s">
        <v>48</v>
      </c>
      <c r="F1904" s="330">
        <v>0</v>
      </c>
      <c r="G1904" s="42"/>
      <c r="H1904" s="48"/>
    </row>
    <row r="1905" s="2" customFormat="1" ht="16.8" customHeight="1">
      <c r="A1905" s="42"/>
      <c r="B1905" s="48"/>
      <c r="C1905" s="329" t="s">
        <v>776</v>
      </c>
      <c r="D1905" s="329" t="s">
        <v>2292</v>
      </c>
      <c r="E1905" s="20" t="s">
        <v>48</v>
      </c>
      <c r="F1905" s="330">
        <v>8.1470000000000002</v>
      </c>
      <c r="G1905" s="42"/>
      <c r="H1905" s="48"/>
    </row>
    <row r="1906" s="2" customFormat="1" ht="16.8" customHeight="1">
      <c r="A1906" s="42"/>
      <c r="B1906" s="48"/>
      <c r="C1906" s="331" t="s">
        <v>2780</v>
      </c>
      <c r="D1906" s="42"/>
      <c r="E1906" s="42"/>
      <c r="F1906" s="42"/>
      <c r="G1906" s="42"/>
      <c r="H1906" s="48"/>
    </row>
    <row r="1907" s="2" customFormat="1" ht="16.8" customHeight="1">
      <c r="A1907" s="42"/>
      <c r="B1907" s="48"/>
      <c r="C1907" s="329" t="s">
        <v>772</v>
      </c>
      <c r="D1907" s="329" t="s">
        <v>2866</v>
      </c>
      <c r="E1907" s="20" t="s">
        <v>314</v>
      </c>
      <c r="F1907" s="330">
        <v>8.1470000000000002</v>
      </c>
      <c r="G1907" s="42"/>
      <c r="H1907" s="48"/>
    </row>
    <row r="1908" s="2" customFormat="1" ht="16.8" customHeight="1">
      <c r="A1908" s="42"/>
      <c r="B1908" s="48"/>
      <c r="C1908" s="329" t="s">
        <v>818</v>
      </c>
      <c r="D1908" s="329" t="s">
        <v>2867</v>
      </c>
      <c r="E1908" s="20" t="s">
        <v>314</v>
      </c>
      <c r="F1908" s="330">
        <v>19.675000000000001</v>
      </c>
      <c r="G1908" s="42"/>
      <c r="H1908" s="48"/>
    </row>
    <row r="1909" s="2" customFormat="1" ht="16.8" customHeight="1">
      <c r="A1909" s="42"/>
      <c r="B1909" s="48"/>
      <c r="C1909" s="325" t="s">
        <v>677</v>
      </c>
      <c r="D1909" s="326" t="s">
        <v>48</v>
      </c>
      <c r="E1909" s="327" t="s">
        <v>48</v>
      </c>
      <c r="F1909" s="328">
        <v>73.322000000000003</v>
      </c>
      <c r="G1909" s="42"/>
      <c r="H1909" s="48"/>
    </row>
    <row r="1910" s="2" customFormat="1" ht="16.8" customHeight="1">
      <c r="A1910" s="42"/>
      <c r="B1910" s="48"/>
      <c r="C1910" s="329" t="s">
        <v>48</v>
      </c>
      <c r="D1910" s="329" t="s">
        <v>729</v>
      </c>
      <c r="E1910" s="20" t="s">
        <v>48</v>
      </c>
      <c r="F1910" s="330">
        <v>0</v>
      </c>
      <c r="G1910" s="42"/>
      <c r="H1910" s="48"/>
    </row>
    <row r="1911" s="2" customFormat="1" ht="16.8" customHeight="1">
      <c r="A1911" s="42"/>
      <c r="B1911" s="48"/>
      <c r="C1911" s="329" t="s">
        <v>48</v>
      </c>
      <c r="D1911" s="329" t="s">
        <v>730</v>
      </c>
      <c r="E1911" s="20" t="s">
        <v>48</v>
      </c>
      <c r="F1911" s="330">
        <v>0</v>
      </c>
      <c r="G1911" s="42"/>
      <c r="H1911" s="48"/>
    </row>
    <row r="1912" s="2" customFormat="1" ht="16.8" customHeight="1">
      <c r="A1912" s="42"/>
      <c r="B1912" s="48"/>
      <c r="C1912" s="329" t="s">
        <v>677</v>
      </c>
      <c r="D1912" s="329" t="s">
        <v>2294</v>
      </c>
      <c r="E1912" s="20" t="s">
        <v>48</v>
      </c>
      <c r="F1912" s="330">
        <v>73.322000000000003</v>
      </c>
      <c r="G1912" s="42"/>
      <c r="H1912" s="48"/>
    </row>
    <row r="1913" s="2" customFormat="1" ht="16.8" customHeight="1">
      <c r="A1913" s="42"/>
      <c r="B1913" s="48"/>
      <c r="C1913" s="331" t="s">
        <v>2780</v>
      </c>
      <c r="D1913" s="42"/>
      <c r="E1913" s="42"/>
      <c r="F1913" s="42"/>
      <c r="G1913" s="42"/>
      <c r="H1913" s="48"/>
    </row>
    <row r="1914" s="2" customFormat="1" ht="16.8" customHeight="1">
      <c r="A1914" s="42"/>
      <c r="B1914" s="48"/>
      <c r="C1914" s="329" t="s">
        <v>778</v>
      </c>
      <c r="D1914" s="329" t="s">
        <v>2868</v>
      </c>
      <c r="E1914" s="20" t="s">
        <v>314</v>
      </c>
      <c r="F1914" s="330">
        <v>73.322000000000003</v>
      </c>
      <c r="G1914" s="42"/>
      <c r="H1914" s="48"/>
    </row>
    <row r="1915" s="2" customFormat="1" ht="16.8" customHeight="1">
      <c r="A1915" s="42"/>
      <c r="B1915" s="48"/>
      <c r="C1915" s="329" t="s">
        <v>818</v>
      </c>
      <c r="D1915" s="329" t="s">
        <v>2867</v>
      </c>
      <c r="E1915" s="20" t="s">
        <v>314</v>
      </c>
      <c r="F1915" s="330">
        <v>19.675000000000001</v>
      </c>
      <c r="G1915" s="42"/>
      <c r="H1915" s="48"/>
    </row>
    <row r="1916" s="2" customFormat="1" ht="16.8" customHeight="1">
      <c r="A1916" s="42"/>
      <c r="B1916" s="48"/>
      <c r="C1916" s="325" t="s">
        <v>2258</v>
      </c>
      <c r="D1916" s="326" t="s">
        <v>48</v>
      </c>
      <c r="E1916" s="327" t="s">
        <v>48</v>
      </c>
      <c r="F1916" s="328">
        <v>116.384</v>
      </c>
      <c r="G1916" s="42"/>
      <c r="H1916" s="48"/>
    </row>
    <row r="1917" s="2" customFormat="1" ht="16.8" customHeight="1">
      <c r="A1917" s="42"/>
      <c r="B1917" s="48"/>
      <c r="C1917" s="329" t="s">
        <v>48</v>
      </c>
      <c r="D1917" s="329" t="s">
        <v>2400</v>
      </c>
      <c r="E1917" s="20" t="s">
        <v>48</v>
      </c>
      <c r="F1917" s="330">
        <v>0</v>
      </c>
      <c r="G1917" s="42"/>
      <c r="H1917" s="48"/>
    </row>
    <row r="1918" s="2" customFormat="1" ht="16.8" customHeight="1">
      <c r="A1918" s="42"/>
      <c r="B1918" s="48"/>
      <c r="C1918" s="329" t="s">
        <v>48</v>
      </c>
      <c r="D1918" s="329" t="s">
        <v>2401</v>
      </c>
      <c r="E1918" s="20" t="s">
        <v>48</v>
      </c>
      <c r="F1918" s="330">
        <v>0</v>
      </c>
      <c r="G1918" s="42"/>
      <c r="H1918" s="48"/>
    </row>
    <row r="1919" s="2" customFormat="1" ht="16.8" customHeight="1">
      <c r="A1919" s="42"/>
      <c r="B1919" s="48"/>
      <c r="C1919" s="329" t="s">
        <v>48</v>
      </c>
      <c r="D1919" s="329" t="s">
        <v>2402</v>
      </c>
      <c r="E1919" s="20" t="s">
        <v>48</v>
      </c>
      <c r="F1919" s="330">
        <v>116.384</v>
      </c>
      <c r="G1919" s="42"/>
      <c r="H1919" s="48"/>
    </row>
    <row r="1920" s="2" customFormat="1" ht="16.8" customHeight="1">
      <c r="A1920" s="42"/>
      <c r="B1920" s="48"/>
      <c r="C1920" s="329" t="s">
        <v>2258</v>
      </c>
      <c r="D1920" s="329" t="s">
        <v>310</v>
      </c>
      <c r="E1920" s="20" t="s">
        <v>48</v>
      </c>
      <c r="F1920" s="330">
        <v>116.384</v>
      </c>
      <c r="G1920" s="42"/>
      <c r="H1920" s="48"/>
    </row>
    <row r="1921" s="2" customFormat="1" ht="16.8" customHeight="1">
      <c r="A1921" s="42"/>
      <c r="B1921" s="48"/>
      <c r="C1921" s="331" t="s">
        <v>2780</v>
      </c>
      <c r="D1921" s="42"/>
      <c r="E1921" s="42"/>
      <c r="F1921" s="42"/>
      <c r="G1921" s="42"/>
      <c r="H1921" s="48"/>
    </row>
    <row r="1922" s="2" customFormat="1" ht="16.8" customHeight="1">
      <c r="A1922" s="42"/>
      <c r="B1922" s="48"/>
      <c r="C1922" s="329" t="s">
        <v>756</v>
      </c>
      <c r="D1922" s="329" t="s">
        <v>2860</v>
      </c>
      <c r="E1922" s="20" t="s">
        <v>314</v>
      </c>
      <c r="F1922" s="330">
        <v>10.475</v>
      </c>
      <c r="G1922" s="42"/>
      <c r="H1922" s="48"/>
    </row>
    <row r="1923" s="2" customFormat="1" ht="16.8" customHeight="1">
      <c r="A1923" s="42"/>
      <c r="B1923" s="48"/>
      <c r="C1923" s="325" t="s">
        <v>2260</v>
      </c>
      <c r="D1923" s="326" t="s">
        <v>48</v>
      </c>
      <c r="E1923" s="327" t="s">
        <v>48</v>
      </c>
      <c r="F1923" s="328">
        <v>116.384</v>
      </c>
      <c r="G1923" s="42"/>
      <c r="H1923" s="48"/>
    </row>
    <row r="1924" s="2" customFormat="1" ht="16.8" customHeight="1">
      <c r="A1924" s="42"/>
      <c r="B1924" s="48"/>
      <c r="C1924" s="329" t="s">
        <v>48</v>
      </c>
      <c r="D1924" s="329" t="s">
        <v>2280</v>
      </c>
      <c r="E1924" s="20" t="s">
        <v>48</v>
      </c>
      <c r="F1924" s="330">
        <v>116.384</v>
      </c>
      <c r="G1924" s="42"/>
      <c r="H1924" s="48"/>
    </row>
    <row r="1925" s="2" customFormat="1" ht="16.8" customHeight="1">
      <c r="A1925" s="42"/>
      <c r="B1925" s="48"/>
      <c r="C1925" s="329" t="s">
        <v>2260</v>
      </c>
      <c r="D1925" s="329" t="s">
        <v>310</v>
      </c>
      <c r="E1925" s="20" t="s">
        <v>48</v>
      </c>
      <c r="F1925" s="330">
        <v>116.384</v>
      </c>
      <c r="G1925" s="42"/>
      <c r="H1925" s="48"/>
    </row>
    <row r="1926" s="2" customFormat="1" ht="16.8" customHeight="1">
      <c r="A1926" s="42"/>
      <c r="B1926" s="48"/>
      <c r="C1926" s="331" t="s">
        <v>2780</v>
      </c>
      <c r="D1926" s="42"/>
      <c r="E1926" s="42"/>
      <c r="F1926" s="42"/>
      <c r="G1926" s="42"/>
      <c r="H1926" s="48"/>
    </row>
    <row r="1927" s="2" customFormat="1" ht="16.8" customHeight="1">
      <c r="A1927" s="42"/>
      <c r="B1927" s="48"/>
      <c r="C1927" s="329" t="s">
        <v>756</v>
      </c>
      <c r="D1927" s="329" t="s">
        <v>2860</v>
      </c>
      <c r="E1927" s="20" t="s">
        <v>314</v>
      </c>
      <c r="F1927" s="330">
        <v>10.475</v>
      </c>
      <c r="G1927" s="42"/>
      <c r="H1927" s="48"/>
    </row>
    <row r="1928" s="2" customFormat="1" ht="16.8" customHeight="1">
      <c r="A1928" s="42"/>
      <c r="B1928" s="48"/>
      <c r="C1928" s="329" t="s">
        <v>725</v>
      </c>
      <c r="D1928" s="329" t="s">
        <v>2862</v>
      </c>
      <c r="E1928" s="20" t="s">
        <v>314</v>
      </c>
      <c r="F1928" s="330">
        <v>1.1639999999999999</v>
      </c>
      <c r="G1928" s="42"/>
      <c r="H1928" s="48"/>
    </row>
    <row r="1929" s="2" customFormat="1" ht="16.8" customHeight="1">
      <c r="A1929" s="42"/>
      <c r="B1929" s="48"/>
      <c r="C1929" s="329" t="s">
        <v>762</v>
      </c>
      <c r="D1929" s="329" t="s">
        <v>2864</v>
      </c>
      <c r="E1929" s="20" t="s">
        <v>314</v>
      </c>
      <c r="F1929" s="330">
        <v>2.3279999999999998</v>
      </c>
      <c r="G1929" s="42"/>
      <c r="H1929" s="48"/>
    </row>
    <row r="1930" s="2" customFormat="1" ht="16.8" customHeight="1">
      <c r="A1930" s="42"/>
      <c r="B1930" s="48"/>
      <c r="C1930" s="329" t="s">
        <v>767</v>
      </c>
      <c r="D1930" s="329" t="s">
        <v>2865</v>
      </c>
      <c r="E1930" s="20" t="s">
        <v>314</v>
      </c>
      <c r="F1930" s="330">
        <v>20.949000000000002</v>
      </c>
      <c r="G1930" s="42"/>
      <c r="H1930" s="48"/>
    </row>
    <row r="1931" s="2" customFormat="1" ht="16.8" customHeight="1">
      <c r="A1931" s="42"/>
      <c r="B1931" s="48"/>
      <c r="C1931" s="329" t="s">
        <v>772</v>
      </c>
      <c r="D1931" s="329" t="s">
        <v>2866</v>
      </c>
      <c r="E1931" s="20" t="s">
        <v>314</v>
      </c>
      <c r="F1931" s="330">
        <v>8.1470000000000002</v>
      </c>
      <c r="G1931" s="42"/>
      <c r="H1931" s="48"/>
    </row>
    <row r="1932" s="2" customFormat="1" ht="16.8" customHeight="1">
      <c r="A1932" s="42"/>
      <c r="B1932" s="48"/>
      <c r="C1932" s="329" t="s">
        <v>778</v>
      </c>
      <c r="D1932" s="329" t="s">
        <v>2868</v>
      </c>
      <c r="E1932" s="20" t="s">
        <v>314</v>
      </c>
      <c r="F1932" s="330">
        <v>73.322000000000003</v>
      </c>
      <c r="G1932" s="42"/>
      <c r="H1932" s="48"/>
    </row>
    <row r="1933" s="2" customFormat="1" ht="16.8" customHeight="1">
      <c r="A1933" s="42"/>
      <c r="B1933" s="48"/>
      <c r="C1933" s="329" t="s">
        <v>339</v>
      </c>
      <c r="D1933" s="329" t="s">
        <v>2786</v>
      </c>
      <c r="E1933" s="20" t="s">
        <v>314</v>
      </c>
      <c r="F1933" s="330">
        <v>34.914999999999999</v>
      </c>
      <c r="G1933" s="42"/>
      <c r="H1933" s="48"/>
    </row>
    <row r="1934" s="2" customFormat="1" ht="16.8" customHeight="1">
      <c r="A1934" s="42"/>
      <c r="B1934" s="48"/>
      <c r="C1934" s="329" t="s">
        <v>885</v>
      </c>
      <c r="D1934" s="329" t="s">
        <v>2869</v>
      </c>
      <c r="E1934" s="20" t="s">
        <v>314</v>
      </c>
      <c r="F1934" s="330">
        <v>81.468999999999994</v>
      </c>
      <c r="G1934" s="42"/>
      <c r="H1934" s="48"/>
    </row>
    <row r="1935" s="2" customFormat="1" ht="16.8" customHeight="1">
      <c r="A1935" s="42"/>
      <c r="B1935" s="48"/>
      <c r="C1935" s="329" t="s">
        <v>582</v>
      </c>
      <c r="D1935" s="329" t="s">
        <v>2787</v>
      </c>
      <c r="E1935" s="20" t="s">
        <v>528</v>
      </c>
      <c r="F1935" s="330">
        <v>209.49100000000001</v>
      </c>
      <c r="G1935" s="42"/>
      <c r="H1935" s="48"/>
    </row>
    <row r="1936" s="2" customFormat="1" ht="16.8" customHeight="1">
      <c r="A1936" s="42"/>
      <c r="B1936" s="48"/>
      <c r="C1936" s="329" t="s">
        <v>906</v>
      </c>
      <c r="D1936" s="329" t="s">
        <v>2831</v>
      </c>
      <c r="E1936" s="20" t="s">
        <v>314</v>
      </c>
      <c r="F1936" s="330">
        <v>79.638999999999996</v>
      </c>
      <c r="G1936" s="42"/>
      <c r="H1936" s="48"/>
    </row>
    <row r="1937" s="2" customFormat="1" ht="16.8" customHeight="1">
      <c r="A1937" s="42"/>
      <c r="B1937" s="48"/>
      <c r="C1937" s="325" t="s">
        <v>2261</v>
      </c>
      <c r="D1937" s="326" t="s">
        <v>48</v>
      </c>
      <c r="E1937" s="327" t="s">
        <v>48</v>
      </c>
      <c r="F1937" s="328">
        <v>79.638999999999996</v>
      </c>
      <c r="G1937" s="42"/>
      <c r="H1937" s="48"/>
    </row>
    <row r="1938" s="2" customFormat="1" ht="16.8" customHeight="1">
      <c r="A1938" s="42"/>
      <c r="B1938" s="48"/>
      <c r="C1938" s="329" t="s">
        <v>48</v>
      </c>
      <c r="D1938" s="329" t="s">
        <v>851</v>
      </c>
      <c r="E1938" s="20" t="s">
        <v>48</v>
      </c>
      <c r="F1938" s="330">
        <v>0</v>
      </c>
      <c r="G1938" s="42"/>
      <c r="H1938" s="48"/>
    </row>
    <row r="1939" s="2" customFormat="1" ht="16.8" customHeight="1">
      <c r="A1939" s="42"/>
      <c r="B1939" s="48"/>
      <c r="C1939" s="329" t="s">
        <v>48</v>
      </c>
      <c r="D1939" s="329" t="s">
        <v>2260</v>
      </c>
      <c r="E1939" s="20" t="s">
        <v>48</v>
      </c>
      <c r="F1939" s="330">
        <v>116.384</v>
      </c>
      <c r="G1939" s="42"/>
      <c r="H1939" s="48"/>
    </row>
    <row r="1940" s="2" customFormat="1" ht="16.8" customHeight="1">
      <c r="A1940" s="42"/>
      <c r="B1940" s="48"/>
      <c r="C1940" s="329" t="s">
        <v>48</v>
      </c>
      <c r="D1940" s="329" t="s">
        <v>2252</v>
      </c>
      <c r="E1940" s="20" t="s">
        <v>48</v>
      </c>
      <c r="F1940" s="330">
        <v>0</v>
      </c>
      <c r="G1940" s="42"/>
      <c r="H1940" s="48"/>
    </row>
    <row r="1941" s="2" customFormat="1" ht="16.8" customHeight="1">
      <c r="A1941" s="42"/>
      <c r="B1941" s="48"/>
      <c r="C1941" s="329" t="s">
        <v>48</v>
      </c>
      <c r="D1941" s="329" t="s">
        <v>1631</v>
      </c>
      <c r="E1941" s="20" t="s">
        <v>48</v>
      </c>
      <c r="F1941" s="330">
        <v>-4.3470000000000004</v>
      </c>
      <c r="G1941" s="42"/>
      <c r="H1941" s="48"/>
    </row>
    <row r="1942" s="2" customFormat="1" ht="16.8" customHeight="1">
      <c r="A1942" s="42"/>
      <c r="B1942" s="48"/>
      <c r="C1942" s="329" t="s">
        <v>48</v>
      </c>
      <c r="D1942" s="329" t="s">
        <v>2321</v>
      </c>
      <c r="E1942" s="20" t="s">
        <v>48</v>
      </c>
      <c r="F1942" s="330">
        <v>-2.8980000000000001</v>
      </c>
      <c r="G1942" s="42"/>
      <c r="H1942" s="48"/>
    </row>
    <row r="1943" s="2" customFormat="1" ht="16.8" customHeight="1">
      <c r="A1943" s="42"/>
      <c r="B1943" s="48"/>
      <c r="C1943" s="329" t="s">
        <v>48</v>
      </c>
      <c r="D1943" s="329" t="s">
        <v>2322</v>
      </c>
      <c r="E1943" s="20" t="s">
        <v>48</v>
      </c>
      <c r="F1943" s="330">
        <v>-5.1100000000000003</v>
      </c>
      <c r="G1943" s="42"/>
      <c r="H1943" s="48"/>
    </row>
    <row r="1944" s="2" customFormat="1" ht="16.8" customHeight="1">
      <c r="A1944" s="42"/>
      <c r="B1944" s="48"/>
      <c r="C1944" s="329" t="s">
        <v>48</v>
      </c>
      <c r="D1944" s="329" t="s">
        <v>865</v>
      </c>
      <c r="E1944" s="20" t="s">
        <v>48</v>
      </c>
      <c r="F1944" s="330">
        <v>-16.114000000000001</v>
      </c>
      <c r="G1944" s="42"/>
      <c r="H1944" s="48"/>
    </row>
    <row r="1945" s="2" customFormat="1" ht="16.8" customHeight="1">
      <c r="A1945" s="42"/>
      <c r="B1945" s="48"/>
      <c r="C1945" s="329" t="s">
        <v>48</v>
      </c>
      <c r="D1945" s="329" t="s">
        <v>2417</v>
      </c>
      <c r="E1945" s="20" t="s">
        <v>48</v>
      </c>
      <c r="F1945" s="330">
        <v>-2.7810000000000001</v>
      </c>
      <c r="G1945" s="42"/>
      <c r="H1945" s="48"/>
    </row>
    <row r="1946" s="2" customFormat="1" ht="16.8" customHeight="1">
      <c r="A1946" s="42"/>
      <c r="B1946" s="48"/>
      <c r="C1946" s="329" t="s">
        <v>48</v>
      </c>
      <c r="D1946" s="329" t="s">
        <v>2418</v>
      </c>
      <c r="E1946" s="20" t="s">
        <v>48</v>
      </c>
      <c r="F1946" s="330">
        <v>-5.4950000000000001</v>
      </c>
      <c r="G1946" s="42"/>
      <c r="H1946" s="48"/>
    </row>
    <row r="1947" s="2" customFormat="1" ht="16.8" customHeight="1">
      <c r="A1947" s="42"/>
      <c r="B1947" s="48"/>
      <c r="C1947" s="329" t="s">
        <v>2261</v>
      </c>
      <c r="D1947" s="329" t="s">
        <v>268</v>
      </c>
      <c r="E1947" s="20" t="s">
        <v>48</v>
      </c>
      <c r="F1947" s="330">
        <v>79.638999999999996</v>
      </c>
      <c r="G1947" s="42"/>
      <c r="H1947" s="48"/>
    </row>
    <row r="1948" s="2" customFormat="1" ht="16.8" customHeight="1">
      <c r="A1948" s="42"/>
      <c r="B1948" s="48"/>
      <c r="C1948" s="331" t="s">
        <v>2780</v>
      </c>
      <c r="D1948" s="42"/>
      <c r="E1948" s="42"/>
      <c r="F1948" s="42"/>
      <c r="G1948" s="42"/>
      <c r="H1948" s="48"/>
    </row>
    <row r="1949" s="2" customFormat="1" ht="16.8" customHeight="1">
      <c r="A1949" s="42"/>
      <c r="B1949" s="48"/>
      <c r="C1949" s="329" t="s">
        <v>906</v>
      </c>
      <c r="D1949" s="329" t="s">
        <v>2831</v>
      </c>
      <c r="E1949" s="20" t="s">
        <v>314</v>
      </c>
      <c r="F1949" s="330">
        <v>79.638999999999996</v>
      </c>
      <c r="G1949" s="42"/>
      <c r="H1949" s="48"/>
    </row>
    <row r="1950" s="2" customFormat="1" ht="16.8" customHeight="1">
      <c r="A1950" s="42"/>
      <c r="B1950" s="48"/>
      <c r="C1950" s="329" t="s">
        <v>318</v>
      </c>
      <c r="D1950" s="329" t="s">
        <v>2789</v>
      </c>
      <c r="E1950" s="20" t="s">
        <v>314</v>
      </c>
      <c r="F1950" s="330">
        <v>100.09999999999999</v>
      </c>
      <c r="G1950" s="42"/>
      <c r="H1950" s="48"/>
    </row>
    <row r="1951" s="2" customFormat="1" ht="16.8" customHeight="1">
      <c r="A1951" s="42"/>
      <c r="B1951" s="48"/>
      <c r="C1951" s="325" t="s">
        <v>647</v>
      </c>
      <c r="D1951" s="326" t="s">
        <v>48</v>
      </c>
      <c r="E1951" s="327" t="s">
        <v>48</v>
      </c>
      <c r="F1951" s="328">
        <v>31.102</v>
      </c>
      <c r="G1951" s="42"/>
      <c r="H1951" s="48"/>
    </row>
    <row r="1952" s="2" customFormat="1" ht="16.8" customHeight="1">
      <c r="A1952" s="42"/>
      <c r="B1952" s="48"/>
      <c r="C1952" s="329" t="s">
        <v>48</v>
      </c>
      <c r="D1952" s="329" t="s">
        <v>1554</v>
      </c>
      <c r="E1952" s="20" t="s">
        <v>48</v>
      </c>
      <c r="F1952" s="330">
        <v>2.585</v>
      </c>
      <c r="G1952" s="42"/>
      <c r="H1952" s="48"/>
    </row>
    <row r="1953" s="2" customFormat="1" ht="16.8" customHeight="1">
      <c r="A1953" s="42"/>
      <c r="B1953" s="48"/>
      <c r="C1953" s="329" t="s">
        <v>48</v>
      </c>
      <c r="D1953" s="329" t="s">
        <v>2261</v>
      </c>
      <c r="E1953" s="20" t="s">
        <v>48</v>
      </c>
      <c r="F1953" s="330">
        <v>21.553000000000001</v>
      </c>
      <c r="G1953" s="42"/>
      <c r="H1953" s="48"/>
    </row>
    <row r="1954" s="2" customFormat="1" ht="16.8" customHeight="1">
      <c r="A1954" s="42"/>
      <c r="B1954" s="48"/>
      <c r="C1954" s="329" t="s">
        <v>48</v>
      </c>
      <c r="D1954" s="329" t="s">
        <v>651</v>
      </c>
      <c r="E1954" s="20" t="s">
        <v>48</v>
      </c>
      <c r="F1954" s="330">
        <v>6.9640000000000004</v>
      </c>
      <c r="G1954" s="42"/>
      <c r="H1954" s="48"/>
    </row>
    <row r="1955" s="2" customFormat="1" ht="16.8" customHeight="1">
      <c r="A1955" s="42"/>
      <c r="B1955" s="48"/>
      <c r="C1955" s="329" t="s">
        <v>647</v>
      </c>
      <c r="D1955" s="329" t="s">
        <v>268</v>
      </c>
      <c r="E1955" s="20" t="s">
        <v>48</v>
      </c>
      <c r="F1955" s="330">
        <v>31.102</v>
      </c>
      <c r="G1955" s="42"/>
      <c r="H1955" s="48"/>
    </row>
    <row r="1956" s="2" customFormat="1" ht="16.8" customHeight="1">
      <c r="A1956" s="42"/>
      <c r="B1956" s="48"/>
      <c r="C1956" s="331" t="s">
        <v>2780</v>
      </c>
      <c r="D1956" s="42"/>
      <c r="E1956" s="42"/>
      <c r="F1956" s="42"/>
      <c r="G1956" s="42"/>
      <c r="H1956" s="48"/>
    </row>
    <row r="1957" s="2" customFormat="1" ht="16.8" customHeight="1">
      <c r="A1957" s="42"/>
      <c r="B1957" s="48"/>
      <c r="C1957" s="329" t="s">
        <v>318</v>
      </c>
      <c r="D1957" s="329" t="s">
        <v>2789</v>
      </c>
      <c r="E1957" s="20" t="s">
        <v>314</v>
      </c>
      <c r="F1957" s="330">
        <v>31.102</v>
      </c>
      <c r="G1957" s="42"/>
      <c r="H1957" s="48"/>
    </row>
    <row r="1958" s="2" customFormat="1" ht="16.8" customHeight="1">
      <c r="A1958" s="42"/>
      <c r="B1958" s="48"/>
      <c r="C1958" s="329" t="s">
        <v>344</v>
      </c>
      <c r="D1958" s="329" t="s">
        <v>2793</v>
      </c>
      <c r="E1958" s="20" t="s">
        <v>314</v>
      </c>
      <c r="F1958" s="330">
        <v>31.102</v>
      </c>
      <c r="G1958" s="42"/>
      <c r="H1958" s="48"/>
    </row>
    <row r="1959" s="2" customFormat="1" ht="16.8" customHeight="1">
      <c r="A1959" s="42"/>
      <c r="B1959" s="48"/>
      <c r="C1959" s="329" t="s">
        <v>350</v>
      </c>
      <c r="D1959" s="329" t="s">
        <v>2794</v>
      </c>
      <c r="E1959" s="20" t="s">
        <v>314</v>
      </c>
      <c r="F1959" s="330">
        <v>31.102</v>
      </c>
      <c r="G1959" s="42"/>
      <c r="H1959" s="48"/>
    </row>
    <row r="1960" s="2" customFormat="1" ht="16.8" customHeight="1">
      <c r="A1960" s="42"/>
      <c r="B1960" s="48"/>
      <c r="C1960" s="325" t="s">
        <v>651</v>
      </c>
      <c r="D1960" s="326" t="s">
        <v>48</v>
      </c>
      <c r="E1960" s="327" t="s">
        <v>48</v>
      </c>
      <c r="F1960" s="328">
        <v>6.9640000000000004</v>
      </c>
      <c r="G1960" s="42"/>
      <c r="H1960" s="48"/>
    </row>
    <row r="1961" s="2" customFormat="1" ht="16.8" customHeight="1">
      <c r="A1961" s="42"/>
      <c r="B1961" s="48"/>
      <c r="C1961" s="329" t="s">
        <v>48</v>
      </c>
      <c r="D1961" s="329" t="s">
        <v>2416</v>
      </c>
      <c r="E1961" s="20" t="s">
        <v>48</v>
      </c>
      <c r="F1961" s="330">
        <v>7.2380000000000004</v>
      </c>
      <c r="G1961" s="42"/>
      <c r="H1961" s="48"/>
    </row>
    <row r="1962" s="2" customFormat="1" ht="16.8" customHeight="1">
      <c r="A1962" s="42"/>
      <c r="B1962" s="48"/>
      <c r="C1962" s="329" t="s">
        <v>48</v>
      </c>
      <c r="D1962" s="329" t="s">
        <v>2414</v>
      </c>
      <c r="E1962" s="20" t="s">
        <v>48</v>
      </c>
      <c r="F1962" s="330">
        <v>-0.27400000000000002</v>
      </c>
      <c r="G1962" s="42"/>
      <c r="H1962" s="48"/>
    </row>
    <row r="1963" s="2" customFormat="1" ht="16.8" customHeight="1">
      <c r="A1963" s="42"/>
      <c r="B1963" s="48"/>
      <c r="C1963" s="329" t="s">
        <v>651</v>
      </c>
      <c r="D1963" s="329" t="s">
        <v>310</v>
      </c>
      <c r="E1963" s="20" t="s">
        <v>48</v>
      </c>
      <c r="F1963" s="330">
        <v>6.9640000000000004</v>
      </c>
      <c r="G1963" s="42"/>
      <c r="H1963" s="48"/>
    </row>
    <row r="1964" s="2" customFormat="1" ht="16.8" customHeight="1">
      <c r="A1964" s="42"/>
      <c r="B1964" s="48"/>
      <c r="C1964" s="331" t="s">
        <v>2780</v>
      </c>
      <c r="D1964" s="42"/>
      <c r="E1964" s="42"/>
      <c r="F1964" s="42"/>
      <c r="G1964" s="42"/>
      <c r="H1964" s="48"/>
    </row>
    <row r="1965" s="2" customFormat="1" ht="16.8" customHeight="1">
      <c r="A1965" s="42"/>
      <c r="B1965" s="48"/>
      <c r="C1965" s="329" t="s">
        <v>935</v>
      </c>
      <c r="D1965" s="329" t="s">
        <v>2849</v>
      </c>
      <c r="E1965" s="20" t="s">
        <v>314</v>
      </c>
      <c r="F1965" s="330">
        <v>6.9640000000000004</v>
      </c>
      <c r="G1965" s="42"/>
      <c r="H1965" s="48"/>
    </row>
    <row r="1966" s="2" customFormat="1" ht="16.8" customHeight="1">
      <c r="A1966" s="42"/>
      <c r="B1966" s="48"/>
      <c r="C1966" s="329" t="s">
        <v>318</v>
      </c>
      <c r="D1966" s="329" t="s">
        <v>2789</v>
      </c>
      <c r="E1966" s="20" t="s">
        <v>314</v>
      </c>
      <c r="F1966" s="330">
        <v>31.102</v>
      </c>
      <c r="G1966" s="42"/>
      <c r="H1966" s="48"/>
    </row>
    <row r="1967" s="2" customFormat="1" ht="16.8" customHeight="1">
      <c r="A1967" s="42"/>
      <c r="B1967" s="48"/>
      <c r="C1967" s="329" t="s">
        <v>906</v>
      </c>
      <c r="D1967" s="329" t="s">
        <v>2831</v>
      </c>
      <c r="E1967" s="20" t="s">
        <v>314</v>
      </c>
      <c r="F1967" s="330">
        <v>21.553000000000001</v>
      </c>
      <c r="G1967" s="42"/>
      <c r="H1967" s="48"/>
    </row>
    <row r="1968" s="2" customFormat="1" ht="16.8" customHeight="1">
      <c r="A1968" s="42"/>
      <c r="B1968" s="48"/>
      <c r="C1968" s="329" t="s">
        <v>939</v>
      </c>
      <c r="D1968" s="329" t="s">
        <v>940</v>
      </c>
      <c r="E1968" s="20" t="s">
        <v>528</v>
      </c>
      <c r="F1968" s="330">
        <v>14.305</v>
      </c>
      <c r="G1968" s="42"/>
      <c r="H1968" s="48"/>
    </row>
    <row r="1969" s="2" customFormat="1" ht="16.8" customHeight="1">
      <c r="A1969" s="42"/>
      <c r="B1969" s="48"/>
      <c r="C1969" s="325" t="s">
        <v>2387</v>
      </c>
      <c r="D1969" s="326" t="s">
        <v>48</v>
      </c>
      <c r="E1969" s="327" t="s">
        <v>48</v>
      </c>
      <c r="F1969" s="328">
        <v>41.729999999999997</v>
      </c>
      <c r="G1969" s="42"/>
      <c r="H1969" s="48"/>
    </row>
    <row r="1970" s="2" customFormat="1" ht="16.8" customHeight="1">
      <c r="A1970" s="42"/>
      <c r="B1970" s="48"/>
      <c r="C1970" s="329" t="s">
        <v>2387</v>
      </c>
      <c r="D1970" s="329" t="s">
        <v>2410</v>
      </c>
      <c r="E1970" s="20" t="s">
        <v>48</v>
      </c>
      <c r="F1970" s="330">
        <v>41.729999999999997</v>
      </c>
      <c r="G1970" s="42"/>
      <c r="H1970" s="48"/>
    </row>
    <row r="1971" s="2" customFormat="1" ht="16.8" customHeight="1">
      <c r="A1971" s="42"/>
      <c r="B1971" s="48"/>
      <c r="C1971" s="331" t="s">
        <v>2780</v>
      </c>
      <c r="D1971" s="42"/>
      <c r="E1971" s="42"/>
      <c r="F1971" s="42"/>
      <c r="G1971" s="42"/>
      <c r="H1971" s="48"/>
    </row>
    <row r="1972" s="2" customFormat="1" ht="16.8" customHeight="1">
      <c r="A1972" s="42"/>
      <c r="B1972" s="48"/>
      <c r="C1972" s="329" t="s">
        <v>2305</v>
      </c>
      <c r="D1972" s="329" t="s">
        <v>2924</v>
      </c>
      <c r="E1972" s="20" t="s">
        <v>259</v>
      </c>
      <c r="F1972" s="330">
        <v>41.729999999999997</v>
      </c>
      <c r="G1972" s="42"/>
      <c r="H1972" s="48"/>
    </row>
    <row r="1973" s="2" customFormat="1" ht="16.8" customHeight="1">
      <c r="A1973" s="42"/>
      <c r="B1973" s="48"/>
      <c r="C1973" s="329" t="s">
        <v>2310</v>
      </c>
      <c r="D1973" s="329" t="s">
        <v>2925</v>
      </c>
      <c r="E1973" s="20" t="s">
        <v>259</v>
      </c>
      <c r="F1973" s="330">
        <v>41.729999999999997</v>
      </c>
      <c r="G1973" s="42"/>
      <c r="H1973" s="48"/>
    </row>
    <row r="1974" s="2" customFormat="1" ht="16.8" customHeight="1">
      <c r="A1974" s="42"/>
      <c r="B1974" s="48"/>
      <c r="C1974" s="325" t="s">
        <v>760</v>
      </c>
      <c r="D1974" s="326" t="s">
        <v>48</v>
      </c>
      <c r="E1974" s="327" t="s">
        <v>48</v>
      </c>
      <c r="F1974" s="328">
        <v>0</v>
      </c>
      <c r="G1974" s="42"/>
      <c r="H1974" s="48"/>
    </row>
    <row r="1975" s="2" customFormat="1" ht="16.8" customHeight="1">
      <c r="A1975" s="42"/>
      <c r="B1975" s="48"/>
      <c r="C1975" s="329" t="s">
        <v>48</v>
      </c>
      <c r="D1975" s="329" t="s">
        <v>2403</v>
      </c>
      <c r="E1975" s="20" t="s">
        <v>48</v>
      </c>
      <c r="F1975" s="330">
        <v>0</v>
      </c>
      <c r="G1975" s="42"/>
      <c r="H1975" s="48"/>
    </row>
    <row r="1976" s="2" customFormat="1" ht="16.8" customHeight="1">
      <c r="A1976" s="42"/>
      <c r="B1976" s="48"/>
      <c r="C1976" s="329" t="s">
        <v>2275</v>
      </c>
      <c r="D1976" s="329" t="s">
        <v>2276</v>
      </c>
      <c r="E1976" s="20" t="s">
        <v>48</v>
      </c>
      <c r="F1976" s="330">
        <v>0</v>
      </c>
      <c r="G1976" s="42"/>
      <c r="H1976" s="48"/>
    </row>
    <row r="1977" s="2" customFormat="1" ht="16.8" customHeight="1">
      <c r="A1977" s="42"/>
      <c r="B1977" s="48"/>
      <c r="C1977" s="329" t="s">
        <v>760</v>
      </c>
      <c r="D1977" s="329" t="s">
        <v>310</v>
      </c>
      <c r="E1977" s="20" t="s">
        <v>48</v>
      </c>
      <c r="F1977" s="330">
        <v>0</v>
      </c>
      <c r="G1977" s="42"/>
      <c r="H1977" s="48"/>
    </row>
    <row r="1978" s="2" customFormat="1" ht="16.8" customHeight="1">
      <c r="A1978" s="42"/>
      <c r="B1978" s="48"/>
      <c r="C1978" s="331" t="s">
        <v>2780</v>
      </c>
      <c r="D1978" s="42"/>
      <c r="E1978" s="42"/>
      <c r="F1978" s="42"/>
      <c r="G1978" s="42"/>
      <c r="H1978" s="48"/>
    </row>
    <row r="1979" s="2" customFormat="1" ht="16.8" customHeight="1">
      <c r="A1979" s="42"/>
      <c r="B1979" s="48"/>
      <c r="C1979" s="329" t="s">
        <v>756</v>
      </c>
      <c r="D1979" s="329" t="s">
        <v>2860</v>
      </c>
      <c r="E1979" s="20" t="s">
        <v>314</v>
      </c>
      <c r="F1979" s="330">
        <v>3.2799999999999998</v>
      </c>
      <c r="G1979" s="42"/>
      <c r="H1979" s="48"/>
    </row>
    <row r="1980" s="2" customFormat="1" ht="16.8" customHeight="1">
      <c r="A1980" s="42"/>
      <c r="B1980" s="48"/>
      <c r="C1980" s="325" t="s">
        <v>2277</v>
      </c>
      <c r="D1980" s="326" t="s">
        <v>48</v>
      </c>
      <c r="E1980" s="327" t="s">
        <v>48</v>
      </c>
      <c r="F1980" s="328">
        <v>0</v>
      </c>
      <c r="G1980" s="42"/>
      <c r="H1980" s="48"/>
    </row>
    <row r="1981" s="2" customFormat="1" ht="16.8" customHeight="1">
      <c r="A1981" s="42"/>
      <c r="B1981" s="48"/>
      <c r="C1981" s="329" t="s">
        <v>2277</v>
      </c>
      <c r="D1981" s="329" t="s">
        <v>2278</v>
      </c>
      <c r="E1981" s="20" t="s">
        <v>48</v>
      </c>
      <c r="F1981" s="330">
        <v>0</v>
      </c>
      <c r="G1981" s="42"/>
      <c r="H1981" s="48"/>
    </row>
    <row r="1982" s="2" customFormat="1" ht="16.8" customHeight="1">
      <c r="A1982" s="42"/>
      <c r="B1982" s="48"/>
      <c r="C1982" s="325" t="s">
        <v>2252</v>
      </c>
      <c r="D1982" s="326" t="s">
        <v>48</v>
      </c>
      <c r="E1982" s="327" t="s">
        <v>48</v>
      </c>
      <c r="F1982" s="328">
        <v>0</v>
      </c>
      <c r="G1982" s="42"/>
      <c r="H1982" s="48"/>
    </row>
    <row r="1983" s="2" customFormat="1" ht="16.8" customHeight="1">
      <c r="A1983" s="42"/>
      <c r="B1983" s="48"/>
      <c r="C1983" s="329" t="s">
        <v>2277</v>
      </c>
      <c r="D1983" s="329" t="s">
        <v>2278</v>
      </c>
      <c r="E1983" s="20" t="s">
        <v>48</v>
      </c>
      <c r="F1983" s="330">
        <v>0</v>
      </c>
      <c r="G1983" s="42"/>
      <c r="H1983" s="48"/>
    </row>
    <row r="1984" s="2" customFormat="1" ht="16.8" customHeight="1">
      <c r="A1984" s="42"/>
      <c r="B1984" s="48"/>
      <c r="C1984" s="329" t="s">
        <v>48</v>
      </c>
      <c r="D1984" s="329" t="s">
        <v>2279</v>
      </c>
      <c r="E1984" s="20" t="s">
        <v>48</v>
      </c>
      <c r="F1984" s="330">
        <v>0</v>
      </c>
      <c r="G1984" s="42"/>
      <c r="H1984" s="48"/>
    </row>
    <row r="1985" s="2" customFormat="1" ht="16.8" customHeight="1">
      <c r="A1985" s="42"/>
      <c r="B1985" s="48"/>
      <c r="C1985" s="329" t="s">
        <v>2252</v>
      </c>
      <c r="D1985" s="329" t="s">
        <v>310</v>
      </c>
      <c r="E1985" s="20" t="s">
        <v>48</v>
      </c>
      <c r="F1985" s="330">
        <v>0</v>
      </c>
      <c r="G1985" s="42"/>
      <c r="H1985" s="48"/>
    </row>
    <row r="1986" s="2" customFormat="1" ht="16.8" customHeight="1">
      <c r="A1986" s="42"/>
      <c r="B1986" s="48"/>
      <c r="C1986" s="331" t="s">
        <v>2780</v>
      </c>
      <c r="D1986" s="42"/>
      <c r="E1986" s="42"/>
      <c r="F1986" s="42"/>
      <c r="G1986" s="42"/>
      <c r="H1986" s="48"/>
    </row>
    <row r="1987" s="2" customFormat="1" ht="16.8" customHeight="1">
      <c r="A1987" s="42"/>
      <c r="B1987" s="48"/>
      <c r="C1987" s="329" t="s">
        <v>756</v>
      </c>
      <c r="D1987" s="329" t="s">
        <v>2860</v>
      </c>
      <c r="E1987" s="20" t="s">
        <v>314</v>
      </c>
      <c r="F1987" s="330">
        <v>3.2799999999999998</v>
      </c>
      <c r="G1987" s="42"/>
      <c r="H1987" s="48"/>
    </row>
    <row r="1988" s="2" customFormat="1" ht="16.8" customHeight="1">
      <c r="A1988" s="42"/>
      <c r="B1988" s="48"/>
      <c r="C1988" s="329" t="s">
        <v>906</v>
      </c>
      <c r="D1988" s="329" t="s">
        <v>2831</v>
      </c>
      <c r="E1988" s="20" t="s">
        <v>314</v>
      </c>
      <c r="F1988" s="330">
        <v>21.553000000000001</v>
      </c>
      <c r="G1988" s="42"/>
      <c r="H1988" s="48"/>
    </row>
    <row r="1989" s="2" customFormat="1" ht="16.8" customHeight="1">
      <c r="A1989" s="42"/>
      <c r="B1989" s="48"/>
      <c r="C1989" s="325" t="s">
        <v>669</v>
      </c>
      <c r="D1989" s="326" t="s">
        <v>48</v>
      </c>
      <c r="E1989" s="327" t="s">
        <v>48</v>
      </c>
      <c r="F1989" s="328">
        <v>0.36399999999999999</v>
      </c>
      <c r="G1989" s="42"/>
      <c r="H1989" s="48"/>
    </row>
    <row r="1990" s="2" customFormat="1" ht="16.8" customHeight="1">
      <c r="A1990" s="42"/>
      <c r="B1990" s="48"/>
      <c r="C1990" s="329" t="s">
        <v>48</v>
      </c>
      <c r="D1990" s="329" t="s">
        <v>729</v>
      </c>
      <c r="E1990" s="20" t="s">
        <v>48</v>
      </c>
      <c r="F1990" s="330">
        <v>0</v>
      </c>
      <c r="G1990" s="42"/>
      <c r="H1990" s="48"/>
    </row>
    <row r="1991" s="2" customFormat="1" ht="16.8" customHeight="1">
      <c r="A1991" s="42"/>
      <c r="B1991" s="48"/>
      <c r="C1991" s="329" t="s">
        <v>48</v>
      </c>
      <c r="D1991" s="329" t="s">
        <v>730</v>
      </c>
      <c r="E1991" s="20" t="s">
        <v>48</v>
      </c>
      <c r="F1991" s="330">
        <v>0</v>
      </c>
      <c r="G1991" s="42"/>
      <c r="H1991" s="48"/>
    </row>
    <row r="1992" s="2" customFormat="1" ht="16.8" customHeight="1">
      <c r="A1992" s="42"/>
      <c r="B1992" s="48"/>
      <c r="C1992" s="329" t="s">
        <v>669</v>
      </c>
      <c r="D1992" s="329" t="s">
        <v>2267</v>
      </c>
      <c r="E1992" s="20" t="s">
        <v>48</v>
      </c>
      <c r="F1992" s="330">
        <v>0.36399999999999999</v>
      </c>
      <c r="G1992" s="42"/>
      <c r="H1992" s="48"/>
    </row>
    <row r="1993" s="2" customFormat="1" ht="16.8" customHeight="1">
      <c r="A1993" s="42"/>
      <c r="B1993" s="48"/>
      <c r="C1993" s="331" t="s">
        <v>2780</v>
      </c>
      <c r="D1993" s="42"/>
      <c r="E1993" s="42"/>
      <c r="F1993" s="42"/>
      <c r="G1993" s="42"/>
      <c r="H1993" s="48"/>
    </row>
    <row r="1994" s="2" customFormat="1" ht="16.8" customHeight="1">
      <c r="A1994" s="42"/>
      <c r="B1994" s="48"/>
      <c r="C1994" s="325" t="s">
        <v>776</v>
      </c>
      <c r="D1994" s="326" t="s">
        <v>48</v>
      </c>
      <c r="E1994" s="327" t="s">
        <v>48</v>
      </c>
      <c r="F1994" s="328">
        <v>2.5510000000000002</v>
      </c>
      <c r="G1994" s="42"/>
      <c r="H1994" s="48"/>
    </row>
    <row r="1995" s="2" customFormat="1" ht="16.8" customHeight="1">
      <c r="A1995" s="42"/>
      <c r="B1995" s="48"/>
      <c r="C1995" s="329" t="s">
        <v>48</v>
      </c>
      <c r="D1995" s="329" t="s">
        <v>729</v>
      </c>
      <c r="E1995" s="20" t="s">
        <v>48</v>
      </c>
      <c r="F1995" s="330">
        <v>0</v>
      </c>
      <c r="G1995" s="42"/>
      <c r="H1995" s="48"/>
    </row>
    <row r="1996" s="2" customFormat="1" ht="16.8" customHeight="1">
      <c r="A1996" s="42"/>
      <c r="B1996" s="48"/>
      <c r="C1996" s="329" t="s">
        <v>48</v>
      </c>
      <c r="D1996" s="329" t="s">
        <v>730</v>
      </c>
      <c r="E1996" s="20" t="s">
        <v>48</v>
      </c>
      <c r="F1996" s="330">
        <v>0</v>
      </c>
      <c r="G1996" s="42"/>
      <c r="H1996" s="48"/>
    </row>
    <row r="1997" s="2" customFormat="1" ht="16.8" customHeight="1">
      <c r="A1997" s="42"/>
      <c r="B1997" s="48"/>
      <c r="C1997" s="329" t="s">
        <v>776</v>
      </c>
      <c r="D1997" s="329" t="s">
        <v>2292</v>
      </c>
      <c r="E1997" s="20" t="s">
        <v>48</v>
      </c>
      <c r="F1997" s="330">
        <v>2.5510000000000002</v>
      </c>
      <c r="G1997" s="42"/>
      <c r="H1997" s="48"/>
    </row>
    <row r="1998" s="2" customFormat="1" ht="16.8" customHeight="1">
      <c r="A1998" s="42"/>
      <c r="B1998" s="48"/>
      <c r="C1998" s="331" t="s">
        <v>2780</v>
      </c>
      <c r="D1998" s="42"/>
      <c r="E1998" s="42"/>
      <c r="F1998" s="42"/>
      <c r="G1998" s="42"/>
      <c r="H1998" s="48"/>
    </row>
    <row r="1999" s="2" customFormat="1" ht="16.8" customHeight="1">
      <c r="A1999" s="42"/>
      <c r="B1999" s="48"/>
      <c r="C1999" s="329" t="s">
        <v>772</v>
      </c>
      <c r="D1999" s="329" t="s">
        <v>2866</v>
      </c>
      <c r="E1999" s="20" t="s">
        <v>314</v>
      </c>
      <c r="F1999" s="330">
        <v>2.5510000000000002</v>
      </c>
      <c r="G1999" s="42"/>
      <c r="H1999" s="48"/>
    </row>
    <row r="2000" s="2" customFormat="1" ht="16.8" customHeight="1">
      <c r="A2000" s="42"/>
      <c r="B2000" s="48"/>
      <c r="C2000" s="329" t="s">
        <v>818</v>
      </c>
      <c r="D2000" s="329" t="s">
        <v>2867</v>
      </c>
      <c r="E2000" s="20" t="s">
        <v>314</v>
      </c>
      <c r="F2000" s="330">
        <v>6.1609999999999996</v>
      </c>
      <c r="G2000" s="42"/>
      <c r="H2000" s="48"/>
    </row>
    <row r="2001" s="2" customFormat="1" ht="16.8" customHeight="1">
      <c r="A2001" s="42"/>
      <c r="B2001" s="48"/>
      <c r="C2001" s="325" t="s">
        <v>677</v>
      </c>
      <c r="D2001" s="326" t="s">
        <v>48</v>
      </c>
      <c r="E2001" s="327" t="s">
        <v>48</v>
      </c>
      <c r="F2001" s="328">
        <v>22.963000000000001</v>
      </c>
      <c r="G2001" s="42"/>
      <c r="H2001" s="48"/>
    </row>
    <row r="2002" s="2" customFormat="1" ht="16.8" customHeight="1">
      <c r="A2002" s="42"/>
      <c r="B2002" s="48"/>
      <c r="C2002" s="329" t="s">
        <v>48</v>
      </c>
      <c r="D2002" s="329" t="s">
        <v>729</v>
      </c>
      <c r="E2002" s="20" t="s">
        <v>48</v>
      </c>
      <c r="F2002" s="330">
        <v>0</v>
      </c>
      <c r="G2002" s="42"/>
      <c r="H2002" s="48"/>
    </row>
    <row r="2003" s="2" customFormat="1" ht="16.8" customHeight="1">
      <c r="A2003" s="42"/>
      <c r="B2003" s="48"/>
      <c r="C2003" s="329" t="s">
        <v>48</v>
      </c>
      <c r="D2003" s="329" t="s">
        <v>730</v>
      </c>
      <c r="E2003" s="20" t="s">
        <v>48</v>
      </c>
      <c r="F2003" s="330">
        <v>0</v>
      </c>
      <c r="G2003" s="42"/>
      <c r="H2003" s="48"/>
    </row>
    <row r="2004" s="2" customFormat="1" ht="16.8" customHeight="1">
      <c r="A2004" s="42"/>
      <c r="B2004" s="48"/>
      <c r="C2004" s="329" t="s">
        <v>677</v>
      </c>
      <c r="D2004" s="329" t="s">
        <v>2294</v>
      </c>
      <c r="E2004" s="20" t="s">
        <v>48</v>
      </c>
      <c r="F2004" s="330">
        <v>22.963000000000001</v>
      </c>
      <c r="G2004" s="42"/>
      <c r="H2004" s="48"/>
    </row>
    <row r="2005" s="2" customFormat="1" ht="16.8" customHeight="1">
      <c r="A2005" s="42"/>
      <c r="B2005" s="48"/>
      <c r="C2005" s="331" t="s">
        <v>2780</v>
      </c>
      <c r="D2005" s="42"/>
      <c r="E2005" s="42"/>
      <c r="F2005" s="42"/>
      <c r="G2005" s="42"/>
      <c r="H2005" s="48"/>
    </row>
    <row r="2006" s="2" customFormat="1" ht="16.8" customHeight="1">
      <c r="A2006" s="42"/>
      <c r="B2006" s="48"/>
      <c r="C2006" s="329" t="s">
        <v>778</v>
      </c>
      <c r="D2006" s="329" t="s">
        <v>2868</v>
      </c>
      <c r="E2006" s="20" t="s">
        <v>314</v>
      </c>
      <c r="F2006" s="330">
        <v>22.963000000000001</v>
      </c>
      <c r="G2006" s="42"/>
      <c r="H2006" s="48"/>
    </row>
    <row r="2007" s="2" customFormat="1" ht="16.8" customHeight="1">
      <c r="A2007" s="42"/>
      <c r="B2007" s="48"/>
      <c r="C2007" s="329" t="s">
        <v>818</v>
      </c>
      <c r="D2007" s="329" t="s">
        <v>2867</v>
      </c>
      <c r="E2007" s="20" t="s">
        <v>314</v>
      </c>
      <c r="F2007" s="330">
        <v>6.1609999999999996</v>
      </c>
      <c r="G2007" s="42"/>
      <c r="H2007" s="48"/>
    </row>
    <row r="2008" s="2" customFormat="1" ht="16.8" customHeight="1">
      <c r="A2008" s="42"/>
      <c r="B2008" s="48"/>
      <c r="C2008" s="325" t="s">
        <v>2258</v>
      </c>
      <c r="D2008" s="326" t="s">
        <v>48</v>
      </c>
      <c r="E2008" s="327" t="s">
        <v>48</v>
      </c>
      <c r="F2008" s="328">
        <v>36.448999999999998</v>
      </c>
      <c r="G2008" s="42"/>
      <c r="H2008" s="48"/>
    </row>
    <row r="2009" s="2" customFormat="1" ht="16.8" customHeight="1">
      <c r="A2009" s="42"/>
      <c r="B2009" s="48"/>
      <c r="C2009" s="329" t="s">
        <v>48</v>
      </c>
      <c r="D2009" s="329" t="s">
        <v>2405</v>
      </c>
      <c r="E2009" s="20" t="s">
        <v>48</v>
      </c>
      <c r="F2009" s="330">
        <v>0</v>
      </c>
      <c r="G2009" s="42"/>
      <c r="H2009" s="48"/>
    </row>
    <row r="2010" s="2" customFormat="1" ht="16.8" customHeight="1">
      <c r="A2010" s="42"/>
      <c r="B2010" s="48"/>
      <c r="C2010" s="329" t="s">
        <v>48</v>
      </c>
      <c r="D2010" s="329" t="s">
        <v>2406</v>
      </c>
      <c r="E2010" s="20" t="s">
        <v>48</v>
      </c>
      <c r="F2010" s="330">
        <v>0</v>
      </c>
      <c r="G2010" s="42"/>
      <c r="H2010" s="48"/>
    </row>
    <row r="2011" s="2" customFormat="1" ht="16.8" customHeight="1">
      <c r="A2011" s="42"/>
      <c r="B2011" s="48"/>
      <c r="C2011" s="329" t="s">
        <v>48</v>
      </c>
      <c r="D2011" s="329" t="s">
        <v>2407</v>
      </c>
      <c r="E2011" s="20" t="s">
        <v>48</v>
      </c>
      <c r="F2011" s="330">
        <v>36.448999999999998</v>
      </c>
      <c r="G2011" s="42"/>
      <c r="H2011" s="48"/>
    </row>
    <row r="2012" s="2" customFormat="1" ht="16.8" customHeight="1">
      <c r="A2012" s="42"/>
      <c r="B2012" s="48"/>
      <c r="C2012" s="329" t="s">
        <v>2258</v>
      </c>
      <c r="D2012" s="329" t="s">
        <v>310</v>
      </c>
      <c r="E2012" s="20" t="s">
        <v>48</v>
      </c>
      <c r="F2012" s="330">
        <v>36.448999999999998</v>
      </c>
      <c r="G2012" s="42"/>
      <c r="H2012" s="48"/>
    </row>
    <row r="2013" s="2" customFormat="1" ht="16.8" customHeight="1">
      <c r="A2013" s="42"/>
      <c r="B2013" s="48"/>
      <c r="C2013" s="331" t="s">
        <v>2780</v>
      </c>
      <c r="D2013" s="42"/>
      <c r="E2013" s="42"/>
      <c r="F2013" s="42"/>
      <c r="G2013" s="42"/>
      <c r="H2013" s="48"/>
    </row>
    <row r="2014" s="2" customFormat="1" ht="16.8" customHeight="1">
      <c r="A2014" s="42"/>
      <c r="B2014" s="48"/>
      <c r="C2014" s="329" t="s">
        <v>756</v>
      </c>
      <c r="D2014" s="329" t="s">
        <v>2860</v>
      </c>
      <c r="E2014" s="20" t="s">
        <v>314</v>
      </c>
      <c r="F2014" s="330">
        <v>3.2799999999999998</v>
      </c>
      <c r="G2014" s="42"/>
      <c r="H2014" s="48"/>
    </row>
    <row r="2015" s="2" customFormat="1" ht="16.8" customHeight="1">
      <c r="A2015" s="42"/>
      <c r="B2015" s="48"/>
      <c r="C2015" s="325" t="s">
        <v>2260</v>
      </c>
      <c r="D2015" s="326" t="s">
        <v>48</v>
      </c>
      <c r="E2015" s="327" t="s">
        <v>48</v>
      </c>
      <c r="F2015" s="328">
        <v>36.448999999999998</v>
      </c>
      <c r="G2015" s="42"/>
      <c r="H2015" s="48"/>
    </row>
    <row r="2016" s="2" customFormat="1" ht="16.8" customHeight="1">
      <c r="A2016" s="42"/>
      <c r="B2016" s="48"/>
      <c r="C2016" s="329" t="s">
        <v>48</v>
      </c>
      <c r="D2016" s="329" t="s">
        <v>2280</v>
      </c>
      <c r="E2016" s="20" t="s">
        <v>48</v>
      </c>
      <c r="F2016" s="330">
        <v>36.448999999999998</v>
      </c>
      <c r="G2016" s="42"/>
      <c r="H2016" s="48"/>
    </row>
    <row r="2017" s="2" customFormat="1" ht="16.8" customHeight="1">
      <c r="A2017" s="42"/>
      <c r="B2017" s="48"/>
      <c r="C2017" s="329" t="s">
        <v>2260</v>
      </c>
      <c r="D2017" s="329" t="s">
        <v>310</v>
      </c>
      <c r="E2017" s="20" t="s">
        <v>48</v>
      </c>
      <c r="F2017" s="330">
        <v>36.448999999999998</v>
      </c>
      <c r="G2017" s="42"/>
      <c r="H2017" s="48"/>
    </row>
    <row r="2018" s="2" customFormat="1" ht="16.8" customHeight="1">
      <c r="A2018" s="42"/>
      <c r="B2018" s="48"/>
      <c r="C2018" s="331" t="s">
        <v>2780</v>
      </c>
      <c r="D2018" s="42"/>
      <c r="E2018" s="42"/>
      <c r="F2018" s="42"/>
      <c r="G2018" s="42"/>
      <c r="H2018" s="48"/>
    </row>
    <row r="2019" s="2" customFormat="1" ht="16.8" customHeight="1">
      <c r="A2019" s="42"/>
      <c r="B2019" s="48"/>
      <c r="C2019" s="329" t="s">
        <v>756</v>
      </c>
      <c r="D2019" s="329" t="s">
        <v>2860</v>
      </c>
      <c r="E2019" s="20" t="s">
        <v>314</v>
      </c>
      <c r="F2019" s="330">
        <v>3.2799999999999998</v>
      </c>
      <c r="G2019" s="42"/>
      <c r="H2019" s="48"/>
    </row>
    <row r="2020" s="2" customFormat="1" ht="16.8" customHeight="1">
      <c r="A2020" s="42"/>
      <c r="B2020" s="48"/>
      <c r="C2020" s="329" t="s">
        <v>725</v>
      </c>
      <c r="D2020" s="329" t="s">
        <v>2862</v>
      </c>
      <c r="E2020" s="20" t="s">
        <v>314</v>
      </c>
      <c r="F2020" s="330">
        <v>0.36399999999999999</v>
      </c>
      <c r="G2020" s="42"/>
      <c r="H2020" s="48"/>
    </row>
    <row r="2021" s="2" customFormat="1" ht="16.8" customHeight="1">
      <c r="A2021" s="42"/>
      <c r="B2021" s="48"/>
      <c r="C2021" s="329" t="s">
        <v>762</v>
      </c>
      <c r="D2021" s="329" t="s">
        <v>2864</v>
      </c>
      <c r="E2021" s="20" t="s">
        <v>314</v>
      </c>
      <c r="F2021" s="330">
        <v>0.72899999999999998</v>
      </c>
      <c r="G2021" s="42"/>
      <c r="H2021" s="48"/>
    </row>
    <row r="2022" s="2" customFormat="1" ht="16.8" customHeight="1">
      <c r="A2022" s="42"/>
      <c r="B2022" s="48"/>
      <c r="C2022" s="329" t="s">
        <v>767</v>
      </c>
      <c r="D2022" s="329" t="s">
        <v>2865</v>
      </c>
      <c r="E2022" s="20" t="s">
        <v>314</v>
      </c>
      <c r="F2022" s="330">
        <v>6.5609999999999999</v>
      </c>
      <c r="G2022" s="42"/>
      <c r="H2022" s="48"/>
    </row>
    <row r="2023" s="2" customFormat="1" ht="16.8" customHeight="1">
      <c r="A2023" s="42"/>
      <c r="B2023" s="48"/>
      <c r="C2023" s="329" t="s">
        <v>772</v>
      </c>
      <c r="D2023" s="329" t="s">
        <v>2866</v>
      </c>
      <c r="E2023" s="20" t="s">
        <v>314</v>
      </c>
      <c r="F2023" s="330">
        <v>2.5510000000000002</v>
      </c>
      <c r="G2023" s="42"/>
      <c r="H2023" s="48"/>
    </row>
    <row r="2024" s="2" customFormat="1" ht="16.8" customHeight="1">
      <c r="A2024" s="42"/>
      <c r="B2024" s="48"/>
      <c r="C2024" s="329" t="s">
        <v>778</v>
      </c>
      <c r="D2024" s="329" t="s">
        <v>2868</v>
      </c>
      <c r="E2024" s="20" t="s">
        <v>314</v>
      </c>
      <c r="F2024" s="330">
        <v>22.963000000000001</v>
      </c>
      <c r="G2024" s="42"/>
      <c r="H2024" s="48"/>
    </row>
    <row r="2025" s="2" customFormat="1" ht="16.8" customHeight="1">
      <c r="A2025" s="42"/>
      <c r="B2025" s="48"/>
      <c r="C2025" s="329" t="s">
        <v>339</v>
      </c>
      <c r="D2025" s="329" t="s">
        <v>2786</v>
      </c>
      <c r="E2025" s="20" t="s">
        <v>314</v>
      </c>
      <c r="F2025" s="330">
        <v>10.935000000000001</v>
      </c>
      <c r="G2025" s="42"/>
      <c r="H2025" s="48"/>
    </row>
    <row r="2026" s="2" customFormat="1" ht="16.8" customHeight="1">
      <c r="A2026" s="42"/>
      <c r="B2026" s="48"/>
      <c r="C2026" s="329" t="s">
        <v>885</v>
      </c>
      <c r="D2026" s="329" t="s">
        <v>2869</v>
      </c>
      <c r="E2026" s="20" t="s">
        <v>314</v>
      </c>
      <c r="F2026" s="330">
        <v>25.513999999999999</v>
      </c>
      <c r="G2026" s="42"/>
      <c r="H2026" s="48"/>
    </row>
    <row r="2027" s="2" customFormat="1" ht="16.8" customHeight="1">
      <c r="A2027" s="42"/>
      <c r="B2027" s="48"/>
      <c r="C2027" s="329" t="s">
        <v>582</v>
      </c>
      <c r="D2027" s="329" t="s">
        <v>2787</v>
      </c>
      <c r="E2027" s="20" t="s">
        <v>528</v>
      </c>
      <c r="F2027" s="330">
        <v>65.608000000000004</v>
      </c>
      <c r="G2027" s="42"/>
      <c r="H2027" s="48"/>
    </row>
    <row r="2028" s="2" customFormat="1" ht="16.8" customHeight="1">
      <c r="A2028" s="42"/>
      <c r="B2028" s="48"/>
      <c r="C2028" s="329" t="s">
        <v>906</v>
      </c>
      <c r="D2028" s="329" t="s">
        <v>2831</v>
      </c>
      <c r="E2028" s="20" t="s">
        <v>314</v>
      </c>
      <c r="F2028" s="330">
        <v>21.553000000000001</v>
      </c>
      <c r="G2028" s="42"/>
      <c r="H2028" s="48"/>
    </row>
    <row r="2029" s="2" customFormat="1" ht="16.8" customHeight="1">
      <c r="A2029" s="42"/>
      <c r="B2029" s="48"/>
      <c r="C2029" s="325" t="s">
        <v>2261</v>
      </c>
      <c r="D2029" s="326" t="s">
        <v>48</v>
      </c>
      <c r="E2029" s="327" t="s">
        <v>48</v>
      </c>
      <c r="F2029" s="328">
        <v>21.553000000000001</v>
      </c>
      <c r="G2029" s="42"/>
      <c r="H2029" s="48"/>
    </row>
    <row r="2030" s="2" customFormat="1" ht="16.8" customHeight="1">
      <c r="A2030" s="42"/>
      <c r="B2030" s="48"/>
      <c r="C2030" s="329" t="s">
        <v>48</v>
      </c>
      <c r="D2030" s="329" t="s">
        <v>851</v>
      </c>
      <c r="E2030" s="20" t="s">
        <v>48</v>
      </c>
      <c r="F2030" s="330">
        <v>0</v>
      </c>
      <c r="G2030" s="42"/>
      <c r="H2030" s="48"/>
    </row>
    <row r="2031" s="2" customFormat="1" ht="16.8" customHeight="1">
      <c r="A2031" s="42"/>
      <c r="B2031" s="48"/>
      <c r="C2031" s="329" t="s">
        <v>48</v>
      </c>
      <c r="D2031" s="329" t="s">
        <v>2260</v>
      </c>
      <c r="E2031" s="20" t="s">
        <v>48</v>
      </c>
      <c r="F2031" s="330">
        <v>36.448999999999998</v>
      </c>
      <c r="G2031" s="42"/>
      <c r="H2031" s="48"/>
    </row>
    <row r="2032" s="2" customFormat="1" ht="16.8" customHeight="1">
      <c r="A2032" s="42"/>
      <c r="B2032" s="48"/>
      <c r="C2032" s="329" t="s">
        <v>48</v>
      </c>
      <c r="D2032" s="329" t="s">
        <v>2252</v>
      </c>
      <c r="E2032" s="20" t="s">
        <v>48</v>
      </c>
      <c r="F2032" s="330">
        <v>0</v>
      </c>
      <c r="G2032" s="42"/>
      <c r="H2032" s="48"/>
    </row>
    <row r="2033" s="2" customFormat="1" ht="16.8" customHeight="1">
      <c r="A2033" s="42"/>
      <c r="B2033" s="48"/>
      <c r="C2033" s="329" t="s">
        <v>48</v>
      </c>
      <c r="D2033" s="329" t="s">
        <v>1631</v>
      </c>
      <c r="E2033" s="20" t="s">
        <v>48</v>
      </c>
      <c r="F2033" s="330">
        <v>-2.585</v>
      </c>
      <c r="G2033" s="42"/>
      <c r="H2033" s="48"/>
    </row>
    <row r="2034" s="2" customFormat="1" ht="16.8" customHeight="1">
      <c r="A2034" s="42"/>
      <c r="B2034" s="48"/>
      <c r="C2034" s="329" t="s">
        <v>48</v>
      </c>
      <c r="D2034" s="329" t="s">
        <v>865</v>
      </c>
      <c r="E2034" s="20" t="s">
        <v>48</v>
      </c>
      <c r="F2034" s="330">
        <v>-6.9640000000000004</v>
      </c>
      <c r="G2034" s="42"/>
      <c r="H2034" s="48"/>
    </row>
    <row r="2035" s="2" customFormat="1" ht="16.8" customHeight="1">
      <c r="A2035" s="42"/>
      <c r="B2035" s="48"/>
      <c r="C2035" s="329" t="s">
        <v>48</v>
      </c>
      <c r="D2035" s="329" t="s">
        <v>2412</v>
      </c>
      <c r="E2035" s="20" t="s">
        <v>48</v>
      </c>
      <c r="F2035" s="330">
        <v>-0.78000000000000003</v>
      </c>
      <c r="G2035" s="42"/>
      <c r="H2035" s="48"/>
    </row>
    <row r="2036" s="2" customFormat="1" ht="16.8" customHeight="1">
      <c r="A2036" s="42"/>
      <c r="B2036" s="48"/>
      <c r="C2036" s="329" t="s">
        <v>48</v>
      </c>
      <c r="D2036" s="329" t="s">
        <v>2413</v>
      </c>
      <c r="E2036" s="20" t="s">
        <v>48</v>
      </c>
      <c r="F2036" s="330">
        <v>-1.899</v>
      </c>
      <c r="G2036" s="42"/>
      <c r="H2036" s="48"/>
    </row>
    <row r="2037" s="2" customFormat="1" ht="16.8" customHeight="1">
      <c r="A2037" s="42"/>
      <c r="B2037" s="48"/>
      <c r="C2037" s="329" t="s">
        <v>48</v>
      </c>
      <c r="D2037" s="329" t="s">
        <v>2414</v>
      </c>
      <c r="E2037" s="20" t="s">
        <v>48</v>
      </c>
      <c r="F2037" s="330">
        <v>-0.27400000000000002</v>
      </c>
      <c r="G2037" s="42"/>
      <c r="H2037" s="48"/>
    </row>
    <row r="2038" s="2" customFormat="1" ht="16.8" customHeight="1">
      <c r="A2038" s="42"/>
      <c r="B2038" s="48"/>
      <c r="C2038" s="329" t="s">
        <v>48</v>
      </c>
      <c r="D2038" s="329" t="s">
        <v>2415</v>
      </c>
      <c r="E2038" s="20" t="s">
        <v>48</v>
      </c>
      <c r="F2038" s="330">
        <v>-2.3940000000000001</v>
      </c>
      <c r="G2038" s="42"/>
      <c r="H2038" s="48"/>
    </row>
    <row r="2039" s="2" customFormat="1" ht="16.8" customHeight="1">
      <c r="A2039" s="42"/>
      <c r="B2039" s="48"/>
      <c r="C2039" s="329" t="s">
        <v>2261</v>
      </c>
      <c r="D2039" s="329" t="s">
        <v>268</v>
      </c>
      <c r="E2039" s="20" t="s">
        <v>48</v>
      </c>
      <c r="F2039" s="330">
        <v>21.553000000000001</v>
      </c>
      <c r="G2039" s="42"/>
      <c r="H2039" s="48"/>
    </row>
    <row r="2040" s="2" customFormat="1" ht="16.8" customHeight="1">
      <c r="A2040" s="42"/>
      <c r="B2040" s="48"/>
      <c r="C2040" s="331" t="s">
        <v>2780</v>
      </c>
      <c r="D2040" s="42"/>
      <c r="E2040" s="42"/>
      <c r="F2040" s="42"/>
      <c r="G2040" s="42"/>
      <c r="H2040" s="48"/>
    </row>
    <row r="2041" s="2" customFormat="1" ht="16.8" customHeight="1">
      <c r="A2041" s="42"/>
      <c r="B2041" s="48"/>
      <c r="C2041" s="329" t="s">
        <v>906</v>
      </c>
      <c r="D2041" s="329" t="s">
        <v>2831</v>
      </c>
      <c r="E2041" s="20" t="s">
        <v>314</v>
      </c>
      <c r="F2041" s="330">
        <v>21.553000000000001</v>
      </c>
      <c r="G2041" s="42"/>
      <c r="H2041" s="48"/>
    </row>
    <row r="2042" s="2" customFormat="1" ht="16.8" customHeight="1">
      <c r="A2042" s="42"/>
      <c r="B2042" s="48"/>
      <c r="C2042" s="329" t="s">
        <v>318</v>
      </c>
      <c r="D2042" s="329" t="s">
        <v>2789</v>
      </c>
      <c r="E2042" s="20" t="s">
        <v>314</v>
      </c>
      <c r="F2042" s="330">
        <v>31.102</v>
      </c>
      <c r="G2042" s="42"/>
      <c r="H2042" s="48"/>
    </row>
    <row r="2043" s="2" customFormat="1" ht="16.8" customHeight="1">
      <c r="A2043" s="42"/>
      <c r="B2043" s="48"/>
      <c r="C2043" s="329" t="s">
        <v>931</v>
      </c>
      <c r="D2043" s="329" t="s">
        <v>932</v>
      </c>
      <c r="E2043" s="20" t="s">
        <v>528</v>
      </c>
      <c r="F2043" s="330">
        <v>44.271999999999998</v>
      </c>
      <c r="G2043" s="42"/>
      <c r="H2043" s="48"/>
    </row>
    <row r="2044" s="2" customFormat="1" ht="26.4" customHeight="1">
      <c r="A2044" s="42"/>
      <c r="B2044" s="48"/>
      <c r="C2044" s="324" t="s">
        <v>2975</v>
      </c>
      <c r="D2044" s="324" t="s">
        <v>147</v>
      </c>
      <c r="E2044" s="42"/>
      <c r="F2044" s="42"/>
      <c r="G2044" s="42"/>
      <c r="H2044" s="48"/>
    </row>
    <row r="2045" s="2" customFormat="1" ht="16.8" customHeight="1">
      <c r="A2045" s="42"/>
      <c r="B2045" s="48"/>
      <c r="C2045" s="325" t="s">
        <v>1777</v>
      </c>
      <c r="D2045" s="326" t="s">
        <v>48</v>
      </c>
      <c r="E2045" s="327" t="s">
        <v>48</v>
      </c>
      <c r="F2045" s="328">
        <v>55628.383000000002</v>
      </c>
      <c r="G2045" s="42"/>
      <c r="H2045" s="48"/>
    </row>
    <row r="2046" s="2" customFormat="1" ht="16.8" customHeight="1">
      <c r="A2046" s="42"/>
      <c r="B2046" s="48"/>
      <c r="C2046" s="329" t="s">
        <v>48</v>
      </c>
      <c r="D2046" s="329" t="s">
        <v>2570</v>
      </c>
      <c r="E2046" s="20" t="s">
        <v>48</v>
      </c>
      <c r="F2046" s="330">
        <v>0</v>
      </c>
      <c r="G2046" s="42"/>
      <c r="H2046" s="48"/>
    </row>
    <row r="2047" s="2" customFormat="1" ht="16.8" customHeight="1">
      <c r="A2047" s="42"/>
      <c r="B2047" s="48"/>
      <c r="C2047" s="329" t="s">
        <v>48</v>
      </c>
      <c r="D2047" s="329" t="s">
        <v>2571</v>
      </c>
      <c r="E2047" s="20" t="s">
        <v>48</v>
      </c>
      <c r="F2047" s="330">
        <v>0</v>
      </c>
      <c r="G2047" s="42"/>
      <c r="H2047" s="48"/>
    </row>
    <row r="2048" s="2" customFormat="1" ht="16.8" customHeight="1">
      <c r="A2048" s="42"/>
      <c r="B2048" s="48"/>
      <c r="C2048" s="329" t="s">
        <v>48</v>
      </c>
      <c r="D2048" s="329" t="s">
        <v>2572</v>
      </c>
      <c r="E2048" s="20" t="s">
        <v>48</v>
      </c>
      <c r="F2048" s="330">
        <v>4649.9660000000003</v>
      </c>
      <c r="G2048" s="42"/>
      <c r="H2048" s="48"/>
    </row>
    <row r="2049" s="2" customFormat="1" ht="16.8" customHeight="1">
      <c r="A2049" s="42"/>
      <c r="B2049" s="48"/>
      <c r="C2049" s="329" t="s">
        <v>48</v>
      </c>
      <c r="D2049" s="329" t="s">
        <v>1924</v>
      </c>
      <c r="E2049" s="20" t="s">
        <v>48</v>
      </c>
      <c r="F2049" s="330">
        <v>0</v>
      </c>
      <c r="G2049" s="42"/>
      <c r="H2049" s="48"/>
    </row>
    <row r="2050" s="2" customFormat="1" ht="16.8" customHeight="1">
      <c r="A2050" s="42"/>
      <c r="B2050" s="48"/>
      <c r="C2050" s="329" t="s">
        <v>48</v>
      </c>
      <c r="D2050" s="329" t="s">
        <v>2573</v>
      </c>
      <c r="E2050" s="20" t="s">
        <v>48</v>
      </c>
      <c r="F2050" s="330">
        <v>1718.4960000000001</v>
      </c>
      <c r="G2050" s="42"/>
      <c r="H2050" s="48"/>
    </row>
    <row r="2051" s="2" customFormat="1" ht="16.8" customHeight="1">
      <c r="A2051" s="42"/>
      <c r="B2051" s="48"/>
      <c r="C2051" s="329" t="s">
        <v>48</v>
      </c>
      <c r="D2051" s="329" t="s">
        <v>2574</v>
      </c>
      <c r="E2051" s="20" t="s">
        <v>48</v>
      </c>
      <c r="F2051" s="330">
        <v>0</v>
      </c>
      <c r="G2051" s="42"/>
      <c r="H2051" s="48"/>
    </row>
    <row r="2052" s="2" customFormat="1" ht="16.8" customHeight="1">
      <c r="A2052" s="42"/>
      <c r="B2052" s="48"/>
      <c r="C2052" s="329" t="s">
        <v>48</v>
      </c>
      <c r="D2052" s="329" t="s">
        <v>2575</v>
      </c>
      <c r="E2052" s="20" t="s">
        <v>48</v>
      </c>
      <c r="F2052" s="330">
        <v>49259.921000000002</v>
      </c>
      <c r="G2052" s="42"/>
      <c r="H2052" s="48"/>
    </row>
    <row r="2053" s="2" customFormat="1" ht="16.8" customHeight="1">
      <c r="A2053" s="42"/>
      <c r="B2053" s="48"/>
      <c r="C2053" s="329" t="s">
        <v>1777</v>
      </c>
      <c r="D2053" s="329" t="s">
        <v>268</v>
      </c>
      <c r="E2053" s="20" t="s">
        <v>48</v>
      </c>
      <c r="F2053" s="330">
        <v>55628.383000000002</v>
      </c>
      <c r="G2053" s="42"/>
      <c r="H2053" s="48"/>
    </row>
    <row r="2054" s="2" customFormat="1" ht="16.8" customHeight="1">
      <c r="A2054" s="42"/>
      <c r="B2054" s="48"/>
      <c r="C2054" s="331" t="s">
        <v>2780</v>
      </c>
      <c r="D2054" s="42"/>
      <c r="E2054" s="42"/>
      <c r="F2054" s="42"/>
      <c r="G2054" s="42"/>
      <c r="H2054" s="48"/>
    </row>
    <row r="2055" s="2" customFormat="1" ht="16.8" customHeight="1">
      <c r="A2055" s="42"/>
      <c r="B2055" s="48"/>
      <c r="C2055" s="329" t="s">
        <v>1917</v>
      </c>
      <c r="D2055" s="329" t="s">
        <v>2898</v>
      </c>
      <c r="E2055" s="20" t="s">
        <v>379</v>
      </c>
      <c r="F2055" s="330">
        <v>55628.383000000002</v>
      </c>
      <c r="G2055" s="42"/>
      <c r="H2055" s="48"/>
    </row>
    <row r="2056" s="2" customFormat="1" ht="16.8" customHeight="1">
      <c r="A2056" s="42"/>
      <c r="B2056" s="48"/>
      <c r="C2056" s="329" t="s">
        <v>1960</v>
      </c>
      <c r="D2056" s="329" t="s">
        <v>2899</v>
      </c>
      <c r="E2056" s="20" t="s">
        <v>379</v>
      </c>
      <c r="F2056" s="330">
        <v>55628.383000000002</v>
      </c>
      <c r="G2056" s="42"/>
      <c r="H2056" s="48"/>
    </row>
    <row r="2057" s="2" customFormat="1" ht="16.8" customHeight="1">
      <c r="A2057" s="42"/>
      <c r="B2057" s="48"/>
      <c r="C2057" s="325" t="s">
        <v>2976</v>
      </c>
      <c r="D2057" s="326" t="s">
        <v>48</v>
      </c>
      <c r="E2057" s="327" t="s">
        <v>48</v>
      </c>
      <c r="F2057" s="328">
        <v>1016.91</v>
      </c>
      <c r="G2057" s="42"/>
      <c r="H2057" s="48"/>
    </row>
    <row r="2058" s="2" customFormat="1" ht="16.8" customHeight="1">
      <c r="A2058" s="42"/>
      <c r="B2058" s="48"/>
      <c r="C2058" s="325" t="s">
        <v>2548</v>
      </c>
      <c r="D2058" s="326" t="s">
        <v>48</v>
      </c>
      <c r="E2058" s="327" t="s">
        <v>48</v>
      </c>
      <c r="F2058" s="328">
        <v>469</v>
      </c>
      <c r="G2058" s="42"/>
      <c r="H2058" s="48"/>
    </row>
    <row r="2059" s="2" customFormat="1" ht="16.8" customHeight="1">
      <c r="A2059" s="42"/>
      <c r="B2059" s="48"/>
      <c r="C2059" s="329" t="s">
        <v>48</v>
      </c>
      <c r="D2059" s="329" t="s">
        <v>2552</v>
      </c>
      <c r="E2059" s="20" t="s">
        <v>48</v>
      </c>
      <c r="F2059" s="330">
        <v>0</v>
      </c>
      <c r="G2059" s="42"/>
      <c r="H2059" s="48"/>
    </row>
    <row r="2060" s="2" customFormat="1" ht="16.8" customHeight="1">
      <c r="A2060" s="42"/>
      <c r="B2060" s="48"/>
      <c r="C2060" s="329" t="s">
        <v>48</v>
      </c>
      <c r="D2060" s="329" t="s">
        <v>1815</v>
      </c>
      <c r="E2060" s="20" t="s">
        <v>48</v>
      </c>
      <c r="F2060" s="330">
        <v>0</v>
      </c>
      <c r="G2060" s="42"/>
      <c r="H2060" s="48"/>
    </row>
    <row r="2061" s="2" customFormat="1" ht="16.8" customHeight="1">
      <c r="A2061" s="42"/>
      <c r="B2061" s="48"/>
      <c r="C2061" s="329" t="s">
        <v>2548</v>
      </c>
      <c r="D2061" s="329" t="s">
        <v>2553</v>
      </c>
      <c r="E2061" s="20" t="s">
        <v>48</v>
      </c>
      <c r="F2061" s="330">
        <v>469</v>
      </c>
      <c r="G2061" s="42"/>
      <c r="H2061" s="48"/>
    </row>
    <row r="2062" s="2" customFormat="1" ht="16.8" customHeight="1">
      <c r="A2062" s="42"/>
      <c r="B2062" s="48"/>
      <c r="C2062" s="331" t="s">
        <v>2780</v>
      </c>
      <c r="D2062" s="42"/>
      <c r="E2062" s="42"/>
      <c r="F2062" s="42"/>
      <c r="G2062" s="42"/>
      <c r="H2062" s="48"/>
    </row>
    <row r="2063" s="2" customFormat="1" ht="16.8" customHeight="1">
      <c r="A2063" s="42"/>
      <c r="B2063" s="48"/>
      <c r="C2063" s="329" t="s">
        <v>1810</v>
      </c>
      <c r="D2063" s="329" t="s">
        <v>2900</v>
      </c>
      <c r="E2063" s="20" t="s">
        <v>413</v>
      </c>
      <c r="F2063" s="330">
        <v>234.5</v>
      </c>
      <c r="G2063" s="42"/>
      <c r="H2063" s="48"/>
    </row>
    <row r="2064" s="2" customFormat="1" ht="16.8" customHeight="1">
      <c r="A2064" s="42"/>
      <c r="B2064" s="48"/>
      <c r="C2064" s="329" t="s">
        <v>1839</v>
      </c>
      <c r="D2064" s="329" t="s">
        <v>2905</v>
      </c>
      <c r="E2064" s="20" t="s">
        <v>259</v>
      </c>
      <c r="F2064" s="330">
        <v>2532.5999999999999</v>
      </c>
      <c r="G2064" s="42"/>
      <c r="H2064" s="48"/>
    </row>
    <row r="2065" s="2" customFormat="1" ht="16.8" customHeight="1">
      <c r="A2065" s="42"/>
      <c r="B2065" s="48"/>
      <c r="C2065" s="329" t="s">
        <v>1851</v>
      </c>
      <c r="D2065" s="329" t="s">
        <v>2896</v>
      </c>
      <c r="E2065" s="20" t="s">
        <v>259</v>
      </c>
      <c r="F2065" s="330">
        <v>2391.9000000000001</v>
      </c>
      <c r="G2065" s="42"/>
      <c r="H2065" s="48"/>
    </row>
    <row r="2066" s="2" customFormat="1" ht="16.8" customHeight="1">
      <c r="A2066" s="42"/>
      <c r="B2066" s="48"/>
      <c r="C2066" s="329" t="s">
        <v>1879</v>
      </c>
      <c r="D2066" s="329" t="s">
        <v>2897</v>
      </c>
      <c r="E2066" s="20" t="s">
        <v>259</v>
      </c>
      <c r="F2066" s="330">
        <v>2391.9000000000001</v>
      </c>
      <c r="G2066" s="42"/>
      <c r="H2066" s="48"/>
    </row>
    <row r="2067" s="2" customFormat="1" ht="16.8" customHeight="1">
      <c r="A2067" s="42"/>
      <c r="B2067" s="48"/>
      <c r="C2067" s="329" t="s">
        <v>1969</v>
      </c>
      <c r="D2067" s="329" t="s">
        <v>2902</v>
      </c>
      <c r="E2067" s="20" t="s">
        <v>192</v>
      </c>
      <c r="F2067" s="330">
        <v>1993.25</v>
      </c>
      <c r="G2067" s="42"/>
      <c r="H2067" s="48"/>
    </row>
    <row r="2068" s="2" customFormat="1" ht="16.8" customHeight="1">
      <c r="A2068" s="42"/>
      <c r="B2068" s="48"/>
      <c r="C2068" s="329" t="s">
        <v>2564</v>
      </c>
      <c r="D2068" s="329" t="s">
        <v>2565</v>
      </c>
      <c r="E2068" s="20" t="s">
        <v>528</v>
      </c>
      <c r="F2068" s="330">
        <v>312.77600000000001</v>
      </c>
      <c r="G2068" s="42"/>
      <c r="H2068" s="48"/>
    </row>
    <row r="2069" s="2" customFormat="1" ht="16.8" customHeight="1">
      <c r="A2069" s="42"/>
      <c r="B2069" s="48"/>
      <c r="C2069" s="325" t="s">
        <v>1821</v>
      </c>
      <c r="D2069" s="326" t="s">
        <v>48</v>
      </c>
      <c r="E2069" s="327" t="s">
        <v>48</v>
      </c>
      <c r="F2069" s="328">
        <v>469</v>
      </c>
      <c r="G2069" s="42"/>
      <c r="H2069" s="48"/>
    </row>
    <row r="2070" s="2" customFormat="1" ht="16.8" customHeight="1">
      <c r="A2070" s="42"/>
      <c r="B2070" s="48"/>
      <c r="C2070" s="329" t="s">
        <v>48</v>
      </c>
      <c r="D2070" s="329" t="s">
        <v>2552</v>
      </c>
      <c r="E2070" s="20" t="s">
        <v>48</v>
      </c>
      <c r="F2070" s="330">
        <v>0</v>
      </c>
      <c r="G2070" s="42"/>
      <c r="H2070" s="48"/>
    </row>
    <row r="2071" s="2" customFormat="1" ht="16.8" customHeight="1">
      <c r="A2071" s="42"/>
      <c r="B2071" s="48"/>
      <c r="C2071" s="329" t="s">
        <v>48</v>
      </c>
      <c r="D2071" s="329" t="s">
        <v>1815</v>
      </c>
      <c r="E2071" s="20" t="s">
        <v>48</v>
      </c>
      <c r="F2071" s="330">
        <v>0</v>
      </c>
      <c r="G2071" s="42"/>
      <c r="H2071" s="48"/>
    </row>
    <row r="2072" s="2" customFormat="1" ht="16.8" customHeight="1">
      <c r="A2072" s="42"/>
      <c r="B2072" s="48"/>
      <c r="C2072" s="329" t="s">
        <v>2548</v>
      </c>
      <c r="D2072" s="329" t="s">
        <v>2553</v>
      </c>
      <c r="E2072" s="20" t="s">
        <v>48</v>
      </c>
      <c r="F2072" s="330">
        <v>469</v>
      </c>
      <c r="G2072" s="42"/>
      <c r="H2072" s="48"/>
    </row>
    <row r="2073" s="2" customFormat="1" ht="16.8" customHeight="1">
      <c r="A2073" s="42"/>
      <c r="B2073" s="48"/>
      <c r="C2073" s="329" t="s">
        <v>1821</v>
      </c>
      <c r="D2073" s="329" t="s">
        <v>268</v>
      </c>
      <c r="E2073" s="20" t="s">
        <v>48</v>
      </c>
      <c r="F2073" s="330">
        <v>469</v>
      </c>
      <c r="G2073" s="42"/>
      <c r="H2073" s="48"/>
    </row>
    <row r="2074" s="2" customFormat="1" ht="16.8" customHeight="1">
      <c r="A2074" s="42"/>
      <c r="B2074" s="48"/>
      <c r="C2074" s="325" t="s">
        <v>1865</v>
      </c>
      <c r="D2074" s="326" t="s">
        <v>48</v>
      </c>
      <c r="E2074" s="327" t="s">
        <v>48</v>
      </c>
      <c r="F2074" s="328">
        <v>469</v>
      </c>
      <c r="G2074" s="42"/>
      <c r="H2074" s="48"/>
    </row>
    <row r="2075" s="2" customFormat="1" ht="16.8" customHeight="1">
      <c r="A2075" s="42"/>
      <c r="B2075" s="48"/>
      <c r="C2075" s="329" t="s">
        <v>48</v>
      </c>
      <c r="D2075" s="329" t="s">
        <v>2567</v>
      </c>
      <c r="E2075" s="20" t="s">
        <v>48</v>
      </c>
      <c r="F2075" s="330">
        <v>0</v>
      </c>
      <c r="G2075" s="42"/>
      <c r="H2075" s="48"/>
    </row>
    <row r="2076" s="2" customFormat="1" ht="16.8" customHeight="1">
      <c r="A2076" s="42"/>
      <c r="B2076" s="48"/>
      <c r="C2076" s="329" t="s">
        <v>48</v>
      </c>
      <c r="D2076" s="329" t="s">
        <v>2548</v>
      </c>
      <c r="E2076" s="20" t="s">
        <v>48</v>
      </c>
      <c r="F2076" s="330">
        <v>469</v>
      </c>
      <c r="G2076" s="42"/>
      <c r="H2076" s="48"/>
    </row>
    <row r="2077" s="2" customFormat="1" ht="16.8" customHeight="1">
      <c r="A2077" s="42"/>
      <c r="B2077" s="48"/>
      <c r="C2077" s="329" t="s">
        <v>1865</v>
      </c>
      <c r="D2077" s="329" t="s">
        <v>268</v>
      </c>
      <c r="E2077" s="20" t="s">
        <v>48</v>
      </c>
      <c r="F2077" s="330">
        <v>469</v>
      </c>
      <c r="G2077" s="42"/>
      <c r="H2077" s="48"/>
    </row>
    <row r="2078" s="2" customFormat="1" ht="26.4" customHeight="1">
      <c r="A2078" s="42"/>
      <c r="B2078" s="48"/>
      <c r="C2078" s="324" t="s">
        <v>2977</v>
      </c>
      <c r="D2078" s="324" t="s">
        <v>158</v>
      </c>
      <c r="E2078" s="42"/>
      <c r="F2078" s="42"/>
      <c r="G2078" s="42"/>
      <c r="H2078" s="48"/>
    </row>
    <row r="2079" s="2" customFormat="1" ht="16.8" customHeight="1">
      <c r="A2079" s="42"/>
      <c r="B2079" s="48"/>
      <c r="C2079" s="325" t="s">
        <v>2697</v>
      </c>
      <c r="D2079" s="326" t="s">
        <v>48</v>
      </c>
      <c r="E2079" s="327" t="s">
        <v>48</v>
      </c>
      <c r="F2079" s="328">
        <v>94.441999999999993</v>
      </c>
      <c r="G2079" s="42"/>
      <c r="H2079" s="48"/>
    </row>
    <row r="2080" s="2" customFormat="1" ht="16.8" customHeight="1">
      <c r="A2080" s="42"/>
      <c r="B2080" s="48"/>
      <c r="C2080" s="329" t="s">
        <v>48</v>
      </c>
      <c r="D2080" s="329" t="s">
        <v>2657</v>
      </c>
      <c r="E2080" s="20" t="s">
        <v>48</v>
      </c>
      <c r="F2080" s="330">
        <v>0</v>
      </c>
      <c r="G2080" s="42"/>
      <c r="H2080" s="48"/>
    </row>
    <row r="2081" s="2" customFormat="1" ht="16.8" customHeight="1">
      <c r="A2081" s="42"/>
      <c r="B2081" s="48"/>
      <c r="C2081" s="329" t="s">
        <v>48</v>
      </c>
      <c r="D2081" s="329" t="s">
        <v>2692</v>
      </c>
      <c r="E2081" s="20" t="s">
        <v>48</v>
      </c>
      <c r="F2081" s="330">
        <v>0</v>
      </c>
      <c r="G2081" s="42"/>
      <c r="H2081" s="48"/>
    </row>
    <row r="2082" s="2" customFormat="1" ht="16.8" customHeight="1">
      <c r="A2082" s="42"/>
      <c r="B2082" s="48"/>
      <c r="C2082" s="329" t="s">
        <v>48</v>
      </c>
      <c r="D2082" s="329" t="s">
        <v>2693</v>
      </c>
      <c r="E2082" s="20" t="s">
        <v>48</v>
      </c>
      <c r="F2082" s="330">
        <v>10.140000000000001</v>
      </c>
      <c r="G2082" s="42"/>
      <c r="H2082" s="48"/>
    </row>
    <row r="2083" s="2" customFormat="1" ht="16.8" customHeight="1">
      <c r="A2083" s="42"/>
      <c r="B2083" s="48"/>
      <c r="C2083" s="329" t="s">
        <v>48</v>
      </c>
      <c r="D2083" s="329" t="s">
        <v>2694</v>
      </c>
      <c r="E2083" s="20" t="s">
        <v>48</v>
      </c>
      <c r="F2083" s="330">
        <v>0</v>
      </c>
      <c r="G2083" s="42"/>
      <c r="H2083" s="48"/>
    </row>
    <row r="2084" s="2" customFormat="1" ht="16.8" customHeight="1">
      <c r="A2084" s="42"/>
      <c r="B2084" s="48"/>
      <c r="C2084" s="329" t="s">
        <v>48</v>
      </c>
      <c r="D2084" s="329" t="s">
        <v>2695</v>
      </c>
      <c r="E2084" s="20" t="s">
        <v>48</v>
      </c>
      <c r="F2084" s="330">
        <v>75.317999999999998</v>
      </c>
      <c r="G2084" s="42"/>
      <c r="H2084" s="48"/>
    </row>
    <row r="2085" s="2" customFormat="1" ht="16.8" customHeight="1">
      <c r="A2085" s="42"/>
      <c r="B2085" s="48"/>
      <c r="C2085" s="329" t="s">
        <v>48</v>
      </c>
      <c r="D2085" s="329" t="s">
        <v>2696</v>
      </c>
      <c r="E2085" s="20" t="s">
        <v>48</v>
      </c>
      <c r="F2085" s="330">
        <v>8.984</v>
      </c>
      <c r="G2085" s="42"/>
      <c r="H2085" s="48"/>
    </row>
    <row r="2086" s="2" customFormat="1" ht="16.8" customHeight="1">
      <c r="A2086" s="42"/>
      <c r="B2086" s="48"/>
      <c r="C2086" s="329" t="s">
        <v>2697</v>
      </c>
      <c r="D2086" s="329" t="s">
        <v>268</v>
      </c>
      <c r="E2086" s="20" t="s">
        <v>48</v>
      </c>
      <c r="F2086" s="330">
        <v>94.441999999999993</v>
      </c>
      <c r="G2086" s="42"/>
      <c r="H2086" s="48"/>
    </row>
    <row r="2087" s="2" customFormat="1" ht="16.8" customHeight="1">
      <c r="A2087" s="42"/>
      <c r="B2087" s="48"/>
      <c r="C2087" s="325" t="s">
        <v>2978</v>
      </c>
      <c r="D2087" s="326" t="s">
        <v>48</v>
      </c>
      <c r="E2087" s="327" t="s">
        <v>48</v>
      </c>
      <c r="F2087" s="328">
        <v>40.5</v>
      </c>
      <c r="G2087" s="42"/>
      <c r="H2087" s="48"/>
    </row>
    <row r="2088" s="2" customFormat="1" ht="16.8" customHeight="1">
      <c r="A2088" s="42"/>
      <c r="B2088" s="48"/>
      <c r="C2088" s="325" t="s">
        <v>2668</v>
      </c>
      <c r="D2088" s="326" t="s">
        <v>48</v>
      </c>
      <c r="E2088" s="327" t="s">
        <v>48</v>
      </c>
      <c r="F2088" s="328">
        <v>23.199999999999999</v>
      </c>
      <c r="G2088" s="42"/>
      <c r="H2088" s="48"/>
    </row>
    <row r="2089" s="2" customFormat="1" ht="16.8" customHeight="1">
      <c r="A2089" s="42"/>
      <c r="B2089" s="48"/>
      <c r="C2089" s="329" t="s">
        <v>48</v>
      </c>
      <c r="D2089" s="329" t="s">
        <v>2657</v>
      </c>
      <c r="E2089" s="20" t="s">
        <v>48</v>
      </c>
      <c r="F2089" s="330">
        <v>0</v>
      </c>
      <c r="G2089" s="42"/>
      <c r="H2089" s="48"/>
    </row>
    <row r="2090" s="2" customFormat="1" ht="16.8" customHeight="1">
      <c r="A2090" s="42"/>
      <c r="B2090" s="48"/>
      <c r="C2090" s="329" t="s">
        <v>48</v>
      </c>
      <c r="D2090" s="329" t="s">
        <v>2666</v>
      </c>
      <c r="E2090" s="20" t="s">
        <v>48</v>
      </c>
      <c r="F2090" s="330">
        <v>0</v>
      </c>
      <c r="G2090" s="42"/>
      <c r="H2090" s="48"/>
    </row>
    <row r="2091" s="2" customFormat="1" ht="16.8" customHeight="1">
      <c r="A2091" s="42"/>
      <c r="B2091" s="48"/>
      <c r="C2091" s="329" t="s">
        <v>48</v>
      </c>
      <c r="D2091" s="329" t="s">
        <v>2667</v>
      </c>
      <c r="E2091" s="20" t="s">
        <v>48</v>
      </c>
      <c r="F2091" s="330">
        <v>23.199999999999999</v>
      </c>
      <c r="G2091" s="42"/>
      <c r="H2091" s="48"/>
    </row>
    <row r="2092" s="2" customFormat="1" ht="16.8" customHeight="1">
      <c r="A2092" s="42"/>
      <c r="B2092" s="48"/>
      <c r="C2092" s="329" t="s">
        <v>2668</v>
      </c>
      <c r="D2092" s="329" t="s">
        <v>268</v>
      </c>
      <c r="E2092" s="20" t="s">
        <v>48</v>
      </c>
      <c r="F2092" s="330">
        <v>23.199999999999999</v>
      </c>
      <c r="G2092" s="42"/>
      <c r="H2092" s="48"/>
    </row>
    <row r="2093" s="2" customFormat="1" ht="16.8" customHeight="1">
      <c r="A2093" s="42"/>
      <c r="B2093" s="48"/>
      <c r="C2093" s="325" t="s">
        <v>2673</v>
      </c>
      <c r="D2093" s="326" t="s">
        <v>48</v>
      </c>
      <c r="E2093" s="327" t="s">
        <v>48</v>
      </c>
      <c r="F2093" s="328">
        <v>10.9</v>
      </c>
      <c r="G2093" s="42"/>
      <c r="H2093" s="48"/>
    </row>
    <row r="2094" s="2" customFormat="1" ht="16.8" customHeight="1">
      <c r="A2094" s="42"/>
      <c r="B2094" s="48"/>
      <c r="C2094" s="329" t="s">
        <v>2673</v>
      </c>
      <c r="D2094" s="329" t="s">
        <v>2674</v>
      </c>
      <c r="E2094" s="20" t="s">
        <v>48</v>
      </c>
      <c r="F2094" s="330">
        <v>10.9</v>
      </c>
      <c r="G2094" s="42"/>
      <c r="H2094" s="48"/>
    </row>
    <row r="2095" s="2" customFormat="1" ht="16.8" customHeight="1">
      <c r="A2095" s="42"/>
      <c r="B2095" s="48"/>
      <c r="C2095" s="325" t="s">
        <v>2661</v>
      </c>
      <c r="D2095" s="326" t="s">
        <v>2979</v>
      </c>
      <c r="E2095" s="327" t="s">
        <v>48</v>
      </c>
      <c r="F2095" s="328">
        <v>154.80000000000001</v>
      </c>
      <c r="G2095" s="42"/>
      <c r="H2095" s="48"/>
    </row>
    <row r="2096" s="2" customFormat="1" ht="16.8" customHeight="1">
      <c r="A2096" s="42"/>
      <c r="B2096" s="48"/>
      <c r="C2096" s="329" t="s">
        <v>48</v>
      </c>
      <c r="D2096" s="329" t="s">
        <v>2657</v>
      </c>
      <c r="E2096" s="20" t="s">
        <v>48</v>
      </c>
      <c r="F2096" s="330">
        <v>0</v>
      </c>
      <c r="G2096" s="42"/>
      <c r="H2096" s="48"/>
    </row>
    <row r="2097" s="2" customFormat="1" ht="16.8" customHeight="1">
      <c r="A2097" s="42"/>
      <c r="B2097" s="48"/>
      <c r="C2097" s="329" t="s">
        <v>48</v>
      </c>
      <c r="D2097" s="329" t="s">
        <v>2658</v>
      </c>
      <c r="E2097" s="20" t="s">
        <v>48</v>
      </c>
      <c r="F2097" s="330">
        <v>0</v>
      </c>
      <c r="G2097" s="42"/>
      <c r="H2097" s="48"/>
    </row>
    <row r="2098" s="2" customFormat="1" ht="16.8" customHeight="1">
      <c r="A2098" s="42"/>
      <c r="B2098" s="48"/>
      <c r="C2098" s="329" t="s">
        <v>48</v>
      </c>
      <c r="D2098" s="329" t="s">
        <v>2659</v>
      </c>
      <c r="E2098" s="20" t="s">
        <v>48</v>
      </c>
      <c r="F2098" s="330">
        <v>137.80000000000001</v>
      </c>
      <c r="G2098" s="42"/>
      <c r="H2098" s="48"/>
    </row>
    <row r="2099" s="2" customFormat="1" ht="16.8" customHeight="1">
      <c r="A2099" s="42"/>
      <c r="B2099" s="48"/>
      <c r="C2099" s="329" t="s">
        <v>48</v>
      </c>
      <c r="D2099" s="329" t="s">
        <v>2660</v>
      </c>
      <c r="E2099" s="20" t="s">
        <v>48</v>
      </c>
      <c r="F2099" s="330">
        <v>17</v>
      </c>
      <c r="G2099" s="42"/>
      <c r="H2099" s="48"/>
    </row>
    <row r="2100" s="2" customFormat="1" ht="16.8" customHeight="1">
      <c r="A2100" s="42"/>
      <c r="B2100" s="48"/>
      <c r="C2100" s="329" t="s">
        <v>2661</v>
      </c>
      <c r="D2100" s="329" t="s">
        <v>268</v>
      </c>
      <c r="E2100" s="20" t="s">
        <v>48</v>
      </c>
      <c r="F2100" s="330">
        <v>154.80000000000001</v>
      </c>
      <c r="G2100" s="42"/>
      <c r="H2100" s="48"/>
    </row>
    <row r="2101" s="2" customFormat="1" ht="16.8" customHeight="1">
      <c r="A2101" s="42"/>
      <c r="B2101" s="48"/>
      <c r="C2101" s="325" t="s">
        <v>2614</v>
      </c>
      <c r="D2101" s="326" t="s">
        <v>48</v>
      </c>
      <c r="E2101" s="327" t="s">
        <v>48</v>
      </c>
      <c r="F2101" s="328">
        <v>1.8</v>
      </c>
      <c r="G2101" s="42"/>
      <c r="H2101" s="48"/>
    </row>
    <row r="2102" s="2" customFormat="1" ht="16.8" customHeight="1">
      <c r="A2102" s="42"/>
      <c r="B2102" s="48"/>
      <c r="C2102" s="329" t="s">
        <v>2614</v>
      </c>
      <c r="D2102" s="329" t="s">
        <v>2615</v>
      </c>
      <c r="E2102" s="20" t="s">
        <v>48</v>
      </c>
      <c r="F2102" s="330">
        <v>1.8</v>
      </c>
      <c r="G2102" s="42"/>
      <c r="H2102" s="48"/>
    </row>
    <row r="2103" s="2" customFormat="1" ht="16.8" customHeight="1">
      <c r="A2103" s="42"/>
      <c r="B2103" s="48"/>
      <c r="C2103" s="331" t="s">
        <v>2780</v>
      </c>
      <c r="D2103" s="42"/>
      <c r="E2103" s="42"/>
      <c r="F2103" s="42"/>
      <c r="G2103" s="42"/>
      <c r="H2103" s="48"/>
    </row>
    <row r="2104" s="2" customFormat="1" ht="16.8" customHeight="1">
      <c r="A2104" s="42"/>
      <c r="B2104" s="48"/>
      <c r="C2104" s="329" t="s">
        <v>2698</v>
      </c>
      <c r="D2104" s="329" t="s">
        <v>2980</v>
      </c>
      <c r="E2104" s="20" t="s">
        <v>528</v>
      </c>
      <c r="F2104" s="330">
        <v>1.8</v>
      </c>
      <c r="G2104" s="42"/>
      <c r="H2104" s="48"/>
    </row>
    <row r="2105" s="2" customFormat="1" ht="16.8" customHeight="1">
      <c r="A2105" s="42"/>
      <c r="B2105" s="48"/>
      <c r="C2105" s="329" t="s">
        <v>2702</v>
      </c>
      <c r="D2105" s="329" t="s">
        <v>2981</v>
      </c>
      <c r="E2105" s="20" t="s">
        <v>528</v>
      </c>
      <c r="F2105" s="330">
        <v>16.199999999999999</v>
      </c>
      <c r="G2105" s="42"/>
      <c r="H2105" s="48"/>
    </row>
    <row r="2106" s="2" customFormat="1" ht="16.8" customHeight="1">
      <c r="A2106" s="42"/>
      <c r="B2106" s="48"/>
      <c r="C2106" s="329" t="s">
        <v>2708</v>
      </c>
      <c r="D2106" s="329" t="s">
        <v>2982</v>
      </c>
      <c r="E2106" s="20" t="s">
        <v>528</v>
      </c>
      <c r="F2106" s="330">
        <v>1.8</v>
      </c>
      <c r="G2106" s="42"/>
      <c r="H2106" s="48"/>
    </row>
    <row r="2107" s="2" customFormat="1" ht="16.8" customHeight="1">
      <c r="A2107" s="42"/>
      <c r="B2107" s="48"/>
      <c r="C2107" s="325" t="s">
        <v>2687</v>
      </c>
      <c r="D2107" s="326" t="s">
        <v>48</v>
      </c>
      <c r="E2107" s="327" t="s">
        <v>48</v>
      </c>
      <c r="F2107" s="328">
        <v>10.028000000000001</v>
      </c>
      <c r="G2107" s="42"/>
      <c r="H2107" s="48"/>
    </row>
    <row r="2108" s="2" customFormat="1" ht="16.8" customHeight="1">
      <c r="A2108" s="42"/>
      <c r="B2108" s="48"/>
      <c r="C2108" s="329" t="s">
        <v>48</v>
      </c>
      <c r="D2108" s="329" t="s">
        <v>2657</v>
      </c>
      <c r="E2108" s="20" t="s">
        <v>48</v>
      </c>
      <c r="F2108" s="330">
        <v>0</v>
      </c>
      <c r="G2108" s="42"/>
      <c r="H2108" s="48"/>
    </row>
    <row r="2109" s="2" customFormat="1" ht="16.8" customHeight="1">
      <c r="A2109" s="42"/>
      <c r="B2109" s="48"/>
      <c r="C2109" s="329" t="s">
        <v>48</v>
      </c>
      <c r="D2109" s="329" t="s">
        <v>2684</v>
      </c>
      <c r="E2109" s="20" t="s">
        <v>48</v>
      </c>
      <c r="F2109" s="330">
        <v>0</v>
      </c>
      <c r="G2109" s="42"/>
      <c r="H2109" s="48"/>
    </row>
    <row r="2110" s="2" customFormat="1" ht="16.8" customHeight="1">
      <c r="A2110" s="42"/>
      <c r="B2110" s="48"/>
      <c r="C2110" s="329" t="s">
        <v>48</v>
      </c>
      <c r="D2110" s="329" t="s">
        <v>2685</v>
      </c>
      <c r="E2110" s="20" t="s">
        <v>48</v>
      </c>
      <c r="F2110" s="330">
        <v>1.583</v>
      </c>
      <c r="G2110" s="42"/>
      <c r="H2110" s="48"/>
    </row>
    <row r="2111" s="2" customFormat="1" ht="16.8" customHeight="1">
      <c r="A2111" s="42"/>
      <c r="B2111" s="48"/>
      <c r="C2111" s="329" t="s">
        <v>48</v>
      </c>
      <c r="D2111" s="329" t="s">
        <v>2686</v>
      </c>
      <c r="E2111" s="20" t="s">
        <v>48</v>
      </c>
      <c r="F2111" s="330">
        <v>8.4450000000000003</v>
      </c>
      <c r="G2111" s="42"/>
      <c r="H2111" s="48"/>
    </row>
    <row r="2112" s="2" customFormat="1" ht="16.8" customHeight="1">
      <c r="A2112" s="42"/>
      <c r="B2112" s="48"/>
      <c r="C2112" s="329" t="s">
        <v>2687</v>
      </c>
      <c r="D2112" s="329" t="s">
        <v>268</v>
      </c>
      <c r="E2112" s="20" t="s">
        <v>48</v>
      </c>
      <c r="F2112" s="330">
        <v>10.028000000000001</v>
      </c>
      <c r="G2112" s="42"/>
      <c r="H2112" s="48"/>
    </row>
    <row r="2113" s="2" customFormat="1" ht="16.8" customHeight="1">
      <c r="A2113" s="42"/>
      <c r="B2113" s="48"/>
      <c r="C2113" s="325" t="s">
        <v>2616</v>
      </c>
      <c r="D2113" s="326" t="s">
        <v>48</v>
      </c>
      <c r="E2113" s="327" t="s">
        <v>48</v>
      </c>
      <c r="F2113" s="328">
        <v>111.25100000000001</v>
      </c>
      <c r="G2113" s="42"/>
      <c r="H2113" s="48"/>
    </row>
    <row r="2114" s="2" customFormat="1" ht="16.8" customHeight="1">
      <c r="A2114" s="42"/>
      <c r="B2114" s="48"/>
      <c r="C2114" s="329" t="s">
        <v>48</v>
      </c>
      <c r="D2114" s="329" t="s">
        <v>2631</v>
      </c>
      <c r="E2114" s="20" t="s">
        <v>48</v>
      </c>
      <c r="F2114" s="330">
        <v>6.7809999999999997</v>
      </c>
      <c r="G2114" s="42"/>
      <c r="H2114" s="48"/>
    </row>
    <row r="2115" s="2" customFormat="1" ht="16.8" customHeight="1">
      <c r="A2115" s="42"/>
      <c r="B2115" s="48"/>
      <c r="C2115" s="329" t="s">
        <v>48</v>
      </c>
      <c r="D2115" s="329" t="s">
        <v>2632</v>
      </c>
      <c r="E2115" s="20" t="s">
        <v>48</v>
      </c>
      <c r="F2115" s="330">
        <v>10.028000000000001</v>
      </c>
      <c r="G2115" s="42"/>
      <c r="H2115" s="48"/>
    </row>
    <row r="2116" s="2" customFormat="1" ht="16.8" customHeight="1">
      <c r="A2116" s="42"/>
      <c r="B2116" s="48"/>
      <c r="C2116" s="329" t="s">
        <v>48</v>
      </c>
      <c r="D2116" s="329" t="s">
        <v>2633</v>
      </c>
      <c r="E2116" s="20" t="s">
        <v>48</v>
      </c>
      <c r="F2116" s="330">
        <v>94.441999999999993</v>
      </c>
      <c r="G2116" s="42"/>
      <c r="H2116" s="48"/>
    </row>
    <row r="2117" s="2" customFormat="1" ht="16.8" customHeight="1">
      <c r="A2117" s="42"/>
      <c r="B2117" s="48"/>
      <c r="C2117" s="329" t="s">
        <v>2616</v>
      </c>
      <c r="D2117" s="329" t="s">
        <v>310</v>
      </c>
      <c r="E2117" s="20" t="s">
        <v>48</v>
      </c>
      <c r="F2117" s="330">
        <v>111.25100000000001</v>
      </c>
      <c r="G2117" s="42"/>
      <c r="H2117" s="48"/>
    </row>
    <row r="2118" s="2" customFormat="1" ht="16.8" customHeight="1">
      <c r="A2118" s="42"/>
      <c r="B2118" s="48"/>
      <c r="C2118" s="331" t="s">
        <v>2780</v>
      </c>
      <c r="D2118" s="42"/>
      <c r="E2118" s="42"/>
      <c r="F2118" s="42"/>
      <c r="G2118" s="42"/>
      <c r="H2118" s="48"/>
    </row>
    <row r="2119" s="2" customFormat="1" ht="16.8" customHeight="1">
      <c r="A2119" s="42"/>
      <c r="B2119" s="48"/>
      <c r="C2119" s="329" t="s">
        <v>826</v>
      </c>
      <c r="D2119" s="329" t="s">
        <v>2874</v>
      </c>
      <c r="E2119" s="20" t="s">
        <v>314</v>
      </c>
      <c r="F2119" s="330">
        <v>111.25100000000001</v>
      </c>
      <c r="G2119" s="42"/>
      <c r="H2119" s="48"/>
    </row>
    <row r="2120" s="2" customFormat="1" ht="16.8" customHeight="1">
      <c r="A2120" s="42"/>
      <c r="B2120" s="48"/>
      <c r="C2120" s="329" t="s">
        <v>2634</v>
      </c>
      <c r="D2120" s="329" t="s">
        <v>2983</v>
      </c>
      <c r="E2120" s="20" t="s">
        <v>314</v>
      </c>
      <c r="F2120" s="330">
        <v>111.25100000000001</v>
      </c>
      <c r="G2120" s="42"/>
      <c r="H2120" s="48"/>
    </row>
    <row r="2121" s="2" customFormat="1" ht="16.8" customHeight="1">
      <c r="A2121" s="42"/>
      <c r="B2121" s="48"/>
      <c r="C2121" s="329" t="s">
        <v>890</v>
      </c>
      <c r="D2121" s="329" t="s">
        <v>2875</v>
      </c>
      <c r="E2121" s="20" t="s">
        <v>314</v>
      </c>
      <c r="F2121" s="330">
        <v>111.25100000000001</v>
      </c>
      <c r="G2121" s="42"/>
      <c r="H2121" s="48"/>
    </row>
    <row r="2122" s="2" customFormat="1" ht="16.8" customHeight="1">
      <c r="A2122" s="42"/>
      <c r="B2122" s="48"/>
      <c r="C2122" s="329" t="s">
        <v>2640</v>
      </c>
      <c r="D2122" s="329" t="s">
        <v>2984</v>
      </c>
      <c r="E2122" s="20" t="s">
        <v>314</v>
      </c>
      <c r="F2122" s="330">
        <v>111.25100000000001</v>
      </c>
      <c r="G2122" s="42"/>
      <c r="H2122" s="48"/>
    </row>
    <row r="2123" s="2" customFormat="1" ht="26.4" customHeight="1">
      <c r="A2123" s="42"/>
      <c r="B2123" s="48"/>
      <c r="C2123" s="324" t="s">
        <v>163</v>
      </c>
      <c r="D2123" s="324" t="s">
        <v>164</v>
      </c>
      <c r="E2123" s="42"/>
      <c r="F2123" s="42"/>
      <c r="G2123" s="42"/>
      <c r="H2123" s="48"/>
    </row>
    <row r="2124" s="2" customFormat="1" ht="16.8" customHeight="1">
      <c r="A2124" s="42"/>
      <c r="B2124" s="48"/>
      <c r="C2124" s="325" t="s">
        <v>2729</v>
      </c>
      <c r="D2124" s="326" t="s">
        <v>48</v>
      </c>
      <c r="E2124" s="327" t="s">
        <v>48</v>
      </c>
      <c r="F2124" s="328">
        <v>268446906.61000001</v>
      </c>
      <c r="G2124" s="42"/>
      <c r="H2124" s="48"/>
    </row>
    <row r="2125" s="2" customFormat="1" ht="16.8" customHeight="1">
      <c r="A2125" s="42"/>
      <c r="B2125" s="48"/>
      <c r="C2125" s="329" t="s">
        <v>2729</v>
      </c>
      <c r="D2125" s="329" t="s">
        <v>2743</v>
      </c>
      <c r="E2125" s="20" t="s">
        <v>48</v>
      </c>
      <c r="F2125" s="330">
        <v>268446906.61000001</v>
      </c>
      <c r="G2125" s="42"/>
      <c r="H2125" s="48"/>
    </row>
    <row r="2126" s="2" customFormat="1" ht="16.8" customHeight="1">
      <c r="A2126" s="42"/>
      <c r="B2126" s="48"/>
      <c r="C2126" s="331" t="s">
        <v>2780</v>
      </c>
      <c r="D2126" s="42"/>
      <c r="E2126" s="42"/>
      <c r="F2126" s="42"/>
      <c r="G2126" s="42"/>
      <c r="H2126" s="48"/>
    </row>
    <row r="2127" s="2" customFormat="1" ht="16.8" customHeight="1">
      <c r="A2127" s="42"/>
      <c r="B2127" s="48"/>
      <c r="C2127" s="329" t="s">
        <v>104</v>
      </c>
      <c r="D2127" s="329" t="s">
        <v>2740</v>
      </c>
      <c r="E2127" s="20" t="s">
        <v>2741</v>
      </c>
      <c r="F2127" s="330">
        <v>2684469.0660000001</v>
      </c>
      <c r="G2127" s="42"/>
      <c r="H2127" s="48"/>
    </row>
    <row r="2128" s="2" customFormat="1" ht="16.8" customHeight="1">
      <c r="A2128" s="42"/>
      <c r="B2128" s="48"/>
      <c r="C2128" s="329" t="s">
        <v>261</v>
      </c>
      <c r="D2128" s="329" t="s">
        <v>2985</v>
      </c>
      <c r="E2128" s="20" t="s">
        <v>2741</v>
      </c>
      <c r="F2128" s="330">
        <v>1342234.5330000001</v>
      </c>
      <c r="G2128" s="42"/>
      <c r="H2128" s="48"/>
    </row>
    <row r="2129" s="2" customFormat="1" ht="16.8" customHeight="1">
      <c r="A2129" s="42"/>
      <c r="B2129" s="48"/>
      <c r="C2129" s="329" t="s">
        <v>287</v>
      </c>
      <c r="D2129" s="329" t="s">
        <v>2749</v>
      </c>
      <c r="E2129" s="20" t="s">
        <v>2741</v>
      </c>
      <c r="F2129" s="330">
        <v>2684469.0660000001</v>
      </c>
      <c r="G2129" s="42"/>
      <c r="H2129" s="48"/>
    </row>
    <row r="2130" s="2" customFormat="1" ht="16.8" customHeight="1">
      <c r="A2130" s="42"/>
      <c r="B2130" s="48"/>
      <c r="C2130" s="329" t="s">
        <v>292</v>
      </c>
      <c r="D2130" s="329" t="s">
        <v>2752</v>
      </c>
      <c r="E2130" s="20" t="s">
        <v>2741</v>
      </c>
      <c r="F2130" s="330">
        <v>1342234.5330000001</v>
      </c>
      <c r="G2130" s="42"/>
      <c r="H2130" s="48"/>
    </row>
    <row r="2131" s="2" customFormat="1" ht="26.4" customHeight="1">
      <c r="A2131" s="42"/>
      <c r="B2131" s="48"/>
      <c r="C2131" s="324" t="s">
        <v>166</v>
      </c>
      <c r="D2131" s="324" t="s">
        <v>167</v>
      </c>
      <c r="E2131" s="42"/>
      <c r="F2131" s="42"/>
      <c r="G2131" s="42"/>
      <c r="H2131" s="48"/>
    </row>
    <row r="2132" s="2" customFormat="1" ht="16.8" customHeight="1">
      <c r="A2132" s="42"/>
      <c r="B2132" s="48"/>
      <c r="C2132" s="325" t="s">
        <v>2754</v>
      </c>
      <c r="D2132" s="326" t="s">
        <v>48</v>
      </c>
      <c r="E2132" s="327" t="s">
        <v>48</v>
      </c>
      <c r="F2132" s="328">
        <v>241496515.47999999</v>
      </c>
      <c r="G2132" s="42"/>
      <c r="H2132" s="48"/>
    </row>
    <row r="2133" s="2" customFormat="1" ht="16.8" customHeight="1">
      <c r="A2133" s="42"/>
      <c r="B2133" s="48"/>
      <c r="C2133" s="329" t="s">
        <v>2754</v>
      </c>
      <c r="D2133" s="329" t="s">
        <v>2764</v>
      </c>
      <c r="E2133" s="20" t="s">
        <v>48</v>
      </c>
      <c r="F2133" s="330">
        <v>241496515.47999999</v>
      </c>
      <c r="G2133" s="42"/>
      <c r="H2133" s="48"/>
    </row>
    <row r="2134" s="2" customFormat="1" ht="16.8" customHeight="1">
      <c r="A2134" s="42"/>
      <c r="B2134" s="48"/>
      <c r="C2134" s="331" t="s">
        <v>2780</v>
      </c>
      <c r="D2134" s="42"/>
      <c r="E2134" s="42"/>
      <c r="F2134" s="42"/>
      <c r="G2134" s="42"/>
      <c r="H2134" s="48"/>
    </row>
    <row r="2135" s="2" customFormat="1" ht="16.8" customHeight="1">
      <c r="A2135" s="42"/>
      <c r="B2135" s="48"/>
      <c r="C2135" s="329" t="s">
        <v>23</v>
      </c>
      <c r="D2135" s="329" t="s">
        <v>2761</v>
      </c>
      <c r="E2135" s="20" t="s">
        <v>2741</v>
      </c>
      <c r="F2135" s="330">
        <v>7244895.4639999997</v>
      </c>
      <c r="G2135" s="42"/>
      <c r="H2135" s="48"/>
    </row>
    <row r="2136" s="2" customFormat="1" ht="16.8" customHeight="1">
      <c r="A2136" s="42"/>
      <c r="B2136" s="48"/>
      <c r="C2136" s="329" t="s">
        <v>2769</v>
      </c>
      <c r="D2136" s="329" t="s">
        <v>2768</v>
      </c>
      <c r="E2136" s="20" t="s">
        <v>2741</v>
      </c>
      <c r="F2136" s="330">
        <v>4829930.3099999996</v>
      </c>
      <c r="G2136" s="42"/>
      <c r="H2136" s="48"/>
    </row>
    <row r="2137" s="2" customFormat="1" ht="16.8" customHeight="1">
      <c r="A2137" s="42"/>
      <c r="B2137" s="48"/>
      <c r="C2137" s="329" t="s">
        <v>2774</v>
      </c>
      <c r="D2137" s="329" t="s">
        <v>2773</v>
      </c>
      <c r="E2137" s="20" t="s">
        <v>2741</v>
      </c>
      <c r="F2137" s="330">
        <v>4829930.3099999996</v>
      </c>
      <c r="G2137" s="42"/>
      <c r="H2137" s="48"/>
    </row>
    <row r="2138" s="2" customFormat="1" ht="7.44" customHeight="1">
      <c r="A2138" s="42"/>
      <c r="B2138" s="171"/>
      <c r="C2138" s="172"/>
      <c r="D2138" s="172"/>
      <c r="E2138" s="172"/>
      <c r="F2138" s="172"/>
      <c r="G2138" s="172"/>
      <c r="H2138" s="48"/>
    </row>
    <row r="2139" s="2" customFormat="1">
      <c r="A2139" s="42"/>
      <c r="B2139" s="42"/>
      <c r="C2139" s="42"/>
      <c r="D2139" s="42"/>
      <c r="E2139" s="42"/>
      <c r="F2139" s="42"/>
      <c r="G2139" s="42"/>
      <c r="H2139" s="42"/>
    </row>
  </sheetData>
  <sheetProtection sheet="1" formatColumns="0" formatRows="0" objects="1" scenarios="1" spinCount="100000" saltValue="RXwPoosrm8nqrMTT75KrJ8y1M4JEsv7Wybx2OuXDr5t/qjQ8fHuhGzZ8PQLIv63B0ff03ruoIkQRzKW3gIY7Iw==" hashValue="AqehH/Go9g18yD5aRc2xGSUnPub2LqyHna0VhbLttw9rdumqkv9Oi9ZW4NqiqG6UnkseeYSxMyTPNwh1UdP3vQ==" algorithmName="SHA-512" password="CC35"/>
  <mergeCells count="2">
    <mergeCell ref="D5:F5"/>
    <mergeCell ref="D6:F6"/>
  </mergeCells>
  <pageSetup paperSize="9" orientation="landscape" blackAndWhite="1" fitToHeight="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32" customWidth="1"/>
    <col min="2" max="2" width="1.667969" style="332" customWidth="1"/>
    <col min="3" max="4" width="5" style="332" customWidth="1"/>
    <col min="5" max="5" width="11.66016" style="332" customWidth="1"/>
    <col min="6" max="6" width="9.160156" style="332" customWidth="1"/>
    <col min="7" max="7" width="5" style="332" customWidth="1"/>
    <col min="8" max="8" width="77.83203" style="332" customWidth="1"/>
    <col min="9" max="10" width="20" style="332" customWidth="1"/>
    <col min="11" max="11" width="1.667969" style="332" customWidth="1"/>
  </cols>
  <sheetData>
    <row r="1" s="1" customFormat="1" ht="37.5" customHeight="1"/>
    <row r="2" s="1" customFormat="1" ht="7.5" customHeight="1">
      <c r="B2" s="333"/>
      <c r="C2" s="334"/>
      <c r="D2" s="334"/>
      <c r="E2" s="334"/>
      <c r="F2" s="334"/>
      <c r="G2" s="334"/>
      <c r="H2" s="334"/>
      <c r="I2" s="334"/>
      <c r="J2" s="334"/>
      <c r="K2" s="335"/>
    </row>
    <row r="3" s="17" customFormat="1" ht="45" customHeight="1">
      <c r="B3" s="336"/>
      <c r="C3" s="337" t="s">
        <v>2986</v>
      </c>
      <c r="D3" s="337"/>
      <c r="E3" s="337"/>
      <c r="F3" s="337"/>
      <c r="G3" s="337"/>
      <c r="H3" s="337"/>
      <c r="I3" s="337"/>
      <c r="J3" s="337"/>
      <c r="K3" s="338"/>
    </row>
    <row r="4" s="1" customFormat="1" ht="25.5" customHeight="1">
      <c r="B4" s="339"/>
      <c r="C4" s="340" t="s">
        <v>2987</v>
      </c>
      <c r="D4" s="340"/>
      <c r="E4" s="340"/>
      <c r="F4" s="340"/>
      <c r="G4" s="340"/>
      <c r="H4" s="340"/>
      <c r="I4" s="340"/>
      <c r="J4" s="340"/>
      <c r="K4" s="341"/>
    </row>
    <row r="5" s="1" customFormat="1" ht="5.25" customHeight="1">
      <c r="B5" s="339"/>
      <c r="C5" s="342"/>
      <c r="D5" s="342"/>
      <c r="E5" s="342"/>
      <c r="F5" s="342"/>
      <c r="G5" s="342"/>
      <c r="H5" s="342"/>
      <c r="I5" s="342"/>
      <c r="J5" s="342"/>
      <c r="K5" s="341"/>
    </row>
    <row r="6" s="1" customFormat="1" ht="15" customHeight="1">
      <c r="B6" s="339"/>
      <c r="C6" s="343" t="s">
        <v>2988</v>
      </c>
      <c r="D6" s="343"/>
      <c r="E6" s="343"/>
      <c r="F6" s="343"/>
      <c r="G6" s="343"/>
      <c r="H6" s="343"/>
      <c r="I6" s="343"/>
      <c r="J6" s="343"/>
      <c r="K6" s="341"/>
    </row>
    <row r="7" s="1" customFormat="1" ht="15" customHeight="1">
      <c r="B7" s="344"/>
      <c r="C7" s="343" t="s">
        <v>2989</v>
      </c>
      <c r="D7" s="343"/>
      <c r="E7" s="343"/>
      <c r="F7" s="343"/>
      <c r="G7" s="343"/>
      <c r="H7" s="343"/>
      <c r="I7" s="343"/>
      <c r="J7" s="343"/>
      <c r="K7" s="341"/>
    </row>
    <row r="8" s="1" customFormat="1" ht="12.75" customHeight="1">
      <c r="B8" s="344"/>
      <c r="C8" s="343"/>
      <c r="D8" s="343"/>
      <c r="E8" s="343"/>
      <c r="F8" s="343"/>
      <c r="G8" s="343"/>
      <c r="H8" s="343"/>
      <c r="I8" s="343"/>
      <c r="J8" s="343"/>
      <c r="K8" s="341"/>
    </row>
    <row r="9" s="1" customFormat="1" ht="15" customHeight="1">
      <c r="B9" s="344"/>
      <c r="C9" s="343" t="s">
        <v>2990</v>
      </c>
      <c r="D9" s="343"/>
      <c r="E9" s="343"/>
      <c r="F9" s="343"/>
      <c r="G9" s="343"/>
      <c r="H9" s="343"/>
      <c r="I9" s="343"/>
      <c r="J9" s="343"/>
      <c r="K9" s="341"/>
    </row>
    <row r="10" s="1" customFormat="1" ht="15" customHeight="1">
      <c r="B10" s="344"/>
      <c r="C10" s="343"/>
      <c r="D10" s="343" t="s">
        <v>2991</v>
      </c>
      <c r="E10" s="343"/>
      <c r="F10" s="343"/>
      <c r="G10" s="343"/>
      <c r="H10" s="343"/>
      <c r="I10" s="343"/>
      <c r="J10" s="343"/>
      <c r="K10" s="341"/>
    </row>
    <row r="11" s="1" customFormat="1" ht="15" customHeight="1">
      <c r="B11" s="344"/>
      <c r="C11" s="345"/>
      <c r="D11" s="343" t="s">
        <v>2992</v>
      </c>
      <c r="E11" s="343"/>
      <c r="F11" s="343"/>
      <c r="G11" s="343"/>
      <c r="H11" s="343"/>
      <c r="I11" s="343"/>
      <c r="J11" s="343"/>
      <c r="K11" s="341"/>
    </row>
    <row r="12" s="1" customFormat="1" ht="15" customHeight="1">
      <c r="B12" s="344"/>
      <c r="C12" s="345"/>
      <c r="D12" s="343"/>
      <c r="E12" s="343"/>
      <c r="F12" s="343"/>
      <c r="G12" s="343"/>
      <c r="H12" s="343"/>
      <c r="I12" s="343"/>
      <c r="J12" s="343"/>
      <c r="K12" s="341"/>
    </row>
    <row r="13" s="1" customFormat="1" ht="15" customHeight="1">
      <c r="B13" s="344"/>
      <c r="C13" s="345"/>
      <c r="D13" s="346" t="s">
        <v>2993</v>
      </c>
      <c r="E13" s="343"/>
      <c r="F13" s="343"/>
      <c r="G13" s="343"/>
      <c r="H13" s="343"/>
      <c r="I13" s="343"/>
      <c r="J13" s="343"/>
      <c r="K13" s="341"/>
    </row>
    <row r="14" s="1" customFormat="1" ht="12.75" customHeight="1">
      <c r="B14" s="344"/>
      <c r="C14" s="345"/>
      <c r="D14" s="345"/>
      <c r="E14" s="345"/>
      <c r="F14" s="345"/>
      <c r="G14" s="345"/>
      <c r="H14" s="345"/>
      <c r="I14" s="345"/>
      <c r="J14" s="345"/>
      <c r="K14" s="341"/>
    </row>
    <row r="15" s="1" customFormat="1" ht="15" customHeight="1">
      <c r="B15" s="344"/>
      <c r="C15" s="345"/>
      <c r="D15" s="343" t="s">
        <v>2994</v>
      </c>
      <c r="E15" s="343"/>
      <c r="F15" s="343"/>
      <c r="G15" s="343"/>
      <c r="H15" s="343"/>
      <c r="I15" s="343"/>
      <c r="J15" s="343"/>
      <c r="K15" s="341"/>
    </row>
    <row r="16" s="1" customFormat="1" ht="15" customHeight="1">
      <c r="B16" s="344"/>
      <c r="C16" s="345"/>
      <c r="D16" s="343" t="s">
        <v>2995</v>
      </c>
      <c r="E16" s="343"/>
      <c r="F16" s="343"/>
      <c r="G16" s="343"/>
      <c r="H16" s="343"/>
      <c r="I16" s="343"/>
      <c r="J16" s="343"/>
      <c r="K16" s="341"/>
    </row>
    <row r="17" s="1" customFormat="1" ht="15" customHeight="1">
      <c r="B17" s="344"/>
      <c r="C17" s="345"/>
      <c r="D17" s="343" t="s">
        <v>2996</v>
      </c>
      <c r="E17" s="343"/>
      <c r="F17" s="343"/>
      <c r="G17" s="343"/>
      <c r="H17" s="343"/>
      <c r="I17" s="343"/>
      <c r="J17" s="343"/>
      <c r="K17" s="341"/>
    </row>
    <row r="18" s="1" customFormat="1" ht="15" customHeight="1">
      <c r="B18" s="344"/>
      <c r="C18" s="345"/>
      <c r="D18" s="345"/>
      <c r="E18" s="347" t="s">
        <v>91</v>
      </c>
      <c r="F18" s="343" t="s">
        <v>2997</v>
      </c>
      <c r="G18" s="343"/>
      <c r="H18" s="343"/>
      <c r="I18" s="343"/>
      <c r="J18" s="343"/>
      <c r="K18" s="341"/>
    </row>
    <row r="19" s="1" customFormat="1" ht="15" customHeight="1">
      <c r="B19" s="344"/>
      <c r="C19" s="345"/>
      <c r="D19" s="345"/>
      <c r="E19" s="347" t="s">
        <v>2998</v>
      </c>
      <c r="F19" s="343" t="s">
        <v>2999</v>
      </c>
      <c r="G19" s="343"/>
      <c r="H19" s="343"/>
      <c r="I19" s="343"/>
      <c r="J19" s="343"/>
      <c r="K19" s="341"/>
    </row>
    <row r="20" s="1" customFormat="1" ht="15" customHeight="1">
      <c r="B20" s="344"/>
      <c r="C20" s="345"/>
      <c r="D20" s="345"/>
      <c r="E20" s="347" t="s">
        <v>3000</v>
      </c>
      <c r="F20" s="343" t="s">
        <v>3001</v>
      </c>
      <c r="G20" s="343"/>
      <c r="H20" s="343"/>
      <c r="I20" s="343"/>
      <c r="J20" s="343"/>
      <c r="K20" s="341"/>
    </row>
    <row r="21" s="1" customFormat="1" ht="15" customHeight="1">
      <c r="B21" s="344"/>
      <c r="C21" s="345"/>
      <c r="D21" s="345"/>
      <c r="E21" s="347" t="s">
        <v>3002</v>
      </c>
      <c r="F21" s="343" t="s">
        <v>3003</v>
      </c>
      <c r="G21" s="343"/>
      <c r="H21" s="343"/>
      <c r="I21" s="343"/>
      <c r="J21" s="343"/>
      <c r="K21" s="341"/>
    </row>
    <row r="22" s="1" customFormat="1" ht="15" customHeight="1">
      <c r="B22" s="344"/>
      <c r="C22" s="345"/>
      <c r="D22" s="345"/>
      <c r="E22" s="347" t="s">
        <v>1450</v>
      </c>
      <c r="F22" s="343" t="s">
        <v>1451</v>
      </c>
      <c r="G22" s="343"/>
      <c r="H22" s="343"/>
      <c r="I22" s="343"/>
      <c r="J22" s="343"/>
      <c r="K22" s="341"/>
    </row>
    <row r="23" s="1" customFormat="1" ht="15" customHeight="1">
      <c r="B23" s="344"/>
      <c r="C23" s="345"/>
      <c r="D23" s="345"/>
      <c r="E23" s="347" t="s">
        <v>97</v>
      </c>
      <c r="F23" s="343" t="s">
        <v>3004</v>
      </c>
      <c r="G23" s="343"/>
      <c r="H23" s="343"/>
      <c r="I23" s="343"/>
      <c r="J23" s="343"/>
      <c r="K23" s="341"/>
    </row>
    <row r="24" s="1" customFormat="1" ht="12.75" customHeight="1">
      <c r="B24" s="344"/>
      <c r="C24" s="345"/>
      <c r="D24" s="345"/>
      <c r="E24" s="345"/>
      <c r="F24" s="345"/>
      <c r="G24" s="345"/>
      <c r="H24" s="345"/>
      <c r="I24" s="345"/>
      <c r="J24" s="345"/>
      <c r="K24" s="341"/>
    </row>
    <row r="25" s="1" customFormat="1" ht="15" customHeight="1">
      <c r="B25" s="344"/>
      <c r="C25" s="343" t="s">
        <v>3005</v>
      </c>
      <c r="D25" s="343"/>
      <c r="E25" s="343"/>
      <c r="F25" s="343"/>
      <c r="G25" s="343"/>
      <c r="H25" s="343"/>
      <c r="I25" s="343"/>
      <c r="J25" s="343"/>
      <c r="K25" s="341"/>
    </row>
    <row r="26" s="1" customFormat="1" ht="15" customHeight="1">
      <c r="B26" s="344"/>
      <c r="C26" s="343" t="s">
        <v>3006</v>
      </c>
      <c r="D26" s="343"/>
      <c r="E26" s="343"/>
      <c r="F26" s="343"/>
      <c r="G26" s="343"/>
      <c r="H26" s="343"/>
      <c r="I26" s="343"/>
      <c r="J26" s="343"/>
      <c r="K26" s="341"/>
    </row>
    <row r="27" s="1" customFormat="1" ht="15" customHeight="1">
      <c r="B27" s="344"/>
      <c r="C27" s="343"/>
      <c r="D27" s="343" t="s">
        <v>3007</v>
      </c>
      <c r="E27" s="343"/>
      <c r="F27" s="343"/>
      <c r="G27" s="343"/>
      <c r="H27" s="343"/>
      <c r="I27" s="343"/>
      <c r="J27" s="343"/>
      <c r="K27" s="341"/>
    </row>
    <row r="28" s="1" customFormat="1" ht="15" customHeight="1">
      <c r="B28" s="344"/>
      <c r="C28" s="345"/>
      <c r="D28" s="343" t="s">
        <v>3008</v>
      </c>
      <c r="E28" s="343"/>
      <c r="F28" s="343"/>
      <c r="G28" s="343"/>
      <c r="H28" s="343"/>
      <c r="I28" s="343"/>
      <c r="J28" s="343"/>
      <c r="K28" s="341"/>
    </row>
    <row r="29" s="1" customFormat="1" ht="12.75" customHeight="1">
      <c r="B29" s="344"/>
      <c r="C29" s="345"/>
      <c r="D29" s="345"/>
      <c r="E29" s="345"/>
      <c r="F29" s="345"/>
      <c r="G29" s="345"/>
      <c r="H29" s="345"/>
      <c r="I29" s="345"/>
      <c r="J29" s="345"/>
      <c r="K29" s="341"/>
    </row>
    <row r="30" s="1" customFormat="1" ht="15" customHeight="1">
      <c r="B30" s="344"/>
      <c r="C30" s="345"/>
      <c r="D30" s="343" t="s">
        <v>3009</v>
      </c>
      <c r="E30" s="343"/>
      <c r="F30" s="343"/>
      <c r="G30" s="343"/>
      <c r="H30" s="343"/>
      <c r="I30" s="343"/>
      <c r="J30" s="343"/>
      <c r="K30" s="341"/>
    </row>
    <row r="31" s="1" customFormat="1" ht="15" customHeight="1">
      <c r="B31" s="344"/>
      <c r="C31" s="345"/>
      <c r="D31" s="343" t="s">
        <v>3010</v>
      </c>
      <c r="E31" s="343"/>
      <c r="F31" s="343"/>
      <c r="G31" s="343"/>
      <c r="H31" s="343"/>
      <c r="I31" s="343"/>
      <c r="J31" s="343"/>
      <c r="K31" s="341"/>
    </row>
    <row r="32" s="1" customFormat="1" ht="12.75" customHeight="1">
      <c r="B32" s="344"/>
      <c r="C32" s="345"/>
      <c r="D32" s="345"/>
      <c r="E32" s="345"/>
      <c r="F32" s="345"/>
      <c r="G32" s="345"/>
      <c r="H32" s="345"/>
      <c r="I32" s="345"/>
      <c r="J32" s="345"/>
      <c r="K32" s="341"/>
    </row>
    <row r="33" s="1" customFormat="1" ht="15" customHeight="1">
      <c r="B33" s="344"/>
      <c r="C33" s="345"/>
      <c r="D33" s="343" t="s">
        <v>3011</v>
      </c>
      <c r="E33" s="343"/>
      <c r="F33" s="343"/>
      <c r="G33" s="343"/>
      <c r="H33" s="343"/>
      <c r="I33" s="343"/>
      <c r="J33" s="343"/>
      <c r="K33" s="341"/>
    </row>
    <row r="34" s="1" customFormat="1" ht="15" customHeight="1">
      <c r="B34" s="344"/>
      <c r="C34" s="345"/>
      <c r="D34" s="343" t="s">
        <v>3012</v>
      </c>
      <c r="E34" s="343"/>
      <c r="F34" s="343"/>
      <c r="G34" s="343"/>
      <c r="H34" s="343"/>
      <c r="I34" s="343"/>
      <c r="J34" s="343"/>
      <c r="K34" s="341"/>
    </row>
    <row r="35" s="1" customFormat="1" ht="15" customHeight="1">
      <c r="B35" s="344"/>
      <c r="C35" s="345"/>
      <c r="D35" s="343" t="s">
        <v>3013</v>
      </c>
      <c r="E35" s="343"/>
      <c r="F35" s="343"/>
      <c r="G35" s="343"/>
      <c r="H35" s="343"/>
      <c r="I35" s="343"/>
      <c r="J35" s="343"/>
      <c r="K35" s="341"/>
    </row>
    <row r="36" s="1" customFormat="1" ht="15" customHeight="1">
      <c r="B36" s="344"/>
      <c r="C36" s="345"/>
      <c r="D36" s="343"/>
      <c r="E36" s="346" t="s">
        <v>240</v>
      </c>
      <c r="F36" s="343"/>
      <c r="G36" s="343" t="s">
        <v>3014</v>
      </c>
      <c r="H36" s="343"/>
      <c r="I36" s="343"/>
      <c r="J36" s="343"/>
      <c r="K36" s="341"/>
    </row>
    <row r="37" s="1" customFormat="1" ht="30.75" customHeight="1">
      <c r="B37" s="344"/>
      <c r="C37" s="345"/>
      <c r="D37" s="343"/>
      <c r="E37" s="346" t="s">
        <v>3015</v>
      </c>
      <c r="F37" s="343"/>
      <c r="G37" s="343" t="s">
        <v>3016</v>
      </c>
      <c r="H37" s="343"/>
      <c r="I37" s="343"/>
      <c r="J37" s="343"/>
      <c r="K37" s="341"/>
    </row>
    <row r="38" s="1" customFormat="1" ht="15" customHeight="1">
      <c r="B38" s="344"/>
      <c r="C38" s="345"/>
      <c r="D38" s="343"/>
      <c r="E38" s="346" t="s">
        <v>66</v>
      </c>
      <c r="F38" s="343"/>
      <c r="G38" s="343" t="s">
        <v>3017</v>
      </c>
      <c r="H38" s="343"/>
      <c r="I38" s="343"/>
      <c r="J38" s="343"/>
      <c r="K38" s="341"/>
    </row>
    <row r="39" s="1" customFormat="1" ht="15" customHeight="1">
      <c r="B39" s="344"/>
      <c r="C39" s="345"/>
      <c r="D39" s="343"/>
      <c r="E39" s="346" t="s">
        <v>67</v>
      </c>
      <c r="F39" s="343"/>
      <c r="G39" s="343" t="s">
        <v>3018</v>
      </c>
      <c r="H39" s="343"/>
      <c r="I39" s="343"/>
      <c r="J39" s="343"/>
      <c r="K39" s="341"/>
    </row>
    <row r="40" s="1" customFormat="1" ht="15" customHeight="1">
      <c r="B40" s="344"/>
      <c r="C40" s="345"/>
      <c r="D40" s="343"/>
      <c r="E40" s="346" t="s">
        <v>241</v>
      </c>
      <c r="F40" s="343"/>
      <c r="G40" s="343" t="s">
        <v>3019</v>
      </c>
      <c r="H40" s="343"/>
      <c r="I40" s="343"/>
      <c r="J40" s="343"/>
      <c r="K40" s="341"/>
    </row>
    <row r="41" s="1" customFormat="1" ht="15" customHeight="1">
      <c r="B41" s="344"/>
      <c r="C41" s="345"/>
      <c r="D41" s="343"/>
      <c r="E41" s="346" t="s">
        <v>242</v>
      </c>
      <c r="F41" s="343"/>
      <c r="G41" s="343" t="s">
        <v>3020</v>
      </c>
      <c r="H41" s="343"/>
      <c r="I41" s="343"/>
      <c r="J41" s="343"/>
      <c r="K41" s="341"/>
    </row>
    <row r="42" s="1" customFormat="1" ht="15" customHeight="1">
      <c r="B42" s="344"/>
      <c r="C42" s="345"/>
      <c r="D42" s="343"/>
      <c r="E42" s="346" t="s">
        <v>3021</v>
      </c>
      <c r="F42" s="343"/>
      <c r="G42" s="343" t="s">
        <v>3022</v>
      </c>
      <c r="H42" s="343"/>
      <c r="I42" s="343"/>
      <c r="J42" s="343"/>
      <c r="K42" s="341"/>
    </row>
    <row r="43" s="1" customFormat="1" ht="15" customHeight="1">
      <c r="B43" s="344"/>
      <c r="C43" s="345"/>
      <c r="D43" s="343"/>
      <c r="E43" s="346"/>
      <c r="F43" s="343"/>
      <c r="G43" s="343" t="s">
        <v>3023</v>
      </c>
      <c r="H43" s="343"/>
      <c r="I43" s="343"/>
      <c r="J43" s="343"/>
      <c r="K43" s="341"/>
    </row>
    <row r="44" s="1" customFormat="1" ht="15" customHeight="1">
      <c r="B44" s="344"/>
      <c r="C44" s="345"/>
      <c r="D44" s="343"/>
      <c r="E44" s="346" t="s">
        <v>3024</v>
      </c>
      <c r="F44" s="343"/>
      <c r="G44" s="343" t="s">
        <v>3025</v>
      </c>
      <c r="H44" s="343"/>
      <c r="I44" s="343"/>
      <c r="J44" s="343"/>
      <c r="K44" s="341"/>
    </row>
    <row r="45" s="1" customFormat="1" ht="15" customHeight="1">
      <c r="B45" s="344"/>
      <c r="C45" s="345"/>
      <c r="D45" s="343"/>
      <c r="E45" s="346" t="s">
        <v>244</v>
      </c>
      <c r="F45" s="343"/>
      <c r="G45" s="343" t="s">
        <v>3026</v>
      </c>
      <c r="H45" s="343"/>
      <c r="I45" s="343"/>
      <c r="J45" s="343"/>
      <c r="K45" s="341"/>
    </row>
    <row r="46" s="1" customFormat="1" ht="12.75" customHeight="1">
      <c r="B46" s="344"/>
      <c r="C46" s="345"/>
      <c r="D46" s="343"/>
      <c r="E46" s="343"/>
      <c r="F46" s="343"/>
      <c r="G46" s="343"/>
      <c r="H46" s="343"/>
      <c r="I46" s="343"/>
      <c r="J46" s="343"/>
      <c r="K46" s="341"/>
    </row>
    <row r="47" s="1" customFormat="1" ht="15" customHeight="1">
      <c r="B47" s="344"/>
      <c r="C47" s="345"/>
      <c r="D47" s="343" t="s">
        <v>3027</v>
      </c>
      <c r="E47" s="343"/>
      <c r="F47" s="343"/>
      <c r="G47" s="343"/>
      <c r="H47" s="343"/>
      <c r="I47" s="343"/>
      <c r="J47" s="343"/>
      <c r="K47" s="341"/>
    </row>
    <row r="48" s="1" customFormat="1" ht="15" customHeight="1">
      <c r="B48" s="344"/>
      <c r="C48" s="345"/>
      <c r="D48" s="345"/>
      <c r="E48" s="343" t="s">
        <v>3028</v>
      </c>
      <c r="F48" s="343"/>
      <c r="G48" s="343"/>
      <c r="H48" s="343"/>
      <c r="I48" s="343"/>
      <c r="J48" s="343"/>
      <c r="K48" s="341"/>
    </row>
    <row r="49" s="1" customFormat="1" ht="15" customHeight="1">
      <c r="B49" s="344"/>
      <c r="C49" s="345"/>
      <c r="D49" s="345"/>
      <c r="E49" s="343" t="s">
        <v>3029</v>
      </c>
      <c r="F49" s="343"/>
      <c r="G49" s="343"/>
      <c r="H49" s="343"/>
      <c r="I49" s="343"/>
      <c r="J49" s="343"/>
      <c r="K49" s="341"/>
    </row>
    <row r="50" s="1" customFormat="1" ht="15" customHeight="1">
      <c r="B50" s="344"/>
      <c r="C50" s="345"/>
      <c r="D50" s="345"/>
      <c r="E50" s="343" t="s">
        <v>3030</v>
      </c>
      <c r="F50" s="343"/>
      <c r="G50" s="343"/>
      <c r="H50" s="343"/>
      <c r="I50" s="343"/>
      <c r="J50" s="343"/>
      <c r="K50" s="341"/>
    </row>
    <row r="51" s="1" customFormat="1" ht="15" customHeight="1">
      <c r="B51" s="344"/>
      <c r="C51" s="345"/>
      <c r="D51" s="343" t="s">
        <v>3031</v>
      </c>
      <c r="E51" s="343"/>
      <c r="F51" s="343"/>
      <c r="G51" s="343"/>
      <c r="H51" s="343"/>
      <c r="I51" s="343"/>
      <c r="J51" s="343"/>
      <c r="K51" s="341"/>
    </row>
    <row r="52" s="1" customFormat="1" ht="25.5" customHeight="1">
      <c r="B52" s="339"/>
      <c r="C52" s="340" t="s">
        <v>3032</v>
      </c>
      <c r="D52" s="340"/>
      <c r="E52" s="340"/>
      <c r="F52" s="340"/>
      <c r="G52" s="340"/>
      <c r="H52" s="340"/>
      <c r="I52" s="340"/>
      <c r="J52" s="340"/>
      <c r="K52" s="341"/>
    </row>
    <row r="53" s="1" customFormat="1" ht="5.25" customHeight="1">
      <c r="B53" s="339"/>
      <c r="C53" s="342"/>
      <c r="D53" s="342"/>
      <c r="E53" s="342"/>
      <c r="F53" s="342"/>
      <c r="G53" s="342"/>
      <c r="H53" s="342"/>
      <c r="I53" s="342"/>
      <c r="J53" s="342"/>
      <c r="K53" s="341"/>
    </row>
    <row r="54" s="1" customFormat="1" ht="15" customHeight="1">
      <c r="B54" s="339"/>
      <c r="C54" s="343" t="s">
        <v>3033</v>
      </c>
      <c r="D54" s="343"/>
      <c r="E54" s="343"/>
      <c r="F54" s="343"/>
      <c r="G54" s="343"/>
      <c r="H54" s="343"/>
      <c r="I54" s="343"/>
      <c r="J54" s="343"/>
      <c r="K54" s="341"/>
    </row>
    <row r="55" s="1" customFormat="1" ht="15" customHeight="1">
      <c r="B55" s="339"/>
      <c r="C55" s="343" t="s">
        <v>3034</v>
      </c>
      <c r="D55" s="343"/>
      <c r="E55" s="343"/>
      <c r="F55" s="343"/>
      <c r="G55" s="343"/>
      <c r="H55" s="343"/>
      <c r="I55" s="343"/>
      <c r="J55" s="343"/>
      <c r="K55" s="341"/>
    </row>
    <row r="56" s="1" customFormat="1" ht="12.75" customHeight="1">
      <c r="B56" s="339"/>
      <c r="C56" s="343"/>
      <c r="D56" s="343"/>
      <c r="E56" s="343"/>
      <c r="F56" s="343"/>
      <c r="G56" s="343"/>
      <c r="H56" s="343"/>
      <c r="I56" s="343"/>
      <c r="J56" s="343"/>
      <c r="K56" s="341"/>
    </row>
    <row r="57" s="1" customFormat="1" ht="15" customHeight="1">
      <c r="B57" s="339"/>
      <c r="C57" s="343" t="s">
        <v>3035</v>
      </c>
      <c r="D57" s="343"/>
      <c r="E57" s="343"/>
      <c r="F57" s="343"/>
      <c r="G57" s="343"/>
      <c r="H57" s="343"/>
      <c r="I57" s="343"/>
      <c r="J57" s="343"/>
      <c r="K57" s="341"/>
    </row>
    <row r="58" s="1" customFormat="1" ht="15" customHeight="1">
      <c r="B58" s="339"/>
      <c r="C58" s="345"/>
      <c r="D58" s="343" t="s">
        <v>3036</v>
      </c>
      <c r="E58" s="343"/>
      <c r="F58" s="343"/>
      <c r="G58" s="343"/>
      <c r="H58" s="343"/>
      <c r="I58" s="343"/>
      <c r="J58" s="343"/>
      <c r="K58" s="341"/>
    </row>
    <row r="59" s="1" customFormat="1" ht="15" customHeight="1">
      <c r="B59" s="339"/>
      <c r="C59" s="345"/>
      <c r="D59" s="343" t="s">
        <v>3037</v>
      </c>
      <c r="E59" s="343"/>
      <c r="F59" s="343"/>
      <c r="G59" s="343"/>
      <c r="H59" s="343"/>
      <c r="I59" s="343"/>
      <c r="J59" s="343"/>
      <c r="K59" s="341"/>
    </row>
    <row r="60" s="1" customFormat="1" ht="15" customHeight="1">
      <c r="B60" s="339"/>
      <c r="C60" s="345"/>
      <c r="D60" s="343" t="s">
        <v>3038</v>
      </c>
      <c r="E60" s="343"/>
      <c r="F60" s="343"/>
      <c r="G60" s="343"/>
      <c r="H60" s="343"/>
      <c r="I60" s="343"/>
      <c r="J60" s="343"/>
      <c r="K60" s="341"/>
    </row>
    <row r="61" s="1" customFormat="1" ht="15" customHeight="1">
      <c r="B61" s="339"/>
      <c r="C61" s="345"/>
      <c r="D61" s="343" t="s">
        <v>3039</v>
      </c>
      <c r="E61" s="343"/>
      <c r="F61" s="343"/>
      <c r="G61" s="343"/>
      <c r="H61" s="343"/>
      <c r="I61" s="343"/>
      <c r="J61" s="343"/>
      <c r="K61" s="341"/>
    </row>
    <row r="62" s="1" customFormat="1" ht="15" customHeight="1">
      <c r="B62" s="339"/>
      <c r="C62" s="345"/>
      <c r="D62" s="348" t="s">
        <v>3040</v>
      </c>
      <c r="E62" s="348"/>
      <c r="F62" s="348"/>
      <c r="G62" s="348"/>
      <c r="H62" s="348"/>
      <c r="I62" s="348"/>
      <c r="J62" s="348"/>
      <c r="K62" s="341"/>
    </row>
    <row r="63" s="1" customFormat="1" ht="15" customHeight="1">
      <c r="B63" s="339"/>
      <c r="C63" s="345"/>
      <c r="D63" s="343" t="s">
        <v>3041</v>
      </c>
      <c r="E63" s="343"/>
      <c r="F63" s="343"/>
      <c r="G63" s="343"/>
      <c r="H63" s="343"/>
      <c r="I63" s="343"/>
      <c r="J63" s="343"/>
      <c r="K63" s="341"/>
    </row>
    <row r="64" s="1" customFormat="1" ht="12.75" customHeight="1">
      <c r="B64" s="339"/>
      <c r="C64" s="345"/>
      <c r="D64" s="345"/>
      <c r="E64" s="349"/>
      <c r="F64" s="345"/>
      <c r="G64" s="345"/>
      <c r="H64" s="345"/>
      <c r="I64" s="345"/>
      <c r="J64" s="345"/>
      <c r="K64" s="341"/>
    </row>
    <row r="65" s="1" customFormat="1" ht="15" customHeight="1">
      <c r="B65" s="339"/>
      <c r="C65" s="345"/>
      <c r="D65" s="343" t="s">
        <v>3042</v>
      </c>
      <c r="E65" s="343"/>
      <c r="F65" s="343"/>
      <c r="G65" s="343"/>
      <c r="H65" s="343"/>
      <c r="I65" s="343"/>
      <c r="J65" s="343"/>
      <c r="K65" s="341"/>
    </row>
    <row r="66" s="1" customFormat="1" ht="15" customHeight="1">
      <c r="B66" s="339"/>
      <c r="C66" s="345"/>
      <c r="D66" s="348" t="s">
        <v>3043</v>
      </c>
      <c r="E66" s="348"/>
      <c r="F66" s="348"/>
      <c r="G66" s="348"/>
      <c r="H66" s="348"/>
      <c r="I66" s="348"/>
      <c r="J66" s="348"/>
      <c r="K66" s="341"/>
    </row>
    <row r="67" s="1" customFormat="1" ht="15" customHeight="1">
      <c r="B67" s="339"/>
      <c r="C67" s="345"/>
      <c r="D67" s="343" t="s">
        <v>3044</v>
      </c>
      <c r="E67" s="343"/>
      <c r="F67" s="343"/>
      <c r="G67" s="343"/>
      <c r="H67" s="343"/>
      <c r="I67" s="343"/>
      <c r="J67" s="343"/>
      <c r="K67" s="341"/>
    </row>
    <row r="68" s="1" customFormat="1" ht="15" customHeight="1">
      <c r="B68" s="339"/>
      <c r="C68" s="345"/>
      <c r="D68" s="343" t="s">
        <v>3045</v>
      </c>
      <c r="E68" s="343"/>
      <c r="F68" s="343"/>
      <c r="G68" s="343"/>
      <c r="H68" s="343"/>
      <c r="I68" s="343"/>
      <c r="J68" s="343"/>
      <c r="K68" s="341"/>
    </row>
    <row r="69" s="1" customFormat="1" ht="15" customHeight="1">
      <c r="B69" s="339"/>
      <c r="C69" s="345"/>
      <c r="D69" s="343" t="s">
        <v>3046</v>
      </c>
      <c r="E69" s="343"/>
      <c r="F69" s="343"/>
      <c r="G69" s="343"/>
      <c r="H69" s="343"/>
      <c r="I69" s="343"/>
      <c r="J69" s="343"/>
      <c r="K69" s="341"/>
    </row>
    <row r="70" s="1" customFormat="1" ht="15" customHeight="1">
      <c r="B70" s="339"/>
      <c r="C70" s="345"/>
      <c r="D70" s="343" t="s">
        <v>3047</v>
      </c>
      <c r="E70" s="343"/>
      <c r="F70" s="343"/>
      <c r="G70" s="343"/>
      <c r="H70" s="343"/>
      <c r="I70" s="343"/>
      <c r="J70" s="343"/>
      <c r="K70" s="341"/>
    </row>
    <row r="71" s="1" customFormat="1" ht="12.75" customHeight="1">
      <c r="B71" s="350"/>
      <c r="C71" s="351"/>
      <c r="D71" s="351"/>
      <c r="E71" s="351"/>
      <c r="F71" s="351"/>
      <c r="G71" s="351"/>
      <c r="H71" s="351"/>
      <c r="I71" s="351"/>
      <c r="J71" s="351"/>
      <c r="K71" s="352"/>
    </row>
    <row r="72" s="1" customFormat="1" ht="18.75" customHeight="1">
      <c r="B72" s="353"/>
      <c r="C72" s="353"/>
      <c r="D72" s="353"/>
      <c r="E72" s="353"/>
      <c r="F72" s="353"/>
      <c r="G72" s="353"/>
      <c r="H72" s="353"/>
      <c r="I72" s="353"/>
      <c r="J72" s="353"/>
      <c r="K72" s="354"/>
    </row>
    <row r="73" s="1" customFormat="1" ht="18.75" customHeight="1">
      <c r="B73" s="354"/>
      <c r="C73" s="354"/>
      <c r="D73" s="354"/>
      <c r="E73" s="354"/>
      <c r="F73" s="354"/>
      <c r="G73" s="354"/>
      <c r="H73" s="354"/>
      <c r="I73" s="354"/>
      <c r="J73" s="354"/>
      <c r="K73" s="354"/>
    </row>
    <row r="74" s="1" customFormat="1" ht="7.5" customHeight="1">
      <c r="B74" s="355"/>
      <c r="C74" s="356"/>
      <c r="D74" s="356"/>
      <c r="E74" s="356"/>
      <c r="F74" s="356"/>
      <c r="G74" s="356"/>
      <c r="H74" s="356"/>
      <c r="I74" s="356"/>
      <c r="J74" s="356"/>
      <c r="K74" s="357"/>
    </row>
    <row r="75" s="1" customFormat="1" ht="45" customHeight="1">
      <c r="B75" s="358"/>
      <c r="C75" s="359" t="s">
        <v>3048</v>
      </c>
      <c r="D75" s="359"/>
      <c r="E75" s="359"/>
      <c r="F75" s="359"/>
      <c r="G75" s="359"/>
      <c r="H75" s="359"/>
      <c r="I75" s="359"/>
      <c r="J75" s="359"/>
      <c r="K75" s="360"/>
    </row>
    <row r="76" s="1" customFormat="1" ht="17.25" customHeight="1">
      <c r="B76" s="358"/>
      <c r="C76" s="361" t="s">
        <v>3049</v>
      </c>
      <c r="D76" s="361"/>
      <c r="E76" s="361"/>
      <c r="F76" s="361" t="s">
        <v>3050</v>
      </c>
      <c r="G76" s="362"/>
      <c r="H76" s="361" t="s">
        <v>67</v>
      </c>
      <c r="I76" s="361" t="s">
        <v>70</v>
      </c>
      <c r="J76" s="361" t="s">
        <v>3051</v>
      </c>
      <c r="K76" s="360"/>
    </row>
    <row r="77" s="1" customFormat="1" ht="17.25" customHeight="1">
      <c r="B77" s="358"/>
      <c r="C77" s="363" t="s">
        <v>3052</v>
      </c>
      <c r="D77" s="363"/>
      <c r="E77" s="363"/>
      <c r="F77" s="364" t="s">
        <v>3053</v>
      </c>
      <c r="G77" s="365"/>
      <c r="H77" s="363"/>
      <c r="I77" s="363"/>
      <c r="J77" s="363" t="s">
        <v>3054</v>
      </c>
      <c r="K77" s="360"/>
    </row>
    <row r="78" s="1" customFormat="1" ht="5.25" customHeight="1">
      <c r="B78" s="358"/>
      <c r="C78" s="366"/>
      <c r="D78" s="366"/>
      <c r="E78" s="366"/>
      <c r="F78" s="366"/>
      <c r="G78" s="367"/>
      <c r="H78" s="366"/>
      <c r="I78" s="366"/>
      <c r="J78" s="366"/>
      <c r="K78" s="360"/>
    </row>
    <row r="79" s="1" customFormat="1" ht="15" customHeight="1">
      <c r="B79" s="358"/>
      <c r="C79" s="346" t="s">
        <v>66</v>
      </c>
      <c r="D79" s="368"/>
      <c r="E79" s="368"/>
      <c r="F79" s="369" t="s">
        <v>3055</v>
      </c>
      <c r="G79" s="370"/>
      <c r="H79" s="346" t="s">
        <v>3056</v>
      </c>
      <c r="I79" s="346" t="s">
        <v>3057</v>
      </c>
      <c r="J79" s="346">
        <v>20</v>
      </c>
      <c r="K79" s="360"/>
    </row>
    <row r="80" s="1" customFormat="1" ht="15" customHeight="1">
      <c r="B80" s="358"/>
      <c r="C80" s="346" t="s">
        <v>3058</v>
      </c>
      <c r="D80" s="346"/>
      <c r="E80" s="346"/>
      <c r="F80" s="369" t="s">
        <v>3055</v>
      </c>
      <c r="G80" s="370"/>
      <c r="H80" s="346" t="s">
        <v>3059</v>
      </c>
      <c r="I80" s="346" t="s">
        <v>3057</v>
      </c>
      <c r="J80" s="346">
        <v>120</v>
      </c>
      <c r="K80" s="360"/>
    </row>
    <row r="81" s="1" customFormat="1" ht="15" customHeight="1">
      <c r="B81" s="371"/>
      <c r="C81" s="346" t="s">
        <v>3060</v>
      </c>
      <c r="D81" s="346"/>
      <c r="E81" s="346"/>
      <c r="F81" s="369" t="s">
        <v>3061</v>
      </c>
      <c r="G81" s="370"/>
      <c r="H81" s="346" t="s">
        <v>3062</v>
      </c>
      <c r="I81" s="346" t="s">
        <v>3057</v>
      </c>
      <c r="J81" s="346">
        <v>50</v>
      </c>
      <c r="K81" s="360"/>
    </row>
    <row r="82" s="1" customFormat="1" ht="15" customHeight="1">
      <c r="B82" s="371"/>
      <c r="C82" s="346" t="s">
        <v>3063</v>
      </c>
      <c r="D82" s="346"/>
      <c r="E82" s="346"/>
      <c r="F82" s="369" t="s">
        <v>3055</v>
      </c>
      <c r="G82" s="370"/>
      <c r="H82" s="346" t="s">
        <v>3064</v>
      </c>
      <c r="I82" s="346" t="s">
        <v>3065</v>
      </c>
      <c r="J82" s="346"/>
      <c r="K82" s="360"/>
    </row>
    <row r="83" s="1" customFormat="1" ht="15" customHeight="1">
      <c r="B83" s="371"/>
      <c r="C83" s="372" t="s">
        <v>3066</v>
      </c>
      <c r="D83" s="372"/>
      <c r="E83" s="372"/>
      <c r="F83" s="373" t="s">
        <v>3061</v>
      </c>
      <c r="G83" s="372"/>
      <c r="H83" s="372" t="s">
        <v>3067</v>
      </c>
      <c r="I83" s="372" t="s">
        <v>3057</v>
      </c>
      <c r="J83" s="372">
        <v>15</v>
      </c>
      <c r="K83" s="360"/>
    </row>
    <row r="84" s="1" customFormat="1" ht="15" customHeight="1">
      <c r="B84" s="371"/>
      <c r="C84" s="372" t="s">
        <v>3068</v>
      </c>
      <c r="D84" s="372"/>
      <c r="E84" s="372"/>
      <c r="F84" s="373" t="s">
        <v>3061</v>
      </c>
      <c r="G84" s="372"/>
      <c r="H84" s="372" t="s">
        <v>3069</v>
      </c>
      <c r="I84" s="372" t="s">
        <v>3057</v>
      </c>
      <c r="J84" s="372">
        <v>15</v>
      </c>
      <c r="K84" s="360"/>
    </row>
    <row r="85" s="1" customFormat="1" ht="15" customHeight="1">
      <c r="B85" s="371"/>
      <c r="C85" s="372" t="s">
        <v>3070</v>
      </c>
      <c r="D85" s="372"/>
      <c r="E85" s="372"/>
      <c r="F85" s="373" t="s">
        <v>3061</v>
      </c>
      <c r="G85" s="372"/>
      <c r="H85" s="372" t="s">
        <v>3071</v>
      </c>
      <c r="I85" s="372" t="s">
        <v>3057</v>
      </c>
      <c r="J85" s="372">
        <v>20</v>
      </c>
      <c r="K85" s="360"/>
    </row>
    <row r="86" s="1" customFormat="1" ht="15" customHeight="1">
      <c r="B86" s="371"/>
      <c r="C86" s="372" t="s">
        <v>3072</v>
      </c>
      <c r="D86" s="372"/>
      <c r="E86" s="372"/>
      <c r="F86" s="373" t="s">
        <v>3061</v>
      </c>
      <c r="G86" s="372"/>
      <c r="H86" s="372" t="s">
        <v>3073</v>
      </c>
      <c r="I86" s="372" t="s">
        <v>3057</v>
      </c>
      <c r="J86" s="372">
        <v>20</v>
      </c>
      <c r="K86" s="360"/>
    </row>
    <row r="87" s="1" customFormat="1" ht="15" customHeight="1">
      <c r="B87" s="371"/>
      <c r="C87" s="346" t="s">
        <v>3074</v>
      </c>
      <c r="D87" s="346"/>
      <c r="E87" s="346"/>
      <c r="F87" s="369" t="s">
        <v>3061</v>
      </c>
      <c r="G87" s="370"/>
      <c r="H87" s="346" t="s">
        <v>3075</v>
      </c>
      <c r="I87" s="346" t="s">
        <v>3057</v>
      </c>
      <c r="J87" s="346">
        <v>50</v>
      </c>
      <c r="K87" s="360"/>
    </row>
    <row r="88" s="1" customFormat="1" ht="15" customHeight="1">
      <c r="B88" s="371"/>
      <c r="C88" s="346" t="s">
        <v>3076</v>
      </c>
      <c r="D88" s="346"/>
      <c r="E88" s="346"/>
      <c r="F88" s="369" t="s">
        <v>3061</v>
      </c>
      <c r="G88" s="370"/>
      <c r="H88" s="346" t="s">
        <v>3077</v>
      </c>
      <c r="I88" s="346" t="s">
        <v>3057</v>
      </c>
      <c r="J88" s="346">
        <v>20</v>
      </c>
      <c r="K88" s="360"/>
    </row>
    <row r="89" s="1" customFormat="1" ht="15" customHeight="1">
      <c r="B89" s="371"/>
      <c r="C89" s="346" t="s">
        <v>3078</v>
      </c>
      <c r="D89" s="346"/>
      <c r="E89" s="346"/>
      <c r="F89" s="369" t="s">
        <v>3061</v>
      </c>
      <c r="G89" s="370"/>
      <c r="H89" s="346" t="s">
        <v>3079</v>
      </c>
      <c r="I89" s="346" t="s">
        <v>3057</v>
      </c>
      <c r="J89" s="346">
        <v>20</v>
      </c>
      <c r="K89" s="360"/>
    </row>
    <row r="90" s="1" customFormat="1" ht="15" customHeight="1">
      <c r="B90" s="371"/>
      <c r="C90" s="346" t="s">
        <v>3080</v>
      </c>
      <c r="D90" s="346"/>
      <c r="E90" s="346"/>
      <c r="F90" s="369" t="s">
        <v>3061</v>
      </c>
      <c r="G90" s="370"/>
      <c r="H90" s="346" t="s">
        <v>3081</v>
      </c>
      <c r="I90" s="346" t="s">
        <v>3057</v>
      </c>
      <c r="J90" s="346">
        <v>50</v>
      </c>
      <c r="K90" s="360"/>
    </row>
    <row r="91" s="1" customFormat="1" ht="15" customHeight="1">
      <c r="B91" s="371"/>
      <c r="C91" s="346" t="s">
        <v>3082</v>
      </c>
      <c r="D91" s="346"/>
      <c r="E91" s="346"/>
      <c r="F91" s="369" t="s">
        <v>3061</v>
      </c>
      <c r="G91" s="370"/>
      <c r="H91" s="346" t="s">
        <v>3082</v>
      </c>
      <c r="I91" s="346" t="s">
        <v>3057</v>
      </c>
      <c r="J91" s="346">
        <v>50</v>
      </c>
      <c r="K91" s="360"/>
    </row>
    <row r="92" s="1" customFormat="1" ht="15" customHeight="1">
      <c r="B92" s="371"/>
      <c r="C92" s="346" t="s">
        <v>3083</v>
      </c>
      <c r="D92" s="346"/>
      <c r="E92" s="346"/>
      <c r="F92" s="369" t="s">
        <v>3061</v>
      </c>
      <c r="G92" s="370"/>
      <c r="H92" s="346" t="s">
        <v>3084</v>
      </c>
      <c r="I92" s="346" t="s">
        <v>3057</v>
      </c>
      <c r="J92" s="346">
        <v>255</v>
      </c>
      <c r="K92" s="360"/>
    </row>
    <row r="93" s="1" customFormat="1" ht="15" customHeight="1">
      <c r="B93" s="371"/>
      <c r="C93" s="346" t="s">
        <v>3085</v>
      </c>
      <c r="D93" s="346"/>
      <c r="E93" s="346"/>
      <c r="F93" s="369" t="s">
        <v>3055</v>
      </c>
      <c r="G93" s="370"/>
      <c r="H93" s="346" t="s">
        <v>3086</v>
      </c>
      <c r="I93" s="346" t="s">
        <v>3087</v>
      </c>
      <c r="J93" s="346"/>
      <c r="K93" s="360"/>
    </row>
    <row r="94" s="1" customFormat="1" ht="15" customHeight="1">
      <c r="B94" s="371"/>
      <c r="C94" s="346" t="s">
        <v>3088</v>
      </c>
      <c r="D94" s="346"/>
      <c r="E94" s="346"/>
      <c r="F94" s="369" t="s">
        <v>3055</v>
      </c>
      <c r="G94" s="370"/>
      <c r="H94" s="346" t="s">
        <v>3089</v>
      </c>
      <c r="I94" s="346" t="s">
        <v>3090</v>
      </c>
      <c r="J94" s="346"/>
      <c r="K94" s="360"/>
    </row>
    <row r="95" s="1" customFormat="1" ht="15" customHeight="1">
      <c r="B95" s="371"/>
      <c r="C95" s="346" t="s">
        <v>3091</v>
      </c>
      <c r="D95" s="346"/>
      <c r="E95" s="346"/>
      <c r="F95" s="369" t="s">
        <v>3055</v>
      </c>
      <c r="G95" s="370"/>
      <c r="H95" s="346" t="s">
        <v>3091</v>
      </c>
      <c r="I95" s="346" t="s">
        <v>3090</v>
      </c>
      <c r="J95" s="346"/>
      <c r="K95" s="360"/>
    </row>
    <row r="96" s="1" customFormat="1" ht="15" customHeight="1">
      <c r="B96" s="371"/>
      <c r="C96" s="346" t="s">
        <v>51</v>
      </c>
      <c r="D96" s="346"/>
      <c r="E96" s="346"/>
      <c r="F96" s="369" t="s">
        <v>3055</v>
      </c>
      <c r="G96" s="370"/>
      <c r="H96" s="346" t="s">
        <v>3092</v>
      </c>
      <c r="I96" s="346" t="s">
        <v>3090</v>
      </c>
      <c r="J96" s="346"/>
      <c r="K96" s="360"/>
    </row>
    <row r="97" s="1" customFormat="1" ht="15" customHeight="1">
      <c r="B97" s="371"/>
      <c r="C97" s="346" t="s">
        <v>61</v>
      </c>
      <c r="D97" s="346"/>
      <c r="E97" s="346"/>
      <c r="F97" s="369" t="s">
        <v>3055</v>
      </c>
      <c r="G97" s="370"/>
      <c r="H97" s="346" t="s">
        <v>3093</v>
      </c>
      <c r="I97" s="346" t="s">
        <v>3090</v>
      </c>
      <c r="J97" s="346"/>
      <c r="K97" s="360"/>
    </row>
    <row r="98" s="1" customFormat="1" ht="15" customHeight="1">
      <c r="B98" s="374"/>
      <c r="C98" s="375"/>
      <c r="D98" s="375"/>
      <c r="E98" s="375"/>
      <c r="F98" s="375"/>
      <c r="G98" s="375"/>
      <c r="H98" s="375"/>
      <c r="I98" s="375"/>
      <c r="J98" s="375"/>
      <c r="K98" s="376"/>
    </row>
    <row r="99" s="1" customFormat="1" ht="18.75" customHeight="1">
      <c r="B99" s="377"/>
      <c r="C99" s="378"/>
      <c r="D99" s="378"/>
      <c r="E99" s="378"/>
      <c r="F99" s="378"/>
      <c r="G99" s="378"/>
      <c r="H99" s="378"/>
      <c r="I99" s="378"/>
      <c r="J99" s="378"/>
      <c r="K99" s="377"/>
    </row>
    <row r="100" s="1" customFormat="1" ht="18.75" customHeight="1">
      <c r="B100" s="354"/>
      <c r="C100" s="354"/>
      <c r="D100" s="354"/>
      <c r="E100" s="354"/>
      <c r="F100" s="354"/>
      <c r="G100" s="354"/>
      <c r="H100" s="354"/>
      <c r="I100" s="354"/>
      <c r="J100" s="354"/>
      <c r="K100" s="354"/>
    </row>
    <row r="101" s="1" customFormat="1" ht="7.5" customHeight="1">
      <c r="B101" s="355"/>
      <c r="C101" s="356"/>
      <c r="D101" s="356"/>
      <c r="E101" s="356"/>
      <c r="F101" s="356"/>
      <c r="G101" s="356"/>
      <c r="H101" s="356"/>
      <c r="I101" s="356"/>
      <c r="J101" s="356"/>
      <c r="K101" s="357"/>
    </row>
    <row r="102" s="1" customFormat="1" ht="45" customHeight="1">
      <c r="B102" s="358"/>
      <c r="C102" s="359" t="s">
        <v>3094</v>
      </c>
      <c r="D102" s="359"/>
      <c r="E102" s="359"/>
      <c r="F102" s="359"/>
      <c r="G102" s="359"/>
      <c r="H102" s="359"/>
      <c r="I102" s="359"/>
      <c r="J102" s="359"/>
      <c r="K102" s="360"/>
    </row>
    <row r="103" s="1" customFormat="1" ht="17.25" customHeight="1">
      <c r="B103" s="358"/>
      <c r="C103" s="361" t="s">
        <v>3049</v>
      </c>
      <c r="D103" s="361"/>
      <c r="E103" s="361"/>
      <c r="F103" s="361" t="s">
        <v>3050</v>
      </c>
      <c r="G103" s="362"/>
      <c r="H103" s="361" t="s">
        <v>67</v>
      </c>
      <c r="I103" s="361" t="s">
        <v>70</v>
      </c>
      <c r="J103" s="361" t="s">
        <v>3051</v>
      </c>
      <c r="K103" s="360"/>
    </row>
    <row r="104" s="1" customFormat="1" ht="17.25" customHeight="1">
      <c r="B104" s="358"/>
      <c r="C104" s="363" t="s">
        <v>3052</v>
      </c>
      <c r="D104" s="363"/>
      <c r="E104" s="363"/>
      <c r="F104" s="364" t="s">
        <v>3053</v>
      </c>
      <c r="G104" s="365"/>
      <c r="H104" s="363"/>
      <c r="I104" s="363"/>
      <c r="J104" s="363" t="s">
        <v>3054</v>
      </c>
      <c r="K104" s="360"/>
    </row>
    <row r="105" s="1" customFormat="1" ht="5.25" customHeight="1">
      <c r="B105" s="358"/>
      <c r="C105" s="361"/>
      <c r="D105" s="361"/>
      <c r="E105" s="361"/>
      <c r="F105" s="361"/>
      <c r="G105" s="379"/>
      <c r="H105" s="361"/>
      <c r="I105" s="361"/>
      <c r="J105" s="361"/>
      <c r="K105" s="360"/>
    </row>
    <row r="106" s="1" customFormat="1" ht="15" customHeight="1">
      <c r="B106" s="358"/>
      <c r="C106" s="346" t="s">
        <v>66</v>
      </c>
      <c r="D106" s="368"/>
      <c r="E106" s="368"/>
      <c r="F106" s="369" t="s">
        <v>3055</v>
      </c>
      <c r="G106" s="346"/>
      <c r="H106" s="346" t="s">
        <v>3095</v>
      </c>
      <c r="I106" s="346" t="s">
        <v>3057</v>
      </c>
      <c r="J106" s="346">
        <v>20</v>
      </c>
      <c r="K106" s="360"/>
    </row>
    <row r="107" s="1" customFormat="1" ht="15" customHeight="1">
      <c r="B107" s="358"/>
      <c r="C107" s="346" t="s">
        <v>3058</v>
      </c>
      <c r="D107" s="346"/>
      <c r="E107" s="346"/>
      <c r="F107" s="369" t="s">
        <v>3055</v>
      </c>
      <c r="G107" s="346"/>
      <c r="H107" s="346" t="s">
        <v>3095</v>
      </c>
      <c r="I107" s="346" t="s">
        <v>3057</v>
      </c>
      <c r="J107" s="346">
        <v>120</v>
      </c>
      <c r="K107" s="360"/>
    </row>
    <row r="108" s="1" customFormat="1" ht="15" customHeight="1">
      <c r="B108" s="371"/>
      <c r="C108" s="346" t="s">
        <v>3060</v>
      </c>
      <c r="D108" s="346"/>
      <c r="E108" s="346"/>
      <c r="F108" s="369" t="s">
        <v>3061</v>
      </c>
      <c r="G108" s="346"/>
      <c r="H108" s="346" t="s">
        <v>3095</v>
      </c>
      <c r="I108" s="346" t="s">
        <v>3057</v>
      </c>
      <c r="J108" s="346">
        <v>50</v>
      </c>
      <c r="K108" s="360"/>
    </row>
    <row r="109" s="1" customFormat="1" ht="15" customHeight="1">
      <c r="B109" s="371"/>
      <c r="C109" s="346" t="s">
        <v>3063</v>
      </c>
      <c r="D109" s="346"/>
      <c r="E109" s="346"/>
      <c r="F109" s="369" t="s">
        <v>3055</v>
      </c>
      <c r="G109" s="346"/>
      <c r="H109" s="346" t="s">
        <v>3095</v>
      </c>
      <c r="I109" s="346" t="s">
        <v>3065</v>
      </c>
      <c r="J109" s="346"/>
      <c r="K109" s="360"/>
    </row>
    <row r="110" s="1" customFormat="1" ht="15" customHeight="1">
      <c r="B110" s="371"/>
      <c r="C110" s="346" t="s">
        <v>3074</v>
      </c>
      <c r="D110" s="346"/>
      <c r="E110" s="346"/>
      <c r="F110" s="369" t="s">
        <v>3061</v>
      </c>
      <c r="G110" s="346"/>
      <c r="H110" s="346" t="s">
        <v>3095</v>
      </c>
      <c r="I110" s="346" t="s">
        <v>3057</v>
      </c>
      <c r="J110" s="346">
        <v>50</v>
      </c>
      <c r="K110" s="360"/>
    </row>
    <row r="111" s="1" customFormat="1" ht="15" customHeight="1">
      <c r="B111" s="371"/>
      <c r="C111" s="346" t="s">
        <v>3082</v>
      </c>
      <c r="D111" s="346"/>
      <c r="E111" s="346"/>
      <c r="F111" s="369" t="s">
        <v>3061</v>
      </c>
      <c r="G111" s="346"/>
      <c r="H111" s="346" t="s">
        <v>3095</v>
      </c>
      <c r="I111" s="346" t="s">
        <v>3057</v>
      </c>
      <c r="J111" s="346">
        <v>50</v>
      </c>
      <c r="K111" s="360"/>
    </row>
    <row r="112" s="1" customFormat="1" ht="15" customHeight="1">
      <c r="B112" s="371"/>
      <c r="C112" s="346" t="s">
        <v>3080</v>
      </c>
      <c r="D112" s="346"/>
      <c r="E112" s="346"/>
      <c r="F112" s="369" t="s">
        <v>3061</v>
      </c>
      <c r="G112" s="346"/>
      <c r="H112" s="346" t="s">
        <v>3095</v>
      </c>
      <c r="I112" s="346" t="s">
        <v>3057</v>
      </c>
      <c r="J112" s="346">
        <v>50</v>
      </c>
      <c r="K112" s="360"/>
    </row>
    <row r="113" s="1" customFormat="1" ht="15" customHeight="1">
      <c r="B113" s="371"/>
      <c r="C113" s="346" t="s">
        <v>66</v>
      </c>
      <c r="D113" s="346"/>
      <c r="E113" s="346"/>
      <c r="F113" s="369" t="s">
        <v>3055</v>
      </c>
      <c r="G113" s="346"/>
      <c r="H113" s="346" t="s">
        <v>3096</v>
      </c>
      <c r="I113" s="346" t="s">
        <v>3057</v>
      </c>
      <c r="J113" s="346">
        <v>20</v>
      </c>
      <c r="K113" s="360"/>
    </row>
    <row r="114" s="1" customFormat="1" ht="15" customHeight="1">
      <c r="B114" s="371"/>
      <c r="C114" s="346" t="s">
        <v>3097</v>
      </c>
      <c r="D114" s="346"/>
      <c r="E114" s="346"/>
      <c r="F114" s="369" t="s">
        <v>3055</v>
      </c>
      <c r="G114" s="346"/>
      <c r="H114" s="346" t="s">
        <v>3098</v>
      </c>
      <c r="I114" s="346" t="s">
        <v>3057</v>
      </c>
      <c r="J114" s="346">
        <v>120</v>
      </c>
      <c r="K114" s="360"/>
    </row>
    <row r="115" s="1" customFormat="1" ht="15" customHeight="1">
      <c r="B115" s="371"/>
      <c r="C115" s="346" t="s">
        <v>51</v>
      </c>
      <c r="D115" s="346"/>
      <c r="E115" s="346"/>
      <c r="F115" s="369" t="s">
        <v>3055</v>
      </c>
      <c r="G115" s="346"/>
      <c r="H115" s="346" t="s">
        <v>3099</v>
      </c>
      <c r="I115" s="346" t="s">
        <v>3090</v>
      </c>
      <c r="J115" s="346"/>
      <c r="K115" s="360"/>
    </row>
    <row r="116" s="1" customFormat="1" ht="15" customHeight="1">
      <c r="B116" s="371"/>
      <c r="C116" s="346" t="s">
        <v>61</v>
      </c>
      <c r="D116" s="346"/>
      <c r="E116" s="346"/>
      <c r="F116" s="369" t="s">
        <v>3055</v>
      </c>
      <c r="G116" s="346"/>
      <c r="H116" s="346" t="s">
        <v>3100</v>
      </c>
      <c r="I116" s="346" t="s">
        <v>3090</v>
      </c>
      <c r="J116" s="346"/>
      <c r="K116" s="360"/>
    </row>
    <row r="117" s="1" customFormat="1" ht="15" customHeight="1">
      <c r="B117" s="371"/>
      <c r="C117" s="346" t="s">
        <v>70</v>
      </c>
      <c r="D117" s="346"/>
      <c r="E117" s="346"/>
      <c r="F117" s="369" t="s">
        <v>3055</v>
      </c>
      <c r="G117" s="346"/>
      <c r="H117" s="346" t="s">
        <v>3101</v>
      </c>
      <c r="I117" s="346" t="s">
        <v>3102</v>
      </c>
      <c r="J117" s="346"/>
      <c r="K117" s="360"/>
    </row>
    <row r="118" s="1" customFormat="1" ht="15" customHeight="1">
      <c r="B118" s="374"/>
      <c r="C118" s="380"/>
      <c r="D118" s="380"/>
      <c r="E118" s="380"/>
      <c r="F118" s="380"/>
      <c r="G118" s="380"/>
      <c r="H118" s="380"/>
      <c r="I118" s="380"/>
      <c r="J118" s="380"/>
      <c r="K118" s="376"/>
    </row>
    <row r="119" s="1" customFormat="1" ht="18.75" customHeight="1">
      <c r="B119" s="381"/>
      <c r="C119" s="382"/>
      <c r="D119" s="382"/>
      <c r="E119" s="382"/>
      <c r="F119" s="383"/>
      <c r="G119" s="382"/>
      <c r="H119" s="382"/>
      <c r="I119" s="382"/>
      <c r="J119" s="382"/>
      <c r="K119" s="381"/>
    </row>
    <row r="120" s="1" customFormat="1" ht="18.75" customHeight="1">
      <c r="B120" s="354"/>
      <c r="C120" s="354"/>
      <c r="D120" s="354"/>
      <c r="E120" s="354"/>
      <c r="F120" s="354"/>
      <c r="G120" s="354"/>
      <c r="H120" s="354"/>
      <c r="I120" s="354"/>
      <c r="J120" s="354"/>
      <c r="K120" s="354"/>
    </row>
    <row r="121" s="1" customFormat="1" ht="7.5" customHeight="1">
      <c r="B121" s="384"/>
      <c r="C121" s="385"/>
      <c r="D121" s="385"/>
      <c r="E121" s="385"/>
      <c r="F121" s="385"/>
      <c r="G121" s="385"/>
      <c r="H121" s="385"/>
      <c r="I121" s="385"/>
      <c r="J121" s="385"/>
      <c r="K121" s="386"/>
    </row>
    <row r="122" s="1" customFormat="1" ht="45" customHeight="1">
      <c r="B122" s="387"/>
      <c r="C122" s="337" t="s">
        <v>3103</v>
      </c>
      <c r="D122" s="337"/>
      <c r="E122" s="337"/>
      <c r="F122" s="337"/>
      <c r="G122" s="337"/>
      <c r="H122" s="337"/>
      <c r="I122" s="337"/>
      <c r="J122" s="337"/>
      <c r="K122" s="388"/>
    </row>
    <row r="123" s="1" customFormat="1" ht="17.25" customHeight="1">
      <c r="B123" s="389"/>
      <c r="C123" s="361" t="s">
        <v>3049</v>
      </c>
      <c r="D123" s="361"/>
      <c r="E123" s="361"/>
      <c r="F123" s="361" t="s">
        <v>3050</v>
      </c>
      <c r="G123" s="362"/>
      <c r="H123" s="361" t="s">
        <v>67</v>
      </c>
      <c r="I123" s="361" t="s">
        <v>70</v>
      </c>
      <c r="J123" s="361" t="s">
        <v>3051</v>
      </c>
      <c r="K123" s="390"/>
    </row>
    <row r="124" s="1" customFormat="1" ht="17.25" customHeight="1">
      <c r="B124" s="389"/>
      <c r="C124" s="363" t="s">
        <v>3052</v>
      </c>
      <c r="D124" s="363"/>
      <c r="E124" s="363"/>
      <c r="F124" s="364" t="s">
        <v>3053</v>
      </c>
      <c r="G124" s="365"/>
      <c r="H124" s="363"/>
      <c r="I124" s="363"/>
      <c r="J124" s="363" t="s">
        <v>3054</v>
      </c>
      <c r="K124" s="390"/>
    </row>
    <row r="125" s="1" customFormat="1" ht="5.25" customHeight="1">
      <c r="B125" s="391"/>
      <c r="C125" s="366"/>
      <c r="D125" s="366"/>
      <c r="E125" s="366"/>
      <c r="F125" s="366"/>
      <c r="G125" s="392"/>
      <c r="H125" s="366"/>
      <c r="I125" s="366"/>
      <c r="J125" s="366"/>
      <c r="K125" s="393"/>
    </row>
    <row r="126" s="1" customFormat="1" ht="15" customHeight="1">
      <c r="B126" s="391"/>
      <c r="C126" s="346" t="s">
        <v>3058</v>
      </c>
      <c r="D126" s="368"/>
      <c r="E126" s="368"/>
      <c r="F126" s="369" t="s">
        <v>3055</v>
      </c>
      <c r="G126" s="346"/>
      <c r="H126" s="346" t="s">
        <v>3095</v>
      </c>
      <c r="I126" s="346" t="s">
        <v>3057</v>
      </c>
      <c r="J126" s="346">
        <v>120</v>
      </c>
      <c r="K126" s="394"/>
    </row>
    <row r="127" s="1" customFormat="1" ht="15" customHeight="1">
      <c r="B127" s="391"/>
      <c r="C127" s="346" t="s">
        <v>3104</v>
      </c>
      <c r="D127" s="346"/>
      <c r="E127" s="346"/>
      <c r="F127" s="369" t="s">
        <v>3055</v>
      </c>
      <c r="G127" s="346"/>
      <c r="H127" s="346" t="s">
        <v>3105</v>
      </c>
      <c r="I127" s="346" t="s">
        <v>3057</v>
      </c>
      <c r="J127" s="346" t="s">
        <v>3106</v>
      </c>
      <c r="K127" s="394"/>
    </row>
    <row r="128" s="1" customFormat="1" ht="15" customHeight="1">
      <c r="B128" s="391"/>
      <c r="C128" s="346" t="s">
        <v>97</v>
      </c>
      <c r="D128" s="346"/>
      <c r="E128" s="346"/>
      <c r="F128" s="369" t="s">
        <v>3055</v>
      </c>
      <c r="G128" s="346"/>
      <c r="H128" s="346" t="s">
        <v>3107</v>
      </c>
      <c r="I128" s="346" t="s">
        <v>3057</v>
      </c>
      <c r="J128" s="346" t="s">
        <v>3106</v>
      </c>
      <c r="K128" s="394"/>
    </row>
    <row r="129" s="1" customFormat="1" ht="15" customHeight="1">
      <c r="B129" s="391"/>
      <c r="C129" s="346" t="s">
        <v>3066</v>
      </c>
      <c r="D129" s="346"/>
      <c r="E129" s="346"/>
      <c r="F129" s="369" t="s">
        <v>3061</v>
      </c>
      <c r="G129" s="346"/>
      <c r="H129" s="346" t="s">
        <v>3067</v>
      </c>
      <c r="I129" s="346" t="s">
        <v>3057</v>
      </c>
      <c r="J129" s="346">
        <v>15</v>
      </c>
      <c r="K129" s="394"/>
    </row>
    <row r="130" s="1" customFormat="1" ht="15" customHeight="1">
      <c r="B130" s="391"/>
      <c r="C130" s="372" t="s">
        <v>3068</v>
      </c>
      <c r="D130" s="372"/>
      <c r="E130" s="372"/>
      <c r="F130" s="373" t="s">
        <v>3061</v>
      </c>
      <c r="G130" s="372"/>
      <c r="H130" s="372" t="s">
        <v>3069</v>
      </c>
      <c r="I130" s="372" t="s">
        <v>3057</v>
      </c>
      <c r="J130" s="372">
        <v>15</v>
      </c>
      <c r="K130" s="394"/>
    </row>
    <row r="131" s="1" customFormat="1" ht="15" customHeight="1">
      <c r="B131" s="391"/>
      <c r="C131" s="372" t="s">
        <v>3070</v>
      </c>
      <c r="D131" s="372"/>
      <c r="E131" s="372"/>
      <c r="F131" s="373" t="s">
        <v>3061</v>
      </c>
      <c r="G131" s="372"/>
      <c r="H131" s="372" t="s">
        <v>3071</v>
      </c>
      <c r="I131" s="372" t="s">
        <v>3057</v>
      </c>
      <c r="J131" s="372">
        <v>20</v>
      </c>
      <c r="K131" s="394"/>
    </row>
    <row r="132" s="1" customFormat="1" ht="15" customHeight="1">
      <c r="B132" s="391"/>
      <c r="C132" s="372" t="s">
        <v>3072</v>
      </c>
      <c r="D132" s="372"/>
      <c r="E132" s="372"/>
      <c r="F132" s="373" t="s">
        <v>3061</v>
      </c>
      <c r="G132" s="372"/>
      <c r="H132" s="372" t="s">
        <v>3073</v>
      </c>
      <c r="I132" s="372" t="s">
        <v>3057</v>
      </c>
      <c r="J132" s="372">
        <v>20</v>
      </c>
      <c r="K132" s="394"/>
    </row>
    <row r="133" s="1" customFormat="1" ht="15" customHeight="1">
      <c r="B133" s="391"/>
      <c r="C133" s="346" t="s">
        <v>3060</v>
      </c>
      <c r="D133" s="346"/>
      <c r="E133" s="346"/>
      <c r="F133" s="369" t="s">
        <v>3061</v>
      </c>
      <c r="G133" s="346"/>
      <c r="H133" s="346" t="s">
        <v>3095</v>
      </c>
      <c r="I133" s="346" t="s">
        <v>3057</v>
      </c>
      <c r="J133" s="346">
        <v>50</v>
      </c>
      <c r="K133" s="394"/>
    </row>
    <row r="134" s="1" customFormat="1" ht="15" customHeight="1">
      <c r="B134" s="391"/>
      <c r="C134" s="346" t="s">
        <v>3074</v>
      </c>
      <c r="D134" s="346"/>
      <c r="E134" s="346"/>
      <c r="F134" s="369" t="s">
        <v>3061</v>
      </c>
      <c r="G134" s="346"/>
      <c r="H134" s="346" t="s">
        <v>3095</v>
      </c>
      <c r="I134" s="346" t="s">
        <v>3057</v>
      </c>
      <c r="J134" s="346">
        <v>50</v>
      </c>
      <c r="K134" s="394"/>
    </row>
    <row r="135" s="1" customFormat="1" ht="15" customHeight="1">
      <c r="B135" s="391"/>
      <c r="C135" s="346" t="s">
        <v>3080</v>
      </c>
      <c r="D135" s="346"/>
      <c r="E135" s="346"/>
      <c r="F135" s="369" t="s">
        <v>3061</v>
      </c>
      <c r="G135" s="346"/>
      <c r="H135" s="346" t="s">
        <v>3095</v>
      </c>
      <c r="I135" s="346" t="s">
        <v>3057</v>
      </c>
      <c r="J135" s="346">
        <v>50</v>
      </c>
      <c r="K135" s="394"/>
    </row>
    <row r="136" s="1" customFormat="1" ht="15" customHeight="1">
      <c r="B136" s="391"/>
      <c r="C136" s="346" t="s">
        <v>3082</v>
      </c>
      <c r="D136" s="346"/>
      <c r="E136" s="346"/>
      <c r="F136" s="369" t="s">
        <v>3061</v>
      </c>
      <c r="G136" s="346"/>
      <c r="H136" s="346" t="s">
        <v>3095</v>
      </c>
      <c r="I136" s="346" t="s">
        <v>3057</v>
      </c>
      <c r="J136" s="346">
        <v>50</v>
      </c>
      <c r="K136" s="394"/>
    </row>
    <row r="137" s="1" customFormat="1" ht="15" customHeight="1">
      <c r="B137" s="391"/>
      <c r="C137" s="346" t="s">
        <v>3083</v>
      </c>
      <c r="D137" s="346"/>
      <c r="E137" s="346"/>
      <c r="F137" s="369" t="s">
        <v>3061</v>
      </c>
      <c r="G137" s="346"/>
      <c r="H137" s="346" t="s">
        <v>3108</v>
      </c>
      <c r="I137" s="346" t="s">
        <v>3057</v>
      </c>
      <c r="J137" s="346">
        <v>255</v>
      </c>
      <c r="K137" s="394"/>
    </row>
    <row r="138" s="1" customFormat="1" ht="15" customHeight="1">
      <c r="B138" s="391"/>
      <c r="C138" s="346" t="s">
        <v>3085</v>
      </c>
      <c r="D138" s="346"/>
      <c r="E138" s="346"/>
      <c r="F138" s="369" t="s">
        <v>3055</v>
      </c>
      <c r="G138" s="346"/>
      <c r="H138" s="346" t="s">
        <v>3109</v>
      </c>
      <c r="I138" s="346" t="s">
        <v>3087</v>
      </c>
      <c r="J138" s="346"/>
      <c r="K138" s="394"/>
    </row>
    <row r="139" s="1" customFormat="1" ht="15" customHeight="1">
      <c r="B139" s="391"/>
      <c r="C139" s="346" t="s">
        <v>3088</v>
      </c>
      <c r="D139" s="346"/>
      <c r="E139" s="346"/>
      <c r="F139" s="369" t="s">
        <v>3055</v>
      </c>
      <c r="G139" s="346"/>
      <c r="H139" s="346" t="s">
        <v>3110</v>
      </c>
      <c r="I139" s="346" t="s">
        <v>3090</v>
      </c>
      <c r="J139" s="346"/>
      <c r="K139" s="394"/>
    </row>
    <row r="140" s="1" customFormat="1" ht="15" customHeight="1">
      <c r="B140" s="391"/>
      <c r="C140" s="346" t="s">
        <v>3091</v>
      </c>
      <c r="D140" s="346"/>
      <c r="E140" s="346"/>
      <c r="F140" s="369" t="s">
        <v>3055</v>
      </c>
      <c r="G140" s="346"/>
      <c r="H140" s="346" t="s">
        <v>3091</v>
      </c>
      <c r="I140" s="346" t="s">
        <v>3090</v>
      </c>
      <c r="J140" s="346"/>
      <c r="K140" s="394"/>
    </row>
    <row r="141" s="1" customFormat="1" ht="15" customHeight="1">
      <c r="B141" s="391"/>
      <c r="C141" s="346" t="s">
        <v>51</v>
      </c>
      <c r="D141" s="346"/>
      <c r="E141" s="346"/>
      <c r="F141" s="369" t="s">
        <v>3055</v>
      </c>
      <c r="G141" s="346"/>
      <c r="H141" s="346" t="s">
        <v>3111</v>
      </c>
      <c r="I141" s="346" t="s">
        <v>3090</v>
      </c>
      <c r="J141" s="346"/>
      <c r="K141" s="394"/>
    </row>
    <row r="142" s="1" customFormat="1" ht="15" customHeight="1">
      <c r="B142" s="391"/>
      <c r="C142" s="346" t="s">
        <v>3112</v>
      </c>
      <c r="D142" s="346"/>
      <c r="E142" s="346"/>
      <c r="F142" s="369" t="s">
        <v>3055</v>
      </c>
      <c r="G142" s="346"/>
      <c r="H142" s="346" t="s">
        <v>3113</v>
      </c>
      <c r="I142" s="346" t="s">
        <v>3090</v>
      </c>
      <c r="J142" s="346"/>
      <c r="K142" s="394"/>
    </row>
    <row r="143" s="1" customFormat="1" ht="15" customHeight="1">
      <c r="B143" s="395"/>
      <c r="C143" s="396"/>
      <c r="D143" s="396"/>
      <c r="E143" s="396"/>
      <c r="F143" s="396"/>
      <c r="G143" s="396"/>
      <c r="H143" s="396"/>
      <c r="I143" s="396"/>
      <c r="J143" s="396"/>
      <c r="K143" s="397"/>
    </row>
    <row r="144" s="1" customFormat="1" ht="18.75" customHeight="1">
      <c r="B144" s="382"/>
      <c r="C144" s="382"/>
      <c r="D144" s="382"/>
      <c r="E144" s="382"/>
      <c r="F144" s="383"/>
      <c r="G144" s="382"/>
      <c r="H144" s="382"/>
      <c r="I144" s="382"/>
      <c r="J144" s="382"/>
      <c r="K144" s="382"/>
    </row>
    <row r="145" s="1" customFormat="1" ht="18.75" customHeight="1">
      <c r="B145" s="354"/>
      <c r="C145" s="354"/>
      <c r="D145" s="354"/>
      <c r="E145" s="354"/>
      <c r="F145" s="354"/>
      <c r="G145" s="354"/>
      <c r="H145" s="354"/>
      <c r="I145" s="354"/>
      <c r="J145" s="354"/>
      <c r="K145" s="354"/>
    </row>
    <row r="146" s="1" customFormat="1" ht="7.5" customHeight="1">
      <c r="B146" s="355"/>
      <c r="C146" s="356"/>
      <c r="D146" s="356"/>
      <c r="E146" s="356"/>
      <c r="F146" s="356"/>
      <c r="G146" s="356"/>
      <c r="H146" s="356"/>
      <c r="I146" s="356"/>
      <c r="J146" s="356"/>
      <c r="K146" s="357"/>
    </row>
    <row r="147" s="1" customFormat="1" ht="45" customHeight="1">
      <c r="B147" s="358"/>
      <c r="C147" s="359" t="s">
        <v>3114</v>
      </c>
      <c r="D147" s="359"/>
      <c r="E147" s="359"/>
      <c r="F147" s="359"/>
      <c r="G147" s="359"/>
      <c r="H147" s="359"/>
      <c r="I147" s="359"/>
      <c r="J147" s="359"/>
      <c r="K147" s="360"/>
    </row>
    <row r="148" s="1" customFormat="1" ht="17.25" customHeight="1">
      <c r="B148" s="358"/>
      <c r="C148" s="361" t="s">
        <v>3049</v>
      </c>
      <c r="D148" s="361"/>
      <c r="E148" s="361"/>
      <c r="F148" s="361" t="s">
        <v>3050</v>
      </c>
      <c r="G148" s="362"/>
      <c r="H148" s="361" t="s">
        <v>67</v>
      </c>
      <c r="I148" s="361" t="s">
        <v>70</v>
      </c>
      <c r="J148" s="361" t="s">
        <v>3051</v>
      </c>
      <c r="K148" s="360"/>
    </row>
    <row r="149" s="1" customFormat="1" ht="17.25" customHeight="1">
      <c r="B149" s="358"/>
      <c r="C149" s="363" t="s">
        <v>3052</v>
      </c>
      <c r="D149" s="363"/>
      <c r="E149" s="363"/>
      <c r="F149" s="364" t="s">
        <v>3053</v>
      </c>
      <c r="G149" s="365"/>
      <c r="H149" s="363"/>
      <c r="I149" s="363"/>
      <c r="J149" s="363" t="s">
        <v>3054</v>
      </c>
      <c r="K149" s="360"/>
    </row>
    <row r="150" s="1" customFormat="1" ht="5.25" customHeight="1">
      <c r="B150" s="371"/>
      <c r="C150" s="366"/>
      <c r="D150" s="366"/>
      <c r="E150" s="366"/>
      <c r="F150" s="366"/>
      <c r="G150" s="367"/>
      <c r="H150" s="366"/>
      <c r="I150" s="366"/>
      <c r="J150" s="366"/>
      <c r="K150" s="394"/>
    </row>
    <row r="151" s="1" customFormat="1" ht="15" customHeight="1">
      <c r="B151" s="371"/>
      <c r="C151" s="398" t="s">
        <v>3058</v>
      </c>
      <c r="D151" s="346"/>
      <c r="E151" s="346"/>
      <c r="F151" s="399" t="s">
        <v>3055</v>
      </c>
      <c r="G151" s="346"/>
      <c r="H151" s="398" t="s">
        <v>3095</v>
      </c>
      <c r="I151" s="398" t="s">
        <v>3057</v>
      </c>
      <c r="J151" s="398">
        <v>120</v>
      </c>
      <c r="K151" s="394"/>
    </row>
    <row r="152" s="1" customFormat="1" ht="15" customHeight="1">
      <c r="B152" s="371"/>
      <c r="C152" s="398" t="s">
        <v>3104</v>
      </c>
      <c r="D152" s="346"/>
      <c r="E152" s="346"/>
      <c r="F152" s="399" t="s">
        <v>3055</v>
      </c>
      <c r="G152" s="346"/>
      <c r="H152" s="398" t="s">
        <v>3115</v>
      </c>
      <c r="I152" s="398" t="s">
        <v>3057</v>
      </c>
      <c r="J152" s="398" t="s">
        <v>3106</v>
      </c>
      <c r="K152" s="394"/>
    </row>
    <row r="153" s="1" customFormat="1" ht="15" customHeight="1">
      <c r="B153" s="371"/>
      <c r="C153" s="398" t="s">
        <v>97</v>
      </c>
      <c r="D153" s="346"/>
      <c r="E153" s="346"/>
      <c r="F153" s="399" t="s">
        <v>3055</v>
      </c>
      <c r="G153" s="346"/>
      <c r="H153" s="398" t="s">
        <v>3116</v>
      </c>
      <c r="I153" s="398" t="s">
        <v>3057</v>
      </c>
      <c r="J153" s="398" t="s">
        <v>3106</v>
      </c>
      <c r="K153" s="394"/>
    </row>
    <row r="154" s="1" customFormat="1" ht="15" customHeight="1">
      <c r="B154" s="371"/>
      <c r="C154" s="398" t="s">
        <v>3060</v>
      </c>
      <c r="D154" s="346"/>
      <c r="E154" s="346"/>
      <c r="F154" s="399" t="s">
        <v>3061</v>
      </c>
      <c r="G154" s="346"/>
      <c r="H154" s="398" t="s">
        <v>3095</v>
      </c>
      <c r="I154" s="398" t="s">
        <v>3057</v>
      </c>
      <c r="J154" s="398">
        <v>50</v>
      </c>
      <c r="K154" s="394"/>
    </row>
    <row r="155" s="1" customFormat="1" ht="15" customHeight="1">
      <c r="B155" s="371"/>
      <c r="C155" s="398" t="s">
        <v>3063</v>
      </c>
      <c r="D155" s="346"/>
      <c r="E155" s="346"/>
      <c r="F155" s="399" t="s">
        <v>3055</v>
      </c>
      <c r="G155" s="346"/>
      <c r="H155" s="398" t="s">
        <v>3095</v>
      </c>
      <c r="I155" s="398" t="s">
        <v>3065</v>
      </c>
      <c r="J155" s="398"/>
      <c r="K155" s="394"/>
    </row>
    <row r="156" s="1" customFormat="1" ht="15" customHeight="1">
      <c r="B156" s="371"/>
      <c r="C156" s="398" t="s">
        <v>3074</v>
      </c>
      <c r="D156" s="346"/>
      <c r="E156" s="346"/>
      <c r="F156" s="399" t="s">
        <v>3061</v>
      </c>
      <c r="G156" s="346"/>
      <c r="H156" s="398" t="s">
        <v>3095</v>
      </c>
      <c r="I156" s="398" t="s">
        <v>3057</v>
      </c>
      <c r="J156" s="398">
        <v>50</v>
      </c>
      <c r="K156" s="394"/>
    </row>
    <row r="157" s="1" customFormat="1" ht="15" customHeight="1">
      <c r="B157" s="371"/>
      <c r="C157" s="398" t="s">
        <v>3082</v>
      </c>
      <c r="D157" s="346"/>
      <c r="E157" s="346"/>
      <c r="F157" s="399" t="s">
        <v>3061</v>
      </c>
      <c r="G157" s="346"/>
      <c r="H157" s="398" t="s">
        <v>3095</v>
      </c>
      <c r="I157" s="398" t="s">
        <v>3057</v>
      </c>
      <c r="J157" s="398">
        <v>50</v>
      </c>
      <c r="K157" s="394"/>
    </row>
    <row r="158" s="1" customFormat="1" ht="15" customHeight="1">
      <c r="B158" s="371"/>
      <c r="C158" s="398" t="s">
        <v>3080</v>
      </c>
      <c r="D158" s="346"/>
      <c r="E158" s="346"/>
      <c r="F158" s="399" t="s">
        <v>3061</v>
      </c>
      <c r="G158" s="346"/>
      <c r="H158" s="398" t="s">
        <v>3095</v>
      </c>
      <c r="I158" s="398" t="s">
        <v>3057</v>
      </c>
      <c r="J158" s="398">
        <v>50</v>
      </c>
      <c r="K158" s="394"/>
    </row>
    <row r="159" s="1" customFormat="1" ht="15" customHeight="1">
      <c r="B159" s="371"/>
      <c r="C159" s="398" t="s">
        <v>227</v>
      </c>
      <c r="D159" s="346"/>
      <c r="E159" s="346"/>
      <c r="F159" s="399" t="s">
        <v>3055</v>
      </c>
      <c r="G159" s="346"/>
      <c r="H159" s="398" t="s">
        <v>3117</v>
      </c>
      <c r="I159" s="398" t="s">
        <v>3057</v>
      </c>
      <c r="J159" s="398" t="s">
        <v>3118</v>
      </c>
      <c r="K159" s="394"/>
    </row>
    <row r="160" s="1" customFormat="1" ht="15" customHeight="1">
      <c r="B160" s="371"/>
      <c r="C160" s="398" t="s">
        <v>3119</v>
      </c>
      <c r="D160" s="346"/>
      <c r="E160" s="346"/>
      <c r="F160" s="399" t="s">
        <v>3055</v>
      </c>
      <c r="G160" s="346"/>
      <c r="H160" s="398" t="s">
        <v>3120</v>
      </c>
      <c r="I160" s="398" t="s">
        <v>3090</v>
      </c>
      <c r="J160" s="398"/>
      <c r="K160" s="394"/>
    </row>
    <row r="161" s="1" customFormat="1" ht="15" customHeight="1">
      <c r="B161" s="400"/>
      <c r="C161" s="380"/>
      <c r="D161" s="380"/>
      <c r="E161" s="380"/>
      <c r="F161" s="380"/>
      <c r="G161" s="380"/>
      <c r="H161" s="380"/>
      <c r="I161" s="380"/>
      <c r="J161" s="380"/>
      <c r="K161" s="401"/>
    </row>
    <row r="162" s="1" customFormat="1" ht="18.75" customHeight="1">
      <c r="B162" s="382"/>
      <c r="C162" s="392"/>
      <c r="D162" s="392"/>
      <c r="E162" s="392"/>
      <c r="F162" s="402"/>
      <c r="G162" s="392"/>
      <c r="H162" s="392"/>
      <c r="I162" s="392"/>
      <c r="J162" s="392"/>
      <c r="K162" s="382"/>
    </row>
    <row r="163" s="1" customFormat="1" ht="18.75" customHeight="1">
      <c r="B163" s="354"/>
      <c r="C163" s="354"/>
      <c r="D163" s="354"/>
      <c r="E163" s="354"/>
      <c r="F163" s="354"/>
      <c r="G163" s="354"/>
      <c r="H163" s="354"/>
      <c r="I163" s="354"/>
      <c r="J163" s="354"/>
      <c r="K163" s="354"/>
    </row>
    <row r="164" s="1" customFormat="1" ht="7.5" customHeight="1">
      <c r="B164" s="333"/>
      <c r="C164" s="334"/>
      <c r="D164" s="334"/>
      <c r="E164" s="334"/>
      <c r="F164" s="334"/>
      <c r="G164" s="334"/>
      <c r="H164" s="334"/>
      <c r="I164" s="334"/>
      <c r="J164" s="334"/>
      <c r="K164" s="335"/>
    </row>
    <row r="165" s="1" customFormat="1" ht="45" customHeight="1">
      <c r="B165" s="336"/>
      <c r="C165" s="337" t="s">
        <v>3121</v>
      </c>
      <c r="D165" s="337"/>
      <c r="E165" s="337"/>
      <c r="F165" s="337"/>
      <c r="G165" s="337"/>
      <c r="H165" s="337"/>
      <c r="I165" s="337"/>
      <c r="J165" s="337"/>
      <c r="K165" s="338"/>
    </row>
    <row r="166" s="1" customFormat="1" ht="17.25" customHeight="1">
      <c r="B166" s="336"/>
      <c r="C166" s="361" t="s">
        <v>3049</v>
      </c>
      <c r="D166" s="361"/>
      <c r="E166" s="361"/>
      <c r="F166" s="361" t="s">
        <v>3050</v>
      </c>
      <c r="G166" s="403"/>
      <c r="H166" s="404" t="s">
        <v>67</v>
      </c>
      <c r="I166" s="404" t="s">
        <v>70</v>
      </c>
      <c r="J166" s="361" t="s">
        <v>3051</v>
      </c>
      <c r="K166" s="338"/>
    </row>
    <row r="167" s="1" customFormat="1" ht="17.25" customHeight="1">
      <c r="B167" s="339"/>
      <c r="C167" s="363" t="s">
        <v>3052</v>
      </c>
      <c r="D167" s="363"/>
      <c r="E167" s="363"/>
      <c r="F167" s="364" t="s">
        <v>3053</v>
      </c>
      <c r="G167" s="405"/>
      <c r="H167" s="406"/>
      <c r="I167" s="406"/>
      <c r="J167" s="363" t="s">
        <v>3054</v>
      </c>
      <c r="K167" s="341"/>
    </row>
    <row r="168" s="1" customFormat="1" ht="5.25" customHeight="1">
      <c r="B168" s="371"/>
      <c r="C168" s="366"/>
      <c r="D168" s="366"/>
      <c r="E168" s="366"/>
      <c r="F168" s="366"/>
      <c r="G168" s="367"/>
      <c r="H168" s="366"/>
      <c r="I168" s="366"/>
      <c r="J168" s="366"/>
      <c r="K168" s="394"/>
    </row>
    <row r="169" s="1" customFormat="1" ht="15" customHeight="1">
      <c r="B169" s="371"/>
      <c r="C169" s="346" t="s">
        <v>3058</v>
      </c>
      <c r="D169" s="346"/>
      <c r="E169" s="346"/>
      <c r="F169" s="369" t="s">
        <v>3055</v>
      </c>
      <c r="G169" s="346"/>
      <c r="H169" s="346" t="s">
        <v>3095</v>
      </c>
      <c r="I169" s="346" t="s">
        <v>3057</v>
      </c>
      <c r="J169" s="346">
        <v>120</v>
      </c>
      <c r="K169" s="394"/>
    </row>
    <row r="170" s="1" customFormat="1" ht="15" customHeight="1">
      <c r="B170" s="371"/>
      <c r="C170" s="346" t="s">
        <v>3104</v>
      </c>
      <c r="D170" s="346"/>
      <c r="E170" s="346"/>
      <c r="F170" s="369" t="s">
        <v>3055</v>
      </c>
      <c r="G170" s="346"/>
      <c r="H170" s="346" t="s">
        <v>3105</v>
      </c>
      <c r="I170" s="346" t="s">
        <v>3057</v>
      </c>
      <c r="J170" s="346" t="s">
        <v>3106</v>
      </c>
      <c r="K170" s="394"/>
    </row>
    <row r="171" s="1" customFormat="1" ht="15" customHeight="1">
      <c r="B171" s="371"/>
      <c r="C171" s="346" t="s">
        <v>97</v>
      </c>
      <c r="D171" s="346"/>
      <c r="E171" s="346"/>
      <c r="F171" s="369" t="s">
        <v>3055</v>
      </c>
      <c r="G171" s="346"/>
      <c r="H171" s="346" t="s">
        <v>3122</v>
      </c>
      <c r="I171" s="346" t="s">
        <v>3057</v>
      </c>
      <c r="J171" s="346" t="s">
        <v>3106</v>
      </c>
      <c r="K171" s="394"/>
    </row>
    <row r="172" s="1" customFormat="1" ht="15" customHeight="1">
      <c r="B172" s="371"/>
      <c r="C172" s="346" t="s">
        <v>3060</v>
      </c>
      <c r="D172" s="346"/>
      <c r="E172" s="346"/>
      <c r="F172" s="369" t="s">
        <v>3061</v>
      </c>
      <c r="G172" s="346"/>
      <c r="H172" s="346" t="s">
        <v>3122</v>
      </c>
      <c r="I172" s="346" t="s">
        <v>3057</v>
      </c>
      <c r="J172" s="346">
        <v>50</v>
      </c>
      <c r="K172" s="394"/>
    </row>
    <row r="173" s="1" customFormat="1" ht="15" customHeight="1">
      <c r="B173" s="371"/>
      <c r="C173" s="346" t="s">
        <v>3063</v>
      </c>
      <c r="D173" s="346"/>
      <c r="E173" s="346"/>
      <c r="F173" s="369" t="s">
        <v>3055</v>
      </c>
      <c r="G173" s="346"/>
      <c r="H173" s="346" t="s">
        <v>3122</v>
      </c>
      <c r="I173" s="346" t="s">
        <v>3065</v>
      </c>
      <c r="J173" s="346"/>
      <c r="K173" s="394"/>
    </row>
    <row r="174" s="1" customFormat="1" ht="15" customHeight="1">
      <c r="B174" s="371"/>
      <c r="C174" s="346" t="s">
        <v>3074</v>
      </c>
      <c r="D174" s="346"/>
      <c r="E174" s="346"/>
      <c r="F174" s="369" t="s">
        <v>3061</v>
      </c>
      <c r="G174" s="346"/>
      <c r="H174" s="346" t="s">
        <v>3122</v>
      </c>
      <c r="I174" s="346" t="s">
        <v>3057</v>
      </c>
      <c r="J174" s="346">
        <v>50</v>
      </c>
      <c r="K174" s="394"/>
    </row>
    <row r="175" s="1" customFormat="1" ht="15" customHeight="1">
      <c r="B175" s="371"/>
      <c r="C175" s="346" t="s">
        <v>3082</v>
      </c>
      <c r="D175" s="346"/>
      <c r="E175" s="346"/>
      <c r="F175" s="369" t="s">
        <v>3061</v>
      </c>
      <c r="G175" s="346"/>
      <c r="H175" s="346" t="s">
        <v>3122</v>
      </c>
      <c r="I175" s="346" t="s">
        <v>3057</v>
      </c>
      <c r="J175" s="346">
        <v>50</v>
      </c>
      <c r="K175" s="394"/>
    </row>
    <row r="176" s="1" customFormat="1" ht="15" customHeight="1">
      <c r="B176" s="371"/>
      <c r="C176" s="346" t="s">
        <v>3080</v>
      </c>
      <c r="D176" s="346"/>
      <c r="E176" s="346"/>
      <c r="F176" s="369" t="s">
        <v>3061</v>
      </c>
      <c r="G176" s="346"/>
      <c r="H176" s="346" t="s">
        <v>3122</v>
      </c>
      <c r="I176" s="346" t="s">
        <v>3057</v>
      </c>
      <c r="J176" s="346">
        <v>50</v>
      </c>
      <c r="K176" s="394"/>
    </row>
    <row r="177" s="1" customFormat="1" ht="15" customHeight="1">
      <c r="B177" s="371"/>
      <c r="C177" s="346" t="s">
        <v>240</v>
      </c>
      <c r="D177" s="346"/>
      <c r="E177" s="346"/>
      <c r="F177" s="369" t="s">
        <v>3055</v>
      </c>
      <c r="G177" s="346"/>
      <c r="H177" s="346" t="s">
        <v>3123</v>
      </c>
      <c r="I177" s="346" t="s">
        <v>3124</v>
      </c>
      <c r="J177" s="346"/>
      <c r="K177" s="394"/>
    </row>
    <row r="178" s="1" customFormat="1" ht="15" customHeight="1">
      <c r="B178" s="371"/>
      <c r="C178" s="346" t="s">
        <v>70</v>
      </c>
      <c r="D178" s="346"/>
      <c r="E178" s="346"/>
      <c r="F178" s="369" t="s">
        <v>3055</v>
      </c>
      <c r="G178" s="346"/>
      <c r="H178" s="346" t="s">
        <v>3125</v>
      </c>
      <c r="I178" s="346" t="s">
        <v>3126</v>
      </c>
      <c r="J178" s="346">
        <v>1</v>
      </c>
      <c r="K178" s="394"/>
    </row>
    <row r="179" s="1" customFormat="1" ht="15" customHeight="1">
      <c r="B179" s="371"/>
      <c r="C179" s="346" t="s">
        <v>66</v>
      </c>
      <c r="D179" s="346"/>
      <c r="E179" s="346"/>
      <c r="F179" s="369" t="s">
        <v>3055</v>
      </c>
      <c r="G179" s="346"/>
      <c r="H179" s="346" t="s">
        <v>3127</v>
      </c>
      <c r="I179" s="346" t="s">
        <v>3057</v>
      </c>
      <c r="J179" s="346">
        <v>20</v>
      </c>
      <c r="K179" s="394"/>
    </row>
    <row r="180" s="1" customFormat="1" ht="15" customHeight="1">
      <c r="B180" s="371"/>
      <c r="C180" s="346" t="s">
        <v>67</v>
      </c>
      <c r="D180" s="346"/>
      <c r="E180" s="346"/>
      <c r="F180" s="369" t="s">
        <v>3055</v>
      </c>
      <c r="G180" s="346"/>
      <c r="H180" s="346" t="s">
        <v>3128</v>
      </c>
      <c r="I180" s="346" t="s">
        <v>3057</v>
      </c>
      <c r="J180" s="346">
        <v>255</v>
      </c>
      <c r="K180" s="394"/>
    </row>
    <row r="181" s="1" customFormat="1" ht="15" customHeight="1">
      <c r="B181" s="371"/>
      <c r="C181" s="346" t="s">
        <v>241</v>
      </c>
      <c r="D181" s="346"/>
      <c r="E181" s="346"/>
      <c r="F181" s="369" t="s">
        <v>3055</v>
      </c>
      <c r="G181" s="346"/>
      <c r="H181" s="346" t="s">
        <v>3019</v>
      </c>
      <c r="I181" s="346" t="s">
        <v>3057</v>
      </c>
      <c r="J181" s="346">
        <v>10</v>
      </c>
      <c r="K181" s="394"/>
    </row>
    <row r="182" s="1" customFormat="1" ht="15" customHeight="1">
      <c r="B182" s="371"/>
      <c r="C182" s="346" t="s">
        <v>242</v>
      </c>
      <c r="D182" s="346"/>
      <c r="E182" s="346"/>
      <c r="F182" s="369" t="s">
        <v>3055</v>
      </c>
      <c r="G182" s="346"/>
      <c r="H182" s="346" t="s">
        <v>3129</v>
      </c>
      <c r="I182" s="346" t="s">
        <v>3090</v>
      </c>
      <c r="J182" s="346"/>
      <c r="K182" s="394"/>
    </row>
    <row r="183" s="1" customFormat="1" ht="15" customHeight="1">
      <c r="B183" s="371"/>
      <c r="C183" s="346" t="s">
        <v>3130</v>
      </c>
      <c r="D183" s="346"/>
      <c r="E183" s="346"/>
      <c r="F183" s="369" t="s">
        <v>3055</v>
      </c>
      <c r="G183" s="346"/>
      <c r="H183" s="346" t="s">
        <v>3131</v>
      </c>
      <c r="I183" s="346" t="s">
        <v>3090</v>
      </c>
      <c r="J183" s="346"/>
      <c r="K183" s="394"/>
    </row>
    <row r="184" s="1" customFormat="1" ht="15" customHeight="1">
      <c r="B184" s="371"/>
      <c r="C184" s="346" t="s">
        <v>3119</v>
      </c>
      <c r="D184" s="346"/>
      <c r="E184" s="346"/>
      <c r="F184" s="369" t="s">
        <v>3055</v>
      </c>
      <c r="G184" s="346"/>
      <c r="H184" s="346" t="s">
        <v>3132</v>
      </c>
      <c r="I184" s="346" t="s">
        <v>3090</v>
      </c>
      <c r="J184" s="346"/>
      <c r="K184" s="394"/>
    </row>
    <row r="185" s="1" customFormat="1" ht="15" customHeight="1">
      <c r="B185" s="371"/>
      <c r="C185" s="346" t="s">
        <v>244</v>
      </c>
      <c r="D185" s="346"/>
      <c r="E185" s="346"/>
      <c r="F185" s="369" t="s">
        <v>3061</v>
      </c>
      <c r="G185" s="346"/>
      <c r="H185" s="346" t="s">
        <v>3133</v>
      </c>
      <c r="I185" s="346" t="s">
        <v>3057</v>
      </c>
      <c r="J185" s="346">
        <v>50</v>
      </c>
      <c r="K185" s="394"/>
    </row>
    <row r="186" s="1" customFormat="1" ht="15" customHeight="1">
      <c r="B186" s="371"/>
      <c r="C186" s="346" t="s">
        <v>3134</v>
      </c>
      <c r="D186" s="346"/>
      <c r="E186" s="346"/>
      <c r="F186" s="369" t="s">
        <v>3061</v>
      </c>
      <c r="G186" s="346"/>
      <c r="H186" s="346" t="s">
        <v>3135</v>
      </c>
      <c r="I186" s="346" t="s">
        <v>3136</v>
      </c>
      <c r="J186" s="346"/>
      <c r="K186" s="394"/>
    </row>
    <row r="187" s="1" customFormat="1" ht="15" customHeight="1">
      <c r="B187" s="371"/>
      <c r="C187" s="346" t="s">
        <v>3137</v>
      </c>
      <c r="D187" s="346"/>
      <c r="E187" s="346"/>
      <c r="F187" s="369" t="s">
        <v>3061</v>
      </c>
      <c r="G187" s="346"/>
      <c r="H187" s="346" t="s">
        <v>3138</v>
      </c>
      <c r="I187" s="346" t="s">
        <v>3136</v>
      </c>
      <c r="J187" s="346"/>
      <c r="K187" s="394"/>
    </row>
    <row r="188" s="1" customFormat="1" ht="15" customHeight="1">
      <c r="B188" s="371"/>
      <c r="C188" s="346" t="s">
        <v>3139</v>
      </c>
      <c r="D188" s="346"/>
      <c r="E188" s="346"/>
      <c r="F188" s="369" t="s">
        <v>3061</v>
      </c>
      <c r="G188" s="346"/>
      <c r="H188" s="346" t="s">
        <v>3140</v>
      </c>
      <c r="I188" s="346" t="s">
        <v>3136</v>
      </c>
      <c r="J188" s="346"/>
      <c r="K188" s="394"/>
    </row>
    <row r="189" s="1" customFormat="1" ht="15" customHeight="1">
      <c r="B189" s="371"/>
      <c r="C189" s="407" t="s">
        <v>3141</v>
      </c>
      <c r="D189" s="346"/>
      <c r="E189" s="346"/>
      <c r="F189" s="369" t="s">
        <v>3061</v>
      </c>
      <c r="G189" s="346"/>
      <c r="H189" s="346" t="s">
        <v>3142</v>
      </c>
      <c r="I189" s="346" t="s">
        <v>3143</v>
      </c>
      <c r="J189" s="408" t="s">
        <v>3144</v>
      </c>
      <c r="K189" s="394"/>
    </row>
    <row r="190" s="18" customFormat="1" ht="15" customHeight="1">
      <c r="B190" s="409"/>
      <c r="C190" s="410" t="s">
        <v>3145</v>
      </c>
      <c r="D190" s="411"/>
      <c r="E190" s="411"/>
      <c r="F190" s="412" t="s">
        <v>3061</v>
      </c>
      <c r="G190" s="411"/>
      <c r="H190" s="411" t="s">
        <v>3146</v>
      </c>
      <c r="I190" s="411" t="s">
        <v>3143</v>
      </c>
      <c r="J190" s="413" t="s">
        <v>3144</v>
      </c>
      <c r="K190" s="414"/>
    </row>
    <row r="191" s="1" customFormat="1" ht="15" customHeight="1">
      <c r="B191" s="371"/>
      <c r="C191" s="407" t="s">
        <v>55</v>
      </c>
      <c r="D191" s="346"/>
      <c r="E191" s="346"/>
      <c r="F191" s="369" t="s">
        <v>3055</v>
      </c>
      <c r="G191" s="346"/>
      <c r="H191" s="343" t="s">
        <v>3147</v>
      </c>
      <c r="I191" s="346" t="s">
        <v>3148</v>
      </c>
      <c r="J191" s="346"/>
      <c r="K191" s="394"/>
    </row>
    <row r="192" s="1" customFormat="1" ht="15" customHeight="1">
      <c r="B192" s="371"/>
      <c r="C192" s="407" t="s">
        <v>3149</v>
      </c>
      <c r="D192" s="346"/>
      <c r="E192" s="346"/>
      <c r="F192" s="369" t="s">
        <v>3055</v>
      </c>
      <c r="G192" s="346"/>
      <c r="H192" s="346" t="s">
        <v>3150</v>
      </c>
      <c r="I192" s="346" t="s">
        <v>3090</v>
      </c>
      <c r="J192" s="346"/>
      <c r="K192" s="394"/>
    </row>
    <row r="193" s="1" customFormat="1" ht="15" customHeight="1">
      <c r="B193" s="371"/>
      <c r="C193" s="407" t="s">
        <v>3151</v>
      </c>
      <c r="D193" s="346"/>
      <c r="E193" s="346"/>
      <c r="F193" s="369" t="s">
        <v>3055</v>
      </c>
      <c r="G193" s="346"/>
      <c r="H193" s="346" t="s">
        <v>3152</v>
      </c>
      <c r="I193" s="346" t="s">
        <v>3090</v>
      </c>
      <c r="J193" s="346"/>
      <c r="K193" s="394"/>
    </row>
    <row r="194" s="1" customFormat="1" ht="15" customHeight="1">
      <c r="B194" s="371"/>
      <c r="C194" s="407" t="s">
        <v>3153</v>
      </c>
      <c r="D194" s="346"/>
      <c r="E194" s="346"/>
      <c r="F194" s="369" t="s">
        <v>3061</v>
      </c>
      <c r="G194" s="346"/>
      <c r="H194" s="346" t="s">
        <v>3154</v>
      </c>
      <c r="I194" s="346" t="s">
        <v>3090</v>
      </c>
      <c r="J194" s="346"/>
      <c r="K194" s="394"/>
    </row>
    <row r="195" s="1" customFormat="1" ht="15" customHeight="1">
      <c r="B195" s="400"/>
      <c r="C195" s="415"/>
      <c r="D195" s="380"/>
      <c r="E195" s="380"/>
      <c r="F195" s="380"/>
      <c r="G195" s="380"/>
      <c r="H195" s="380"/>
      <c r="I195" s="380"/>
      <c r="J195" s="380"/>
      <c r="K195" s="401"/>
    </row>
    <row r="196" s="1" customFormat="1" ht="18.75" customHeight="1">
      <c r="B196" s="382"/>
      <c r="C196" s="392"/>
      <c r="D196" s="392"/>
      <c r="E196" s="392"/>
      <c r="F196" s="402"/>
      <c r="G196" s="392"/>
      <c r="H196" s="392"/>
      <c r="I196" s="392"/>
      <c r="J196" s="392"/>
      <c r="K196" s="382"/>
    </row>
    <row r="197" s="1" customFormat="1" ht="18.75" customHeight="1">
      <c r="B197" s="382"/>
      <c r="C197" s="392"/>
      <c r="D197" s="392"/>
      <c r="E197" s="392"/>
      <c r="F197" s="402"/>
      <c r="G197" s="392"/>
      <c r="H197" s="392"/>
      <c r="I197" s="392"/>
      <c r="J197" s="392"/>
      <c r="K197" s="382"/>
    </row>
    <row r="198" s="1" customFormat="1" ht="18.75" customHeight="1">
      <c r="B198" s="354"/>
      <c r="C198" s="354"/>
      <c r="D198" s="354"/>
      <c r="E198" s="354"/>
      <c r="F198" s="354"/>
      <c r="G198" s="354"/>
      <c r="H198" s="354"/>
      <c r="I198" s="354"/>
      <c r="J198" s="354"/>
      <c r="K198" s="354"/>
    </row>
    <row r="199" s="1" customFormat="1" ht="13.5">
      <c r="B199" s="333"/>
      <c r="C199" s="334"/>
      <c r="D199" s="334"/>
      <c r="E199" s="334"/>
      <c r="F199" s="334"/>
      <c r="G199" s="334"/>
      <c r="H199" s="334"/>
      <c r="I199" s="334"/>
      <c r="J199" s="334"/>
      <c r="K199" s="335"/>
    </row>
    <row r="200" s="1" customFormat="1" ht="21">
      <c r="B200" s="336"/>
      <c r="C200" s="337" t="s">
        <v>3155</v>
      </c>
      <c r="D200" s="337"/>
      <c r="E200" s="337"/>
      <c r="F200" s="337"/>
      <c r="G200" s="337"/>
      <c r="H200" s="337"/>
      <c r="I200" s="337"/>
      <c r="J200" s="337"/>
      <c r="K200" s="338"/>
    </row>
    <row r="201" s="1" customFormat="1" ht="25.5" customHeight="1">
      <c r="B201" s="336"/>
      <c r="C201" s="416" t="s">
        <v>3156</v>
      </c>
      <c r="D201" s="416"/>
      <c r="E201" s="416"/>
      <c r="F201" s="416" t="s">
        <v>3157</v>
      </c>
      <c r="G201" s="417"/>
      <c r="H201" s="416" t="s">
        <v>3158</v>
      </c>
      <c r="I201" s="416"/>
      <c r="J201" s="416"/>
      <c r="K201" s="338"/>
    </row>
    <row r="202" s="1" customFormat="1" ht="5.25" customHeight="1">
      <c r="B202" s="371"/>
      <c r="C202" s="366"/>
      <c r="D202" s="366"/>
      <c r="E202" s="366"/>
      <c r="F202" s="366"/>
      <c r="G202" s="392"/>
      <c r="H202" s="366"/>
      <c r="I202" s="366"/>
      <c r="J202" s="366"/>
      <c r="K202" s="394"/>
    </row>
    <row r="203" s="1" customFormat="1" ht="15" customHeight="1">
      <c r="B203" s="371"/>
      <c r="C203" s="346" t="s">
        <v>3148</v>
      </c>
      <c r="D203" s="346"/>
      <c r="E203" s="346"/>
      <c r="F203" s="369" t="s">
        <v>56</v>
      </c>
      <c r="G203" s="346"/>
      <c r="H203" s="346" t="s">
        <v>3159</v>
      </c>
      <c r="I203" s="346"/>
      <c r="J203" s="346"/>
      <c r="K203" s="394"/>
    </row>
    <row r="204" s="1" customFormat="1" ht="15" customHeight="1">
      <c r="B204" s="371"/>
      <c r="C204" s="346"/>
      <c r="D204" s="346"/>
      <c r="E204" s="346"/>
      <c r="F204" s="369" t="s">
        <v>57</v>
      </c>
      <c r="G204" s="346"/>
      <c r="H204" s="346" t="s">
        <v>3160</v>
      </c>
      <c r="I204" s="346"/>
      <c r="J204" s="346"/>
      <c r="K204" s="394"/>
    </row>
    <row r="205" s="1" customFormat="1" ht="15" customHeight="1">
      <c r="B205" s="371"/>
      <c r="C205" s="346"/>
      <c r="D205" s="346"/>
      <c r="E205" s="346"/>
      <c r="F205" s="369" t="s">
        <v>60</v>
      </c>
      <c r="G205" s="346"/>
      <c r="H205" s="346" t="s">
        <v>3161</v>
      </c>
      <c r="I205" s="346"/>
      <c r="J205" s="346"/>
      <c r="K205" s="394"/>
    </row>
    <row r="206" s="1" customFormat="1" ht="15" customHeight="1">
      <c r="B206" s="371"/>
      <c r="C206" s="346"/>
      <c r="D206" s="346"/>
      <c r="E206" s="346"/>
      <c r="F206" s="369" t="s">
        <v>58</v>
      </c>
      <c r="G206" s="346"/>
      <c r="H206" s="346" t="s">
        <v>3162</v>
      </c>
      <c r="I206" s="346"/>
      <c r="J206" s="346"/>
      <c r="K206" s="394"/>
    </row>
    <row r="207" s="1" customFormat="1" ht="15" customHeight="1">
      <c r="B207" s="371"/>
      <c r="C207" s="346"/>
      <c r="D207" s="346"/>
      <c r="E207" s="346"/>
      <c r="F207" s="369" t="s">
        <v>59</v>
      </c>
      <c r="G207" s="346"/>
      <c r="H207" s="346" t="s">
        <v>3163</v>
      </c>
      <c r="I207" s="346"/>
      <c r="J207" s="346"/>
      <c r="K207" s="394"/>
    </row>
    <row r="208" s="1" customFormat="1" ht="15" customHeight="1">
      <c r="B208" s="371"/>
      <c r="C208" s="346"/>
      <c r="D208" s="346"/>
      <c r="E208" s="346"/>
      <c r="F208" s="369"/>
      <c r="G208" s="346"/>
      <c r="H208" s="346"/>
      <c r="I208" s="346"/>
      <c r="J208" s="346"/>
      <c r="K208" s="394"/>
    </row>
    <row r="209" s="1" customFormat="1" ht="15" customHeight="1">
      <c r="B209" s="371"/>
      <c r="C209" s="346" t="s">
        <v>3102</v>
      </c>
      <c r="D209" s="346"/>
      <c r="E209" s="346"/>
      <c r="F209" s="369" t="s">
        <v>91</v>
      </c>
      <c r="G209" s="346"/>
      <c r="H209" s="346" t="s">
        <v>3164</v>
      </c>
      <c r="I209" s="346"/>
      <c r="J209" s="346"/>
      <c r="K209" s="394"/>
    </row>
    <row r="210" s="1" customFormat="1" ht="15" customHeight="1">
      <c r="B210" s="371"/>
      <c r="C210" s="346"/>
      <c r="D210" s="346"/>
      <c r="E210" s="346"/>
      <c r="F210" s="369" t="s">
        <v>3000</v>
      </c>
      <c r="G210" s="346"/>
      <c r="H210" s="346" t="s">
        <v>3001</v>
      </c>
      <c r="I210" s="346"/>
      <c r="J210" s="346"/>
      <c r="K210" s="394"/>
    </row>
    <row r="211" s="1" customFormat="1" ht="15" customHeight="1">
      <c r="B211" s="371"/>
      <c r="C211" s="346"/>
      <c r="D211" s="346"/>
      <c r="E211" s="346"/>
      <c r="F211" s="369" t="s">
        <v>2998</v>
      </c>
      <c r="G211" s="346"/>
      <c r="H211" s="346" t="s">
        <v>3165</v>
      </c>
      <c r="I211" s="346"/>
      <c r="J211" s="346"/>
      <c r="K211" s="394"/>
    </row>
    <row r="212" s="1" customFormat="1" ht="15" customHeight="1">
      <c r="B212" s="418"/>
      <c r="C212" s="346"/>
      <c r="D212" s="346"/>
      <c r="E212" s="346"/>
      <c r="F212" s="369" t="s">
        <v>3002</v>
      </c>
      <c r="G212" s="407"/>
      <c r="H212" s="398" t="s">
        <v>3003</v>
      </c>
      <c r="I212" s="398"/>
      <c r="J212" s="398"/>
      <c r="K212" s="419"/>
    </row>
    <row r="213" s="1" customFormat="1" ht="15" customHeight="1">
      <c r="B213" s="418"/>
      <c r="C213" s="346"/>
      <c r="D213" s="346"/>
      <c r="E213" s="346"/>
      <c r="F213" s="369" t="s">
        <v>1450</v>
      </c>
      <c r="G213" s="407"/>
      <c r="H213" s="398" t="s">
        <v>164</v>
      </c>
      <c r="I213" s="398"/>
      <c r="J213" s="398"/>
      <c r="K213" s="419"/>
    </row>
    <row r="214" s="1" customFormat="1" ht="15" customHeight="1">
      <c r="B214" s="418"/>
      <c r="C214" s="346"/>
      <c r="D214" s="346"/>
      <c r="E214" s="346"/>
      <c r="F214" s="369"/>
      <c r="G214" s="407"/>
      <c r="H214" s="398"/>
      <c r="I214" s="398"/>
      <c r="J214" s="398"/>
      <c r="K214" s="419"/>
    </row>
    <row r="215" s="1" customFormat="1" ht="15" customHeight="1">
      <c r="B215" s="418"/>
      <c r="C215" s="346" t="s">
        <v>3126</v>
      </c>
      <c r="D215" s="346"/>
      <c r="E215" s="346"/>
      <c r="F215" s="369">
        <v>1</v>
      </c>
      <c r="G215" s="407"/>
      <c r="H215" s="398" t="s">
        <v>3166</v>
      </c>
      <c r="I215" s="398"/>
      <c r="J215" s="398"/>
      <c r="K215" s="419"/>
    </row>
    <row r="216" s="1" customFormat="1" ht="15" customHeight="1">
      <c r="B216" s="418"/>
      <c r="C216" s="346"/>
      <c r="D216" s="346"/>
      <c r="E216" s="346"/>
      <c r="F216" s="369">
        <v>2</v>
      </c>
      <c r="G216" s="407"/>
      <c r="H216" s="398" t="s">
        <v>3167</v>
      </c>
      <c r="I216" s="398"/>
      <c r="J216" s="398"/>
      <c r="K216" s="419"/>
    </row>
    <row r="217" s="1" customFormat="1" ht="15" customHeight="1">
      <c r="B217" s="418"/>
      <c r="C217" s="346"/>
      <c r="D217" s="346"/>
      <c r="E217" s="346"/>
      <c r="F217" s="369">
        <v>3</v>
      </c>
      <c r="G217" s="407"/>
      <c r="H217" s="398" t="s">
        <v>3168</v>
      </c>
      <c r="I217" s="398"/>
      <c r="J217" s="398"/>
      <c r="K217" s="419"/>
    </row>
    <row r="218" s="1" customFormat="1" ht="15" customHeight="1">
      <c r="B218" s="418"/>
      <c r="C218" s="346"/>
      <c r="D218" s="346"/>
      <c r="E218" s="346"/>
      <c r="F218" s="369">
        <v>4</v>
      </c>
      <c r="G218" s="407"/>
      <c r="H218" s="398" t="s">
        <v>3169</v>
      </c>
      <c r="I218" s="398"/>
      <c r="J218" s="398"/>
      <c r="K218" s="419"/>
    </row>
    <row r="219" s="1" customFormat="1" ht="12.75" customHeight="1">
      <c r="B219" s="420"/>
      <c r="C219" s="421"/>
      <c r="D219" s="421"/>
      <c r="E219" s="421"/>
      <c r="F219" s="421"/>
      <c r="G219" s="421"/>
      <c r="H219" s="421"/>
      <c r="I219" s="421"/>
      <c r="J219" s="421"/>
      <c r="K219" s="42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Prejza, Jaroslav</dc:creator>
  <cp:lastModifiedBy>Prejza, Jaroslav</cp:lastModifiedBy>
  <dcterms:created xsi:type="dcterms:W3CDTF">2025-09-12T12:03:09Z</dcterms:created>
  <dcterms:modified xsi:type="dcterms:W3CDTF">2025-09-12T12:03:31Z</dcterms:modified>
</cp:coreProperties>
</file>