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R:\Divize3\Výběrová řízení 2025\K nová kmenová stoka B (Bubny-Zátory);1170000-AK Havel &amp; Partners\ZD od AK 09.10.25\Čistopisy_9.10.2025\"/>
    </mc:Choice>
  </mc:AlternateContent>
  <xr:revisionPtr revIDLastSave="0" documentId="13_ncr:1_{3BD0890A-9973-4041-B97F-562716AA3F09}" xr6:coauthVersionLast="47" xr6:coauthVersionMax="47" xr10:uidLastSave="{00000000-0000-0000-0000-000000000000}"/>
  <bookViews>
    <workbookView xWindow="-120" yWindow="-120" windowWidth="38640" windowHeight="21120" xr2:uid="{4906A8C1-3923-46E9-9C10-F2086C85F0DD}"/>
  </bookViews>
  <sheets>
    <sheet name="Příloha č. 5 ZD" sheetId="4" r:id="rId1"/>
    <sheet name="Příloha č. 5 SoD HMG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4" l="1"/>
  <c r="E12" i="4" l="1"/>
  <c r="E18" i="4"/>
  <c r="C24" i="4" l="1"/>
  <c r="F24" i="4"/>
  <c r="G22" i="4"/>
  <c r="G21" i="4"/>
  <c r="G20" i="4"/>
  <c r="F15" i="7" s="1"/>
  <c r="G19" i="4"/>
  <c r="G18" i="4"/>
  <c r="G17" i="4"/>
  <c r="F13" i="7" s="1"/>
  <c r="G16" i="4"/>
  <c r="F10" i="7" s="1"/>
  <c r="G15" i="4"/>
  <c r="E9" i="7" s="1"/>
  <c r="G14" i="4"/>
  <c r="F8" i="7" s="1"/>
  <c r="G13" i="4"/>
  <c r="F23" i="4"/>
  <c r="D23" i="4"/>
  <c r="D24" i="4"/>
  <c r="E22" i="4"/>
  <c r="E21" i="4"/>
  <c r="E20" i="4"/>
  <c r="E19" i="4"/>
  <c r="E13" i="7"/>
  <c r="E17" i="4"/>
  <c r="E11" i="7" s="1"/>
  <c r="E16" i="4"/>
  <c r="E10" i="7" s="1"/>
  <c r="E14" i="4"/>
  <c r="E8" i="7" s="1"/>
  <c r="E13" i="4"/>
  <c r="E6" i="7" s="1"/>
  <c r="G12" i="4"/>
  <c r="C3" i="4"/>
  <c r="F16" i="7" l="1"/>
  <c r="F6" i="7"/>
  <c r="F18" i="7"/>
  <c r="F11" i="7"/>
  <c r="F12" i="7"/>
  <c r="F14" i="7"/>
  <c r="E18" i="7"/>
  <c r="E16" i="7"/>
  <c r="E12" i="7"/>
  <c r="E14" i="7"/>
  <c r="E15" i="7"/>
  <c r="E23" i="4"/>
  <c r="H14" i="4"/>
  <c r="H22" i="4"/>
  <c r="H17" i="4"/>
  <c r="H15" i="4"/>
  <c r="F9" i="7" s="1"/>
  <c r="H16" i="4"/>
  <c r="G24" i="4"/>
  <c r="H20" i="4"/>
  <c r="H18" i="4"/>
  <c r="H21" i="4"/>
  <c r="G23" i="4"/>
  <c r="H12" i="4"/>
  <c r="H19" i="4"/>
  <c r="H13" i="4"/>
  <c r="E24" i="4"/>
  <c r="E20" i="7" l="1"/>
  <c r="H23" i="4"/>
  <c r="F20" i="7"/>
  <c r="H24" i="4"/>
</calcChain>
</file>

<file path=xl/sharedStrings.xml><?xml version="1.0" encoding="utf-8"?>
<sst xmlns="http://schemas.openxmlformats.org/spreadsheetml/2006/main" count="110" uniqueCount="68">
  <si>
    <t>Plán bezpečnosti a ochrany zdraví při práci ("BOZP")</t>
  </si>
  <si>
    <t>Zpracování dopravně inženýrského opatření ("DIO")</t>
  </si>
  <si>
    <t>Celkem</t>
  </si>
  <si>
    <t>doplní dodavatel</t>
  </si>
  <si>
    <t xml:space="preserve">   z toho pro akci:</t>
  </si>
  <si>
    <t>hodnota je dopočítána automaticky</t>
  </si>
  <si>
    <t>%</t>
  </si>
  <si>
    <t>Kč</t>
  </si>
  <si>
    <t>text</t>
  </si>
  <si>
    <t>Maximální výše pro dílčí plnění 
pro obě investiční akce</t>
  </si>
  <si>
    <t>Výše pro dílčí plnění - nabídka dodavatele</t>
  </si>
  <si>
    <t>a)</t>
  </si>
  <si>
    <t>b)</t>
  </si>
  <si>
    <t>c)</t>
  </si>
  <si>
    <t>d)</t>
  </si>
  <si>
    <t>Zajištění vyjádření správců inženýrských sítí ("IS")</t>
  </si>
  <si>
    <t>e)</t>
  </si>
  <si>
    <t>f)</t>
  </si>
  <si>
    <t>g)</t>
  </si>
  <si>
    <t>Zabezpečení vstupních podkladů ("VSP")</t>
  </si>
  <si>
    <t>Projektová dokumentace pro povolení záměru ("DPZ")</t>
  </si>
  <si>
    <t>Dokumentace pro provádění stavebních prací ("DPS")</t>
  </si>
  <si>
    <t>Provedení veškerých inženýrských činností nezbytných při vyhotovení projektové dokumentace a souvisejících činností, vč. získání povolení záměru v právní moci</t>
  </si>
  <si>
    <t>h1)</t>
  </si>
  <si>
    <t>h2)</t>
  </si>
  <si>
    <t>h3)</t>
  </si>
  <si>
    <t>h4)</t>
  </si>
  <si>
    <t xml:space="preserve">   Inženýrská činnost  související s dílčím plněním bodu a)</t>
  </si>
  <si>
    <t xml:space="preserve">   Inženýrská činnost  související s dílčím plněním bodu e)</t>
  </si>
  <si>
    <t xml:space="preserve">   Inženýrská činnost  související s dílčím plněním bodu g)</t>
  </si>
  <si>
    <t xml:space="preserve">    Inženýrská činnost  související s dílčím plněním bodu f)</t>
  </si>
  <si>
    <t>viz jednotlivé hodnoty pro h1) až h4)</t>
  </si>
  <si>
    <t>položka</t>
  </si>
  <si>
    <t>Termín splnění</t>
  </si>
  <si>
    <r>
      <t xml:space="preserve">28 týdnů </t>
    </r>
    <r>
      <rPr>
        <sz val="11"/>
        <color theme="1"/>
        <rFont val="Times New Roman"/>
        <family val="1"/>
        <charset val="238"/>
      </rPr>
      <t>od výzvy Objednatele k zahájení plnění této části Díla</t>
    </r>
  </si>
  <si>
    <t>Po ukončení poskytování činnosti a převzetí výstupů Objednatelem</t>
  </si>
  <si>
    <r>
      <rPr>
        <b/>
        <sz val="11"/>
        <color theme="1"/>
        <rFont val="Aptos Narrow"/>
        <family val="2"/>
        <scheme val="minor"/>
      </rPr>
      <t>12 týdnů</t>
    </r>
    <r>
      <rPr>
        <sz val="11"/>
        <color theme="1"/>
        <rFont val="Aptos Narrow"/>
        <family val="2"/>
        <charset val="238"/>
        <scheme val="minor"/>
      </rPr>
      <t xml:space="preserve"> od výzvy Objednatele k zahájení plnění této části Díla</t>
    </r>
  </si>
  <si>
    <r>
      <rPr>
        <b/>
        <sz val="11"/>
        <color theme="1"/>
        <rFont val="Aptos Narrow"/>
        <family val="2"/>
        <scheme val="minor"/>
      </rPr>
      <t>40 týdnů</t>
    </r>
    <r>
      <rPr>
        <sz val="11"/>
        <color theme="1"/>
        <rFont val="Aptos Narrow"/>
        <family val="2"/>
        <charset val="238"/>
        <scheme val="minor"/>
      </rPr>
      <t xml:space="preserve"> od výzvy Objednatele k zahájení plnění této části Díla</t>
    </r>
  </si>
  <si>
    <r>
      <rPr>
        <b/>
        <sz val="11"/>
        <color theme="1"/>
        <rFont val="Aptos Narrow"/>
        <family val="2"/>
        <scheme val="minor"/>
      </rPr>
      <t>41 týdnů</t>
    </r>
    <r>
      <rPr>
        <sz val="11"/>
        <color theme="1"/>
        <rFont val="Aptos Narrow"/>
        <family val="2"/>
        <charset val="238"/>
        <scheme val="minor"/>
      </rPr>
      <t xml:space="preserve"> od výzvy Objednatele k zahájení plnění této části Díla</t>
    </r>
  </si>
  <si>
    <r>
      <t xml:space="preserve">38 týdnů </t>
    </r>
    <r>
      <rPr>
        <sz val="11"/>
        <color theme="1"/>
        <rFont val="Times New Roman"/>
        <family val="1"/>
        <charset val="238"/>
      </rPr>
      <t>od výzvy Objednatele k zahájení plnění této části Díla</t>
    </r>
  </si>
  <si>
    <r>
      <t xml:space="preserve">36 týdnů </t>
    </r>
    <r>
      <rPr>
        <sz val="11"/>
        <color theme="1"/>
        <rFont val="Times New Roman"/>
        <family val="1"/>
        <charset val="238"/>
      </rPr>
      <t>od výzvy Objednatele k zahájení plnění této části Díla</t>
    </r>
  </si>
  <si>
    <r>
      <t xml:space="preserve">Po uplynutí </t>
    </r>
    <r>
      <rPr>
        <b/>
        <sz val="11"/>
        <color theme="1"/>
        <rFont val="Times New Roman"/>
        <family val="1"/>
        <charset val="238"/>
      </rPr>
      <t>6 měsíců</t>
    </r>
    <r>
      <rPr>
        <sz val="11"/>
        <color theme="1"/>
        <rFont val="Times New Roman"/>
        <family val="1"/>
        <charset val="238"/>
      </rPr>
      <t xml:space="preserve"> od zahájení plnění této části díla na základě protokolu o průběžném plnění ve </t>
    </r>
    <r>
      <rPr>
        <b/>
        <sz val="11"/>
        <color theme="1"/>
        <rFont val="Times New Roman"/>
        <family val="1"/>
        <charset val="238"/>
      </rPr>
      <t xml:space="preserve">výši jedné čtvrtiny (1/4) </t>
    </r>
    <r>
      <rPr>
        <sz val="11"/>
        <color theme="1"/>
        <rFont val="Times New Roman"/>
        <family val="1"/>
        <charset val="238"/>
      </rPr>
      <t xml:space="preserve">z této část díla, položka e) </t>
    </r>
  </si>
  <si>
    <r>
      <rPr>
        <b/>
        <sz val="11"/>
        <color theme="1"/>
        <rFont val="Aptos Narrow"/>
        <family val="2"/>
        <scheme val="minor"/>
      </rPr>
      <t>65 týdnů</t>
    </r>
    <r>
      <rPr>
        <sz val="11"/>
        <color theme="1"/>
        <rFont val="Aptos Narrow"/>
        <family val="2"/>
        <charset val="238"/>
        <scheme val="minor"/>
      </rPr>
      <t xml:space="preserve"> od výzvy Objednatele k zahájení plnění této části Díla</t>
    </r>
  </si>
  <si>
    <t>Harmonogram plnění vč. platebních podmínek</t>
  </si>
  <si>
    <t>Cena dílčích plnění</t>
  </si>
  <si>
    <t>Dokumentace pro výběr zhotovitele ("DVZ")</t>
  </si>
  <si>
    <t>h)
součet h1) až h4)</t>
  </si>
  <si>
    <r>
      <t xml:space="preserve">Po nabytí právní moci povolení záměru  ve </t>
    </r>
    <r>
      <rPr>
        <b/>
        <sz val="11"/>
        <color theme="1"/>
        <rFont val="Times New Roman"/>
        <family val="1"/>
        <charset val="238"/>
      </rPr>
      <t xml:space="preserve">výši jedné čtvrtiny (1/4) </t>
    </r>
    <r>
      <rPr>
        <sz val="11"/>
        <color theme="1"/>
        <rFont val="Times New Roman"/>
        <family val="1"/>
        <charset val="238"/>
      </rPr>
      <t xml:space="preserve">z této část díla, položka e) </t>
    </r>
  </si>
  <si>
    <t>Po nabytí právní moci povolení záměru</t>
  </si>
  <si>
    <t>Dílčí plnění/část Díla</t>
  </si>
  <si>
    <t>Vznik nároku na úhradu dílčí části ceny</t>
  </si>
  <si>
    <r>
      <t xml:space="preserve">8 týdnů </t>
    </r>
    <r>
      <rPr>
        <sz val="11"/>
        <color theme="1"/>
        <rFont val="Times New Roman"/>
        <family val="1"/>
        <charset val="238"/>
      </rPr>
      <t>od výzvy Objednatele k zahájení plnění této části Díla</t>
    </r>
  </si>
  <si>
    <r>
      <t xml:space="preserve">Po </t>
    </r>
    <r>
      <rPr>
        <b/>
        <sz val="11"/>
        <color theme="1"/>
        <rFont val="Times New Roman"/>
        <family val="1"/>
        <charset val="238"/>
      </rPr>
      <t>podání žádosti o vydání povolení záměru</t>
    </r>
    <r>
      <rPr>
        <sz val="11"/>
        <color theme="1"/>
        <rFont val="Times New Roman"/>
        <family val="1"/>
        <charset val="238"/>
      </rPr>
      <t xml:space="preserve"> schválené HMP k příslušnému stavebnímu úřadu ve </t>
    </r>
    <r>
      <rPr>
        <b/>
        <sz val="11"/>
        <color theme="1"/>
        <rFont val="Times New Roman"/>
        <family val="1"/>
        <charset val="238"/>
      </rPr>
      <t xml:space="preserve">výši jedné čtvrtiny (1/4) </t>
    </r>
    <r>
      <rPr>
        <sz val="11"/>
        <color theme="1"/>
        <rFont val="Times New Roman"/>
        <family val="1"/>
        <charset val="238"/>
      </rPr>
      <t xml:space="preserve">z této část díla, položka e) </t>
    </r>
  </si>
  <si>
    <r>
      <t xml:space="preserve">Po </t>
    </r>
    <r>
      <rPr>
        <b/>
        <sz val="11"/>
        <color theme="1"/>
        <rFont val="Times New Roman"/>
        <family val="1"/>
        <charset val="238"/>
      </rPr>
      <t>duručení vypořádání požadavků stavebního úřadu na doplnění a odstranění případných vad</t>
    </r>
    <r>
      <rPr>
        <sz val="11"/>
        <color theme="1"/>
        <rFont val="Times New Roman"/>
        <family val="1"/>
        <charset val="238"/>
      </rPr>
      <t xml:space="preserve"> žádosti ve </t>
    </r>
    <r>
      <rPr>
        <b/>
        <sz val="11"/>
        <color theme="1"/>
        <rFont val="Times New Roman"/>
        <family val="1"/>
        <charset val="238"/>
      </rPr>
      <t xml:space="preserve">výši jedné čtvrtiny (1/4) </t>
    </r>
    <r>
      <rPr>
        <sz val="11"/>
        <color theme="1"/>
        <rFont val="Times New Roman"/>
        <family val="1"/>
        <charset val="238"/>
      </rPr>
      <t xml:space="preserve">z této část díla, položka e) </t>
    </r>
  </si>
  <si>
    <t xml:space="preserve">Příloha č. 5 Smlouvy o dílo </t>
  </si>
  <si>
    <t>Příloha č. 5a Zadávavací dokumentace</t>
  </si>
  <si>
    <t xml:space="preserve">Pozn.  Celkový součet v tomto sloupci nesmí přesáhnout 100 % </t>
  </si>
  <si>
    <t xml:space="preserve">Cena dílčího plnění - nabídka dodavatele bez DPH </t>
  </si>
  <si>
    <t xml:space="preserve">Celkem pro obě investiční akce bez DPH </t>
  </si>
  <si>
    <t>Celková Cena bez DPH (viz odst. 8.1 Smlouvy o dílo a čl. 7.1 zadávací dokumentace) :</t>
  </si>
  <si>
    <t xml:space="preserve">      maximální možná cena bez DPH dle čl. 3.2 zadávací dokumentace:</t>
  </si>
  <si>
    <t>akce 2/1/HMP/31 (stoka B)</t>
  </si>
  <si>
    <t>akce 1/1/700/00 (shybka)</t>
  </si>
  <si>
    <t xml:space="preserve">       2/1/HMP/32 Stavba č. 0047453 "Nová kmenová stoka B"</t>
  </si>
  <si>
    <t xml:space="preserve">       1/1/700/00 Kmenová stoka "B" - shybka, P7-8</t>
  </si>
  <si>
    <t xml:space="preserve">stoka B + shybka </t>
  </si>
  <si>
    <t xml:space="preserve">Částka za dílčí plnění
akce 2/1/HMP/31 (stoka B) bez DPH </t>
  </si>
  <si>
    <t xml:space="preserve">Částka za dílčí plnění
akce 1/1/700/00 (shybka) bez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</si>
</sst>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_K_č"/>
  </numFmts>
  <fonts count="16" x14ac:knownFonts="1">
    <font>
      <sz val="11"/>
      <color theme="1"/>
      <name val="Aptos Narrow"/>
      <family val="2"/>
      <charset val="238"/>
      <scheme val="minor"/>
    </font>
    <font>
      <sz val="14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FF0000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4" fontId="0" fillId="0" borderId="0" xfId="0" applyNumberFormat="1"/>
    <xf numFmtId="0" fontId="2" fillId="0" borderId="0" xfId="0" applyFont="1"/>
    <xf numFmtId="164" fontId="1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164" fontId="1" fillId="0" borderId="0" xfId="0" applyNumberFormat="1" applyFont="1"/>
    <xf numFmtId="4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/>
    <xf numFmtId="4" fontId="0" fillId="0" borderId="8" xfId="0" applyNumberFormat="1" applyBorder="1" applyAlignment="1">
      <alignment horizontal="center"/>
    </xf>
    <xf numFmtId="0" fontId="0" fillId="2" borderId="0" xfId="0" applyFill="1"/>
    <xf numFmtId="0" fontId="0" fillId="0" borderId="11" xfId="0" applyBorder="1"/>
    <xf numFmtId="0" fontId="3" fillId="0" borderId="12" xfId="0" applyFont="1" applyBorder="1"/>
    <xf numFmtId="4" fontId="3" fillId="0" borderId="12" xfId="0" applyNumberFormat="1" applyFont="1" applyBorder="1" applyAlignment="1">
      <alignment horizontal="center"/>
    </xf>
    <xf numFmtId="0" fontId="4" fillId="0" borderId="0" xfId="0" applyFont="1"/>
    <xf numFmtId="165" fontId="0" fillId="3" borderId="8" xfId="0" applyNumberFormat="1" applyFill="1" applyBorder="1" applyAlignment="1">
      <alignment vertical="center"/>
    </xf>
    <xf numFmtId="165" fontId="0" fillId="3" borderId="6" xfId="0" applyNumberFormat="1" applyFill="1" applyBorder="1" applyAlignment="1">
      <alignment vertical="center"/>
    </xf>
    <xf numFmtId="165" fontId="3" fillId="3" borderId="12" xfId="0" applyNumberFormat="1" applyFont="1" applyFill="1" applyBorder="1" applyAlignment="1">
      <alignment vertical="center"/>
    </xf>
    <xf numFmtId="164" fontId="4" fillId="3" borderId="0" xfId="0" applyNumberFormat="1" applyFont="1" applyFill="1"/>
    <xf numFmtId="0" fontId="0" fillId="3" borderId="0" xfId="0" applyFill="1"/>
    <xf numFmtId="165" fontId="3" fillId="3" borderId="16" xfId="0" applyNumberFormat="1" applyFont="1" applyFill="1" applyBorder="1"/>
    <xf numFmtId="165" fontId="3" fillId="3" borderId="17" xfId="0" applyNumberFormat="1" applyFont="1" applyFill="1" applyBorder="1"/>
    <xf numFmtId="0" fontId="0" fillId="0" borderId="18" xfId="0" applyBorder="1"/>
    <xf numFmtId="0" fontId="0" fillId="0" borderId="7" xfId="0" applyBorder="1"/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3" xfId="0" applyBorder="1" applyAlignment="1">
      <alignment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9" xfId="0" applyBorder="1"/>
    <xf numFmtId="0" fontId="3" fillId="0" borderId="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165" fontId="3" fillId="3" borderId="3" xfId="0" applyNumberFormat="1" applyFont="1" applyFill="1" applyBorder="1"/>
    <xf numFmtId="165" fontId="3" fillId="3" borderId="1" xfId="0" applyNumberFormat="1" applyFont="1" applyFill="1" applyBorder="1"/>
    <xf numFmtId="0" fontId="0" fillId="0" borderId="0" xfId="0" applyAlignment="1">
      <alignment horizontal="right"/>
    </xf>
    <xf numFmtId="4" fontId="5" fillId="3" borderId="12" xfId="0" applyNumberFormat="1" applyFont="1" applyFill="1" applyBorder="1" applyAlignment="1">
      <alignment horizontal="center" vertical="center"/>
    </xf>
    <xf numFmtId="4" fontId="3" fillId="3" borderId="12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wrapText="1"/>
    </xf>
    <xf numFmtId="0" fontId="0" fillId="0" borderId="11" xfId="0" applyBorder="1" applyAlignment="1">
      <alignment horizontal="center" vertical="center" wrapText="1"/>
    </xf>
    <xf numFmtId="4" fontId="0" fillId="3" borderId="12" xfId="0" applyNumberFormat="1" applyFill="1" applyBorder="1" applyAlignment="1">
      <alignment horizontal="center" vertical="center"/>
    </xf>
    <xf numFmtId="4" fontId="0" fillId="4" borderId="12" xfId="0" applyNumberForma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/>
    <xf numFmtId="4" fontId="0" fillId="0" borderId="10" xfId="0" applyNumberFormat="1" applyBorder="1" applyAlignment="1">
      <alignment horizontal="center"/>
    </xf>
    <xf numFmtId="165" fontId="0" fillId="3" borderId="10" xfId="0" applyNumberFormat="1" applyFill="1" applyBorder="1" applyAlignment="1">
      <alignment vertical="center"/>
    </xf>
    <xf numFmtId="165" fontId="3" fillId="3" borderId="4" xfId="0" applyNumberFormat="1" applyFont="1" applyFill="1" applyBorder="1"/>
    <xf numFmtId="0" fontId="0" fillId="0" borderId="8" xfId="0" applyBorder="1" applyAlignment="1">
      <alignment wrapText="1"/>
    </xf>
    <xf numFmtId="165" fontId="6" fillId="3" borderId="4" xfId="0" applyNumberFormat="1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/>
    <xf numFmtId="0" fontId="0" fillId="0" borderId="22" xfId="0" applyBorder="1" applyAlignment="1">
      <alignment horizontal="center" vertical="center"/>
    </xf>
    <xf numFmtId="0" fontId="8" fillId="0" borderId="0" xfId="0" applyFont="1"/>
    <xf numFmtId="4" fontId="0" fillId="3" borderId="10" xfId="0" applyNumberFormat="1" applyFill="1" applyBorder="1" applyAlignment="1">
      <alignment horizontal="center" vertical="center"/>
    </xf>
    <xf numFmtId="4" fontId="0" fillId="3" borderId="8" xfId="0" applyNumberForma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4" fontId="0" fillId="0" borderId="10" xfId="0" applyNumberFormat="1" applyBorder="1" applyAlignment="1">
      <alignment vertical="center" wrapText="1"/>
    </xf>
    <xf numFmtId="4" fontId="6" fillId="0" borderId="10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7" fillId="0" borderId="6" xfId="0" applyFont="1" applyBorder="1" applyAlignment="1">
      <alignment vertical="center"/>
    </xf>
    <xf numFmtId="0" fontId="10" fillId="0" borderId="12" xfId="0" applyFont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4" fontId="6" fillId="0" borderId="10" xfId="0" applyNumberFormat="1" applyFont="1" applyBorder="1" applyAlignment="1">
      <alignment horizontal="left" vertical="center" wrapText="1"/>
    </xf>
    <xf numFmtId="4" fontId="0" fillId="0" borderId="10" xfId="0" applyNumberForma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left" vertical="center"/>
    </xf>
    <xf numFmtId="0" fontId="10" fillId="0" borderId="8" xfId="0" applyFont="1" applyBorder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4" fontId="0" fillId="3" borderId="31" xfId="0" applyNumberFormat="1" applyFill="1" applyBorder="1" applyAlignment="1">
      <alignment horizontal="center" vertical="center"/>
    </xf>
    <xf numFmtId="4" fontId="0" fillId="3" borderId="28" xfId="0" applyNumberFormat="1" applyFill="1" applyBorder="1" applyAlignment="1">
      <alignment horizontal="center" vertical="center"/>
    </xf>
    <xf numFmtId="0" fontId="10" fillId="0" borderId="31" xfId="0" applyFont="1" applyBorder="1" applyAlignment="1">
      <alignment vertical="center" wrapText="1"/>
    </xf>
    <xf numFmtId="0" fontId="0" fillId="0" borderId="32" xfId="0" applyBorder="1"/>
    <xf numFmtId="0" fontId="0" fillId="0" borderId="28" xfId="0" applyBorder="1" applyAlignment="1">
      <alignment vertical="center"/>
    </xf>
    <xf numFmtId="0" fontId="0" fillId="0" borderId="28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165" fontId="0" fillId="3" borderId="36" xfId="0" applyNumberFormat="1" applyFill="1" applyBorder="1" applyAlignment="1">
      <alignment horizontal="center" vertical="center"/>
    </xf>
    <xf numFmtId="165" fontId="0" fillId="3" borderId="33" xfId="0" applyNumberFormat="1" applyFill="1" applyBorder="1" applyAlignment="1">
      <alignment horizontal="center" vertical="center"/>
    </xf>
    <xf numFmtId="165" fontId="0" fillId="3" borderId="37" xfId="0" applyNumberFormat="1" applyFill="1" applyBorder="1" applyAlignment="1">
      <alignment horizontal="center" vertical="center"/>
    </xf>
    <xf numFmtId="165" fontId="3" fillId="3" borderId="38" xfId="0" applyNumberFormat="1" applyFont="1" applyFill="1" applyBorder="1" applyAlignment="1">
      <alignment horizontal="center" vertical="center"/>
    </xf>
    <xf numFmtId="165" fontId="0" fillId="3" borderId="38" xfId="0" applyNumberForma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4" fontId="6" fillId="0" borderId="12" xfId="0" applyNumberFormat="1" applyFont="1" applyBorder="1" applyAlignment="1">
      <alignment horizontal="left" vertical="center" wrapText="1"/>
    </xf>
    <xf numFmtId="165" fontId="0" fillId="3" borderId="14" xfId="0" applyNumberFormat="1" applyFill="1" applyBorder="1" applyAlignment="1">
      <alignment horizontal="right" vertical="center"/>
    </xf>
    <xf numFmtId="165" fontId="0" fillId="3" borderId="15" xfId="0" applyNumberFormat="1" applyFill="1" applyBorder="1" applyAlignment="1">
      <alignment horizontal="right" vertical="center"/>
    </xf>
    <xf numFmtId="165" fontId="0" fillId="3" borderId="13" xfId="0" applyNumberFormat="1" applyFill="1" applyBorder="1" applyAlignment="1">
      <alignment horizontal="right" vertical="center"/>
    </xf>
    <xf numFmtId="165" fontId="0" fillId="3" borderId="35" xfId="0" applyNumberFormat="1" applyFill="1" applyBorder="1" applyAlignment="1">
      <alignment horizontal="right" vertical="center"/>
    </xf>
    <xf numFmtId="165" fontId="6" fillId="3" borderId="13" xfId="0" applyNumberFormat="1" applyFont="1" applyFill="1" applyBorder="1" applyAlignment="1">
      <alignment horizontal="right" vertical="center"/>
    </xf>
    <xf numFmtId="165" fontId="6" fillId="3" borderId="13" xfId="0" applyNumberFormat="1" applyFont="1" applyFill="1" applyBorder="1" applyAlignment="1">
      <alignment horizontal="center" vertical="center"/>
    </xf>
    <xf numFmtId="0" fontId="3" fillId="0" borderId="0" xfId="0" applyFont="1"/>
    <xf numFmtId="0" fontId="8" fillId="0" borderId="0" xfId="0" applyFont="1" applyAlignment="1">
      <alignment horizontal="right"/>
    </xf>
    <xf numFmtId="164" fontId="11" fillId="0" borderId="0" xfId="0" applyNumberFormat="1" applyFont="1"/>
    <xf numFmtId="0" fontId="6" fillId="0" borderId="0" xfId="0" applyFont="1"/>
    <xf numFmtId="0" fontId="12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5" fillId="4" borderId="0" xfId="0" applyNumberFormat="1" applyFont="1" applyFill="1"/>
    <xf numFmtId="0" fontId="15" fillId="0" borderId="0" xfId="0" applyFont="1"/>
    <xf numFmtId="164" fontId="2" fillId="2" borderId="0" xfId="0" applyNumberFormat="1" applyFont="1" applyFill="1" applyProtection="1">
      <protection locked="0"/>
    </xf>
    <xf numFmtId="4" fontId="0" fillId="2" borderId="8" xfId="0" applyNumberFormat="1" applyFill="1" applyBorder="1" applyAlignment="1" applyProtection="1">
      <alignment horizontal="center" vertical="center"/>
      <protection locked="0"/>
    </xf>
    <xf numFmtId="4" fontId="0" fillId="2" borderId="6" xfId="0" applyNumberFormat="1" applyFill="1" applyBorder="1" applyAlignment="1" applyProtection="1">
      <alignment horizontal="center" vertical="center"/>
      <protection locked="0"/>
    </xf>
    <xf numFmtId="4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165" fontId="0" fillId="3" borderId="39" xfId="0" applyNumberFormat="1" applyFill="1" applyBorder="1" applyAlignment="1">
      <alignment horizontal="center" vertical="center"/>
    </xf>
    <xf numFmtId="165" fontId="0" fillId="3" borderId="38" xfId="0" applyNumberFormat="1" applyFill="1" applyBorder="1" applyAlignment="1">
      <alignment horizontal="center" vertical="center"/>
    </xf>
    <xf numFmtId="165" fontId="0" fillId="3" borderId="40" xfId="0" applyNumberFormat="1" applyFill="1" applyBorder="1" applyAlignment="1">
      <alignment horizontal="center" vertical="center"/>
    </xf>
    <xf numFmtId="4" fontId="0" fillId="3" borderId="29" xfId="0" applyNumberFormat="1" applyFill="1" applyBorder="1" applyAlignment="1">
      <alignment horizontal="center" vertical="center"/>
    </xf>
    <xf numFmtId="4" fontId="0" fillId="3" borderId="12" xfId="0" applyNumberFormat="1" applyFill="1" applyBorder="1" applyAlignment="1">
      <alignment horizontal="center" vertical="center"/>
    </xf>
    <xf numFmtId="4" fontId="0" fillId="3" borderId="19" xfId="0" applyNumberFormat="1" applyFill="1" applyBorder="1" applyAlignment="1">
      <alignment horizontal="center" vertical="center"/>
    </xf>
    <xf numFmtId="0" fontId="9" fillId="0" borderId="27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4" fontId="0" fillId="3" borderId="27" xfId="0" applyNumberFormat="1" applyFill="1" applyBorder="1" applyAlignment="1">
      <alignment horizontal="center" vertical="center" wrapText="1"/>
    </xf>
    <xf numFmtId="4" fontId="0" fillId="3" borderId="12" xfId="0" applyNumberFormat="1" applyFill="1" applyBorder="1" applyAlignment="1">
      <alignment horizontal="center" vertical="center" wrapText="1"/>
    </xf>
    <xf numFmtId="0" fontId="10" fillId="0" borderId="27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BB359-55A4-45E3-9559-B06DD3A7645E}">
  <dimension ref="A1:I30"/>
  <sheetViews>
    <sheetView tabSelected="1" zoomScaleNormal="100" workbookViewId="0">
      <selection activeCell="C5" sqref="C5"/>
    </sheetView>
  </sheetViews>
  <sheetFormatPr defaultRowHeight="15" x14ac:dyDescent="0.25"/>
  <cols>
    <col min="1" max="1" width="17" customWidth="1"/>
    <col min="2" max="2" width="92.140625" customWidth="1"/>
    <col min="3" max="3" width="22.85546875" customWidth="1"/>
    <col min="4" max="4" width="22.42578125" customWidth="1"/>
    <col min="5" max="5" width="21.42578125" customWidth="1"/>
    <col min="6" max="6" width="20" customWidth="1"/>
    <col min="7" max="7" width="17.42578125" customWidth="1"/>
    <col min="8" max="8" width="44.7109375" customWidth="1"/>
    <col min="10" max="10" width="13.5703125" bestFit="1" customWidth="1"/>
  </cols>
  <sheetData>
    <row r="1" spans="1:9" ht="18.75" x14ac:dyDescent="0.3">
      <c r="B1" s="52" t="s">
        <v>44</v>
      </c>
      <c r="F1" s="94"/>
      <c r="G1" s="94"/>
      <c r="H1" s="95" t="s">
        <v>55</v>
      </c>
      <c r="I1" s="94"/>
    </row>
    <row r="2" spans="1:9" x14ac:dyDescent="0.25">
      <c r="E2" s="1"/>
    </row>
    <row r="3" spans="1:9" ht="18.75" x14ac:dyDescent="0.3">
      <c r="B3" s="14" t="s">
        <v>59</v>
      </c>
      <c r="C3" s="18">
        <f>SUM(C5:C6)</f>
        <v>0</v>
      </c>
      <c r="D3" s="5"/>
    </row>
    <row r="4" spans="1:9" ht="18.75" x14ac:dyDescent="0.3">
      <c r="B4" s="2" t="s">
        <v>4</v>
      </c>
      <c r="C4" s="3"/>
      <c r="D4" s="4"/>
    </row>
    <row r="5" spans="1:9" ht="24.6" customHeight="1" x14ac:dyDescent="0.25">
      <c r="B5" s="100" t="s">
        <v>63</v>
      </c>
      <c r="C5" s="104">
        <v>0</v>
      </c>
      <c r="D5" s="102" t="s">
        <v>60</v>
      </c>
      <c r="E5" s="103"/>
      <c r="F5" s="103"/>
      <c r="G5" s="2"/>
      <c r="H5" s="96">
        <v>101400000</v>
      </c>
    </row>
    <row r="6" spans="1:9" ht="26.45" customHeight="1" x14ac:dyDescent="0.25">
      <c r="B6" s="101" t="s">
        <v>64</v>
      </c>
      <c r="C6" s="104">
        <v>0</v>
      </c>
      <c r="D6" s="102" t="s">
        <v>60</v>
      </c>
      <c r="E6" s="103"/>
      <c r="F6" s="103"/>
      <c r="G6" s="2"/>
      <c r="H6" s="96">
        <v>34200000</v>
      </c>
    </row>
    <row r="8" spans="1:9" ht="15.75" thickBot="1" x14ac:dyDescent="0.3"/>
    <row r="9" spans="1:9" x14ac:dyDescent="0.25">
      <c r="A9" s="22"/>
      <c r="B9" s="30"/>
      <c r="C9" s="30"/>
      <c r="D9" s="108" t="s">
        <v>61</v>
      </c>
      <c r="E9" s="109"/>
      <c r="F9" s="108" t="s">
        <v>62</v>
      </c>
      <c r="G9" s="110"/>
      <c r="H9" s="99" t="s">
        <v>65</v>
      </c>
    </row>
    <row r="10" spans="1:9" ht="60" x14ac:dyDescent="0.25">
      <c r="A10" s="23"/>
      <c r="B10" s="24" t="s">
        <v>49</v>
      </c>
      <c r="C10" s="25" t="s">
        <v>9</v>
      </c>
      <c r="D10" s="25" t="s">
        <v>10</v>
      </c>
      <c r="E10" s="25" t="s">
        <v>57</v>
      </c>
      <c r="F10" s="25" t="s">
        <v>10</v>
      </c>
      <c r="G10" s="26" t="s">
        <v>57</v>
      </c>
      <c r="H10" s="31" t="s">
        <v>58</v>
      </c>
    </row>
    <row r="11" spans="1:9" ht="17.100000000000001" customHeight="1" thickBot="1" x14ac:dyDescent="0.3">
      <c r="A11" s="51" t="s">
        <v>32</v>
      </c>
      <c r="B11" s="27" t="s">
        <v>8</v>
      </c>
      <c r="C11" s="28" t="s">
        <v>6</v>
      </c>
      <c r="D11" s="28" t="s">
        <v>6</v>
      </c>
      <c r="E11" s="28" t="s">
        <v>7</v>
      </c>
      <c r="F11" s="28" t="s">
        <v>6</v>
      </c>
      <c r="G11" s="29" t="s">
        <v>7</v>
      </c>
      <c r="H11" s="32" t="s">
        <v>7</v>
      </c>
    </row>
    <row r="12" spans="1:9" ht="17.100000000000001" customHeight="1" thickTop="1" x14ac:dyDescent="0.25">
      <c r="A12" s="7" t="s">
        <v>11</v>
      </c>
      <c r="B12" s="8" t="s">
        <v>19</v>
      </c>
      <c r="C12" s="9">
        <v>1</v>
      </c>
      <c r="D12" s="105"/>
      <c r="E12" s="15">
        <f>C5*D12/100</f>
        <v>0</v>
      </c>
      <c r="F12" s="105"/>
      <c r="G12" s="88">
        <f>C6*F12/100</f>
        <v>0</v>
      </c>
      <c r="H12" s="33">
        <f t="shared" ref="H12:H23" si="0">E12+G12</f>
        <v>0</v>
      </c>
    </row>
    <row r="13" spans="1:9" ht="17.100000000000001" customHeight="1" thickBot="1" x14ac:dyDescent="0.3">
      <c r="A13" s="49" t="s">
        <v>23</v>
      </c>
      <c r="B13" s="50" t="s">
        <v>27</v>
      </c>
      <c r="C13" s="6">
        <v>3</v>
      </c>
      <c r="D13" s="106"/>
      <c r="E13" s="16">
        <f>C5*D13/100</f>
        <v>0</v>
      </c>
      <c r="F13" s="106"/>
      <c r="G13" s="89">
        <f>C6*F13/100</f>
        <v>0</v>
      </c>
      <c r="H13" s="34">
        <f t="shared" si="0"/>
        <v>0</v>
      </c>
    </row>
    <row r="14" spans="1:9" ht="17.100000000000001" customHeight="1" thickBot="1" x14ac:dyDescent="0.3">
      <c r="A14" s="42" t="s">
        <v>12</v>
      </c>
      <c r="B14" s="43" t="s">
        <v>15</v>
      </c>
      <c r="C14" s="44">
        <v>0.1</v>
      </c>
      <c r="D14" s="107"/>
      <c r="E14" s="45">
        <f>C5*D14/100</f>
        <v>0</v>
      </c>
      <c r="F14" s="107"/>
      <c r="G14" s="90">
        <f>C6*F14/100</f>
        <v>0</v>
      </c>
      <c r="H14" s="46">
        <f t="shared" si="0"/>
        <v>0</v>
      </c>
    </row>
    <row r="15" spans="1:9" ht="17.100000000000001" customHeight="1" thickBot="1" x14ac:dyDescent="0.3">
      <c r="A15" s="42" t="s">
        <v>13</v>
      </c>
      <c r="B15" s="43" t="s">
        <v>0</v>
      </c>
      <c r="C15" s="44">
        <v>0.2</v>
      </c>
      <c r="D15" s="107"/>
      <c r="E15" s="45">
        <f>C5*D15/100</f>
        <v>0</v>
      </c>
      <c r="F15" s="107"/>
      <c r="G15" s="90">
        <f>C6*F15/100</f>
        <v>0</v>
      </c>
      <c r="H15" s="46">
        <f t="shared" si="0"/>
        <v>0</v>
      </c>
    </row>
    <row r="16" spans="1:9" ht="17.100000000000001" customHeight="1" thickBot="1" x14ac:dyDescent="0.3">
      <c r="A16" s="42" t="s">
        <v>14</v>
      </c>
      <c r="B16" s="43" t="s">
        <v>1</v>
      </c>
      <c r="C16" s="44">
        <v>4.7</v>
      </c>
      <c r="D16" s="107"/>
      <c r="E16" s="45">
        <f>C5*D16/100</f>
        <v>0</v>
      </c>
      <c r="F16" s="107"/>
      <c r="G16" s="90">
        <f>C6*F16/100</f>
        <v>0</v>
      </c>
      <c r="H16" s="46">
        <f t="shared" si="0"/>
        <v>0</v>
      </c>
    </row>
    <row r="17" spans="1:8" ht="17.100000000000001" customHeight="1" x14ac:dyDescent="0.25">
      <c r="A17" s="7" t="s">
        <v>16</v>
      </c>
      <c r="B17" s="47" t="s">
        <v>20</v>
      </c>
      <c r="C17" s="9">
        <v>40</v>
      </c>
      <c r="D17" s="105"/>
      <c r="E17" s="15">
        <f>C5*D17/100</f>
        <v>0</v>
      </c>
      <c r="F17" s="105"/>
      <c r="G17" s="88">
        <f>C6*F17/100</f>
        <v>0</v>
      </c>
      <c r="H17" s="33">
        <f t="shared" si="0"/>
        <v>0</v>
      </c>
    </row>
    <row r="18" spans="1:8" ht="17.100000000000001" customHeight="1" thickBot="1" x14ac:dyDescent="0.3">
      <c r="A18" s="49" t="s">
        <v>24</v>
      </c>
      <c r="B18" s="50" t="s">
        <v>28</v>
      </c>
      <c r="C18" s="6">
        <v>8</v>
      </c>
      <c r="D18" s="106"/>
      <c r="E18" s="16">
        <f>C5*D18/100</f>
        <v>0</v>
      </c>
      <c r="F18" s="106"/>
      <c r="G18" s="89">
        <f>C6*F18/100</f>
        <v>0</v>
      </c>
      <c r="H18" s="34">
        <f t="shared" si="0"/>
        <v>0</v>
      </c>
    </row>
    <row r="19" spans="1:8" ht="17.100000000000001" customHeight="1" x14ac:dyDescent="0.25">
      <c r="A19" s="7" t="s">
        <v>17</v>
      </c>
      <c r="B19" s="47" t="s">
        <v>21</v>
      </c>
      <c r="C19" s="9">
        <v>16</v>
      </c>
      <c r="D19" s="105"/>
      <c r="E19" s="15">
        <f>C5*D19/100</f>
        <v>0</v>
      </c>
      <c r="F19" s="105"/>
      <c r="G19" s="88">
        <f>C6*F19/100</f>
        <v>0</v>
      </c>
      <c r="H19" s="33">
        <f t="shared" si="0"/>
        <v>0</v>
      </c>
    </row>
    <row r="20" spans="1:8" ht="17.100000000000001" customHeight="1" thickBot="1" x14ac:dyDescent="0.3">
      <c r="A20" s="49" t="s">
        <v>25</v>
      </c>
      <c r="B20" s="50" t="s">
        <v>30</v>
      </c>
      <c r="C20" s="6">
        <v>2</v>
      </c>
      <c r="D20" s="106"/>
      <c r="E20" s="16">
        <f>C5*D20/100</f>
        <v>0</v>
      </c>
      <c r="F20" s="106"/>
      <c r="G20" s="89">
        <f>C6*F20/100</f>
        <v>0</v>
      </c>
      <c r="H20" s="34">
        <f t="shared" si="0"/>
        <v>0</v>
      </c>
    </row>
    <row r="21" spans="1:8" ht="17.100000000000001" customHeight="1" x14ac:dyDescent="0.25">
      <c r="A21" s="7" t="s">
        <v>18</v>
      </c>
      <c r="B21" s="8" t="s">
        <v>45</v>
      </c>
      <c r="C21" s="9">
        <v>28</v>
      </c>
      <c r="D21" s="105"/>
      <c r="E21" s="15">
        <f>C5*D21/100</f>
        <v>0</v>
      </c>
      <c r="F21" s="105"/>
      <c r="G21" s="88">
        <f>C6*F21/100</f>
        <v>0</v>
      </c>
      <c r="H21" s="33">
        <f t="shared" si="0"/>
        <v>0</v>
      </c>
    </row>
    <row r="22" spans="1:8" ht="17.100000000000001" customHeight="1" thickBot="1" x14ac:dyDescent="0.3">
      <c r="A22" s="49" t="s">
        <v>26</v>
      </c>
      <c r="B22" s="50" t="s">
        <v>29</v>
      </c>
      <c r="C22" s="6">
        <v>2</v>
      </c>
      <c r="D22" s="106"/>
      <c r="E22" s="16">
        <f>C5*D22/100</f>
        <v>0</v>
      </c>
      <c r="F22" s="106"/>
      <c r="G22" s="91">
        <f>C6*F22/100</f>
        <v>0</v>
      </c>
      <c r="H22" s="34">
        <f t="shared" si="0"/>
        <v>0</v>
      </c>
    </row>
    <row r="23" spans="1:8" ht="30.75" thickBot="1" x14ac:dyDescent="0.3">
      <c r="A23" s="39" t="s">
        <v>46</v>
      </c>
      <c r="B23" s="38" t="s">
        <v>22</v>
      </c>
      <c r="C23" s="41" t="s">
        <v>31</v>
      </c>
      <c r="D23" s="40">
        <f>SUM(D13,D18,D20,D22)</f>
        <v>0</v>
      </c>
      <c r="E23" s="92">
        <f>SUM(E13,E18,E20,E22)</f>
        <v>0</v>
      </c>
      <c r="F23" s="93">
        <f>SUM(F13,F18,F20,F22)</f>
        <v>0</v>
      </c>
      <c r="G23" s="92">
        <f>SUM(G13,G18,G20,G22)</f>
        <v>0</v>
      </c>
      <c r="H23" s="48">
        <f t="shared" si="0"/>
        <v>0</v>
      </c>
    </row>
    <row r="24" spans="1:8" ht="17.100000000000001" customHeight="1" thickBot="1" x14ac:dyDescent="0.3">
      <c r="A24" s="11"/>
      <c r="B24" s="12" t="s">
        <v>2</v>
      </c>
      <c r="C24" s="13">
        <f t="shared" ref="C24:H24" si="1">SUM(C12:C22)</f>
        <v>105</v>
      </c>
      <c r="D24" s="36">
        <f t="shared" si="1"/>
        <v>0</v>
      </c>
      <c r="E24" s="17">
        <f t="shared" si="1"/>
        <v>0</v>
      </c>
      <c r="F24" s="37">
        <f t="shared" si="1"/>
        <v>0</v>
      </c>
      <c r="G24" s="20">
        <f t="shared" si="1"/>
        <v>0</v>
      </c>
      <c r="H24" s="21">
        <f t="shared" si="1"/>
        <v>0</v>
      </c>
    </row>
    <row r="25" spans="1:8" ht="57.6" customHeight="1" x14ac:dyDescent="0.25">
      <c r="D25" s="98" t="s">
        <v>56</v>
      </c>
      <c r="F25" s="98" t="s">
        <v>56</v>
      </c>
    </row>
    <row r="26" spans="1:8" ht="17.100000000000001" customHeight="1" x14ac:dyDescent="0.25">
      <c r="A26" s="10"/>
      <c r="B26" t="s">
        <v>3</v>
      </c>
    </row>
    <row r="27" spans="1:8" ht="17.100000000000001" customHeight="1" x14ac:dyDescent="0.25">
      <c r="A27" s="19"/>
      <c r="B27" t="s">
        <v>5</v>
      </c>
      <c r="D27" s="1"/>
    </row>
    <row r="28" spans="1:8" ht="17.100000000000001" customHeight="1" x14ac:dyDescent="0.25"/>
    <row r="29" spans="1:8" ht="17.100000000000001" customHeight="1" x14ac:dyDescent="0.25"/>
    <row r="30" spans="1:8" ht="17.100000000000001" customHeight="1" x14ac:dyDescent="0.25"/>
  </sheetData>
  <sheetProtection algorithmName="SHA-512" hashValue="Zdrszp0qRJSkVHITOxJzq912G74fBLNmEKs0I4kcral4S2QBfSVuaeWHQp62gGJRtxSTmvQhIakwWegeYtEGqA==" saltValue="ej9UKOt8KCg8fiyTjdor0w==" spinCount="100000" sheet="1" objects="1" scenarios="1" selectLockedCells="1"/>
  <mergeCells count="2">
    <mergeCell ref="D9:E9"/>
    <mergeCell ref="F9:G9"/>
  </mergeCells>
  <dataValidations count="6">
    <dataValidation type="decimal" operator="lessThanOrEqual" allowBlank="1" showInputMessage="1" showErrorMessage="1" sqref="D24" xr:uid="{98EF4753-55A7-4AF2-9B8D-D09561F5E81B}">
      <formula1>100</formula1>
    </dataValidation>
    <dataValidation type="decimal" operator="lessThanOrEqual" allowBlank="1" showInputMessage="1" showErrorMessage="1" errorTitle="Překročeno" error="Překeročena maximální hodnota." prompt="Maximální cena dle čl. 3.2 Zadávací dokumentace je 101 400 000,00 Kč" sqref="C5" xr:uid="{E573EFCA-96C9-4E9C-8F8B-5BFDDE8741F7}">
      <formula1>H5</formula1>
    </dataValidation>
    <dataValidation type="decimal" operator="lessThanOrEqual" allowBlank="1" showInputMessage="1" showErrorMessage="1" errorTitle="Překročeno" error="Překročena maximální hodnota." prompt="Maximální cena dle čl. 3.2 Zadávací dokumentace je 34 200 000,00 Kč." sqref="C6" xr:uid="{8BC14664-5151-41C2-8983-D69632ACCAD8}">
      <formula1>H6</formula1>
    </dataValidation>
    <dataValidation type="decimal" operator="lessThanOrEqual" allowBlank="1" showInputMessage="1" showErrorMessage="1" sqref="F12:F22" xr:uid="{D236350F-69B8-4E69-AFFF-368F9F6102C4}">
      <formula1>C12</formula1>
    </dataValidation>
    <dataValidation type="decimal" operator="lessThanOrEqual" allowBlank="1" showInputMessage="1" showErrorMessage="1" sqref="E2" xr:uid="{4CF30EE2-B872-43FA-AE11-3061C4377DAB}">
      <formula1>C12</formula1>
    </dataValidation>
    <dataValidation type="decimal" operator="lessThanOrEqual" allowBlank="1" showInputMessage="1" showErrorMessage="1" sqref="D12:D23 F23" xr:uid="{3241E7DF-26A6-4F84-9C57-D69BA4A8689D}">
      <formula1>C12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9C0C2-1D95-4506-B203-146E670ED50C}">
  <dimension ref="A1:F27"/>
  <sheetViews>
    <sheetView zoomScaleNormal="100" workbookViewId="0">
      <selection activeCell="F12" sqref="F12"/>
    </sheetView>
  </sheetViews>
  <sheetFormatPr defaultRowHeight="15" x14ac:dyDescent="0.25"/>
  <cols>
    <col min="1" max="1" width="17" customWidth="1"/>
    <col min="2" max="2" width="57.7109375" customWidth="1"/>
    <col min="3" max="3" width="28.42578125" customWidth="1"/>
    <col min="4" max="4" width="42" customWidth="1"/>
    <col min="5" max="5" width="18.5703125" customWidth="1"/>
    <col min="6" max="6" width="17.5703125" customWidth="1"/>
    <col min="7" max="7" width="16.140625" customWidth="1"/>
    <col min="8" max="8" width="17.42578125" customWidth="1"/>
    <col min="9" max="9" width="17" customWidth="1"/>
    <col min="11" max="11" width="13.5703125" bestFit="1" customWidth="1"/>
  </cols>
  <sheetData>
    <row r="1" spans="1:6" ht="18.75" x14ac:dyDescent="0.3">
      <c r="B1" s="52" t="s">
        <v>43</v>
      </c>
      <c r="E1" s="97"/>
      <c r="F1" s="95" t="s">
        <v>54</v>
      </c>
    </row>
    <row r="2" spans="1:6" x14ac:dyDescent="0.25">
      <c r="F2" s="1"/>
    </row>
    <row r="3" spans="1:6" ht="15.75" thickBot="1" x14ac:dyDescent="0.3"/>
    <row r="4" spans="1:6" ht="60" x14ac:dyDescent="0.25">
      <c r="A4" s="75"/>
      <c r="B4" s="76" t="s">
        <v>49</v>
      </c>
      <c r="C4" s="77" t="s">
        <v>33</v>
      </c>
      <c r="D4" s="77" t="s">
        <v>50</v>
      </c>
      <c r="E4" s="77" t="s">
        <v>66</v>
      </c>
      <c r="F4" s="78" t="s">
        <v>67</v>
      </c>
    </row>
    <row r="5" spans="1:6" ht="20.100000000000001" customHeight="1" thickBot="1" x14ac:dyDescent="0.3">
      <c r="A5" s="51" t="s">
        <v>32</v>
      </c>
      <c r="B5" s="27" t="s">
        <v>8</v>
      </c>
      <c r="C5" s="28"/>
      <c r="D5" s="28"/>
      <c r="E5" s="28" t="s">
        <v>7</v>
      </c>
      <c r="F5" s="79" t="s">
        <v>7</v>
      </c>
    </row>
    <row r="6" spans="1:6" s="58" customFormat="1" ht="20.100000000000001" customHeight="1" thickTop="1" x14ac:dyDescent="0.25">
      <c r="A6" s="7" t="s">
        <v>11</v>
      </c>
      <c r="B6" s="24" t="s">
        <v>19</v>
      </c>
      <c r="C6" s="129" t="s">
        <v>34</v>
      </c>
      <c r="D6" s="133" t="s">
        <v>35</v>
      </c>
      <c r="E6" s="131">
        <f>SUM('Příloha č. 5 ZD'!E12:E13)</f>
        <v>0</v>
      </c>
      <c r="F6" s="123">
        <f>SUM('Příloha č. 5 ZD'!G12:G13)</f>
        <v>0</v>
      </c>
    </row>
    <row r="7" spans="1:6" s="58" customFormat="1" ht="20.100000000000001" customHeight="1" thickBot="1" x14ac:dyDescent="0.3">
      <c r="A7" s="49" t="s">
        <v>23</v>
      </c>
      <c r="B7" s="59" t="s">
        <v>27</v>
      </c>
      <c r="C7" s="130"/>
      <c r="D7" s="134"/>
      <c r="E7" s="132"/>
      <c r="F7" s="124"/>
    </row>
    <row r="8" spans="1:6" ht="45.75" thickBot="1" x14ac:dyDescent="0.3">
      <c r="A8" s="42" t="s">
        <v>12</v>
      </c>
      <c r="B8" s="55" t="s">
        <v>15</v>
      </c>
      <c r="C8" s="57" t="s">
        <v>36</v>
      </c>
      <c r="D8" s="56" t="s">
        <v>35</v>
      </c>
      <c r="E8" s="53">
        <f>SUM('Příloha č. 5 ZD'!E14)</f>
        <v>0</v>
      </c>
      <c r="F8" s="80">
        <f>'Příloha č. 5 ZD'!G14</f>
        <v>0</v>
      </c>
    </row>
    <row r="9" spans="1:6" ht="45.75" thickBot="1" x14ac:dyDescent="0.3">
      <c r="A9" s="42" t="s">
        <v>13</v>
      </c>
      <c r="B9" s="62" t="s">
        <v>0</v>
      </c>
      <c r="C9" s="63" t="s">
        <v>37</v>
      </c>
      <c r="D9" s="64" t="s">
        <v>35</v>
      </c>
      <c r="E9" s="53">
        <f>'Příloha č. 5 ZD'!G15</f>
        <v>0</v>
      </c>
      <c r="F9" s="80">
        <f>'Příloha č. 5 ZD'!H15</f>
        <v>0</v>
      </c>
    </row>
    <row r="10" spans="1:6" ht="45.75" thickBot="1" x14ac:dyDescent="0.3">
      <c r="A10" s="42" t="s">
        <v>14</v>
      </c>
      <c r="B10" s="62" t="s">
        <v>1</v>
      </c>
      <c r="C10" s="63" t="s">
        <v>38</v>
      </c>
      <c r="D10" s="64" t="s">
        <v>35</v>
      </c>
      <c r="E10" s="53">
        <f>'Příloha č. 5 ZD'!E16</f>
        <v>0</v>
      </c>
      <c r="F10" s="80">
        <f>'Příloha č. 5 ZD'!G16</f>
        <v>0</v>
      </c>
    </row>
    <row r="11" spans="1:6" ht="60" x14ac:dyDescent="0.25">
      <c r="A11" s="115" t="s">
        <v>16</v>
      </c>
      <c r="B11" s="118" t="s">
        <v>20</v>
      </c>
      <c r="C11" s="121" t="s">
        <v>39</v>
      </c>
      <c r="D11" s="71" t="s">
        <v>41</v>
      </c>
      <c r="E11" s="73">
        <f>'Příloha č. 5 ZD'!E17*0.25</f>
        <v>0</v>
      </c>
      <c r="F11" s="81">
        <f>'Příloha č. 5 ZD'!G17*0.25</f>
        <v>0</v>
      </c>
    </row>
    <row r="12" spans="1:6" ht="60" x14ac:dyDescent="0.25">
      <c r="A12" s="116"/>
      <c r="B12" s="119"/>
      <c r="C12" s="111"/>
      <c r="D12" s="74" t="s">
        <v>52</v>
      </c>
      <c r="E12" s="72">
        <f>'Příloha č. 5 ZD'!E18*0.25</f>
        <v>0</v>
      </c>
      <c r="F12" s="82">
        <f>'Příloha č. 5 ZD'!G17*0.25</f>
        <v>0</v>
      </c>
    </row>
    <row r="13" spans="1:6" ht="59.25" x14ac:dyDescent="0.25">
      <c r="A13" s="116"/>
      <c r="B13" s="119"/>
      <c r="C13" s="111"/>
      <c r="D13" s="74" t="s">
        <v>53</v>
      </c>
      <c r="E13" s="72">
        <f>'Příloha č. 5 ZD'!E18*0.25</f>
        <v>0</v>
      </c>
      <c r="F13" s="82">
        <f>'Příloha č. 5 ZD'!G17*0.25</f>
        <v>0</v>
      </c>
    </row>
    <row r="14" spans="1:6" ht="30.75" customHeight="1" x14ac:dyDescent="0.25">
      <c r="A14" s="117"/>
      <c r="B14" s="120"/>
      <c r="C14" s="122"/>
      <c r="D14" s="70" t="s">
        <v>47</v>
      </c>
      <c r="E14" s="54">
        <f>'Příloha č. 5 ZD'!E18*0.25</f>
        <v>0</v>
      </c>
      <c r="F14" s="82">
        <f>'Příloha č. 5 ZD'!G17*0.25</f>
        <v>0</v>
      </c>
    </row>
    <row r="15" spans="1:6" ht="35.25" customHeight="1" thickBot="1" x14ac:dyDescent="0.3">
      <c r="A15" s="85" t="s">
        <v>24</v>
      </c>
      <c r="B15" s="86" t="s">
        <v>28</v>
      </c>
      <c r="C15" s="87" t="s">
        <v>42</v>
      </c>
      <c r="D15" s="60" t="s">
        <v>48</v>
      </c>
      <c r="E15" s="40">
        <f>'Příloha č. 5 ZD'!E18</f>
        <v>0</v>
      </c>
      <c r="F15" s="84">
        <f>'Příloha č. 5 ZD'!G20</f>
        <v>0</v>
      </c>
    </row>
    <row r="16" spans="1:6" ht="20.100000000000001" customHeight="1" x14ac:dyDescent="0.25">
      <c r="A16" s="7" t="s">
        <v>17</v>
      </c>
      <c r="B16" s="65" t="s">
        <v>21</v>
      </c>
      <c r="C16" s="111" t="s">
        <v>51</v>
      </c>
      <c r="D16" s="113" t="s">
        <v>35</v>
      </c>
      <c r="E16" s="126">
        <f>SUM('Příloha č. 5 ZD'!E19:E20)</f>
        <v>0</v>
      </c>
      <c r="F16" s="125">
        <f>SUM('Příloha č. 5 ZD'!G19:G20)</f>
        <v>0</v>
      </c>
    </row>
    <row r="17" spans="1:6" ht="20.100000000000001" customHeight="1" thickBot="1" x14ac:dyDescent="0.3">
      <c r="A17" s="49" t="s">
        <v>25</v>
      </c>
      <c r="B17" s="66" t="s">
        <v>30</v>
      </c>
      <c r="C17" s="112"/>
      <c r="D17" s="114"/>
      <c r="E17" s="127"/>
      <c r="F17" s="124"/>
    </row>
    <row r="18" spans="1:6" ht="20.100000000000001" customHeight="1" x14ac:dyDescent="0.25">
      <c r="A18" s="7" t="s">
        <v>18</v>
      </c>
      <c r="B18" s="67" t="s">
        <v>45</v>
      </c>
      <c r="C18" s="111" t="s">
        <v>40</v>
      </c>
      <c r="D18" s="113" t="s">
        <v>35</v>
      </c>
      <c r="E18" s="128">
        <f>SUM('Příloha č. 5 ZD'!E21:E22)</f>
        <v>0</v>
      </c>
      <c r="F18" s="125">
        <f>SUM('Příloha č. 5 ZD'!G21:G22)</f>
        <v>0</v>
      </c>
    </row>
    <row r="19" spans="1:6" ht="20.100000000000001" customHeight="1" thickBot="1" x14ac:dyDescent="0.3">
      <c r="A19" s="49" t="s">
        <v>26</v>
      </c>
      <c r="B19" s="66" t="s">
        <v>29</v>
      </c>
      <c r="C19" s="112"/>
      <c r="D19" s="114"/>
      <c r="E19" s="127"/>
      <c r="F19" s="124"/>
    </row>
    <row r="20" spans="1:6" ht="20.100000000000001" customHeight="1" thickBot="1" x14ac:dyDescent="0.3">
      <c r="A20" s="61"/>
      <c r="B20" s="68" t="s">
        <v>2</v>
      </c>
      <c r="C20" s="69"/>
      <c r="D20" s="69"/>
      <c r="E20" s="36">
        <f>SUM(E6:E19)</f>
        <v>0</v>
      </c>
      <c r="F20" s="83">
        <f>SUM(F6:F19)</f>
        <v>0</v>
      </c>
    </row>
    <row r="21" spans="1:6" ht="17.100000000000001" customHeight="1" x14ac:dyDescent="0.25"/>
    <row r="22" spans="1:6" ht="17.100000000000001" customHeight="1" x14ac:dyDescent="0.25">
      <c r="A22" s="35"/>
    </row>
    <row r="23" spans="1:6" ht="17.100000000000001" customHeight="1" x14ac:dyDescent="0.25"/>
    <row r="24" spans="1:6" ht="17.100000000000001" customHeight="1" x14ac:dyDescent="0.25">
      <c r="A24" s="19"/>
      <c r="B24" t="s">
        <v>5</v>
      </c>
      <c r="E24" s="1"/>
    </row>
    <row r="25" spans="1:6" ht="17.100000000000001" customHeight="1" x14ac:dyDescent="0.25"/>
    <row r="26" spans="1:6" ht="17.100000000000001" customHeight="1" x14ac:dyDescent="0.25"/>
    <row r="27" spans="1:6" ht="17.100000000000001" customHeight="1" x14ac:dyDescent="0.25"/>
  </sheetData>
  <sheetProtection algorithmName="SHA-512" hashValue="sBSzYir/mhn+XE0OEMEdi50yhEZf+BQd/8Iv0D8jyIy2Q8Xa18nW6C/YiBwQDRgx43te/dtm5Hk2uG7tLOPvFQ==" saltValue="M7jc6cowFHZ9PAuFFM6V3w==" spinCount="100000" sheet="1" objects="1" scenarios="1"/>
  <mergeCells count="15">
    <mergeCell ref="C6:C7"/>
    <mergeCell ref="E6:E7"/>
    <mergeCell ref="D6:D7"/>
    <mergeCell ref="C16:C17"/>
    <mergeCell ref="D16:D17"/>
    <mergeCell ref="F6:F7"/>
    <mergeCell ref="F16:F17"/>
    <mergeCell ref="F18:F19"/>
    <mergeCell ref="E16:E17"/>
    <mergeCell ref="E18:E19"/>
    <mergeCell ref="C18:C19"/>
    <mergeCell ref="D18:D19"/>
    <mergeCell ref="A11:A14"/>
    <mergeCell ref="B11:B14"/>
    <mergeCell ref="C11:C14"/>
  </mergeCells>
  <dataValidations count="3">
    <dataValidation type="decimal" operator="lessThanOrEqual" allowBlank="1" showInputMessage="1" showErrorMessage="1" sqref="F2" xr:uid="{D12FCFBA-16E8-4DCF-8A7A-EADA44EFA704}">
      <formula1>C6</formula1>
    </dataValidation>
    <dataValidation type="decimal" operator="lessThanOrEqual" allowBlank="1" showInputMessage="1" showErrorMessage="1" sqref="E20" xr:uid="{50B60443-7CDA-48D5-9283-AB7DF8A13053}">
      <formula1>100</formula1>
    </dataValidation>
    <dataValidation type="decimal" operator="lessThanOrEqual" allowBlank="1" showInputMessage="1" showErrorMessage="1" sqref="E6 E18 E8:E16" xr:uid="{6FC70E7B-FF56-4A1E-A96F-DD2D28EF3B38}">
      <formula1>C6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Příloha č. 5 ZD</vt:lpstr>
      <vt:lpstr>Příloha č. 5 SoD HMG</vt:lpstr>
    </vt:vector>
  </TitlesOfParts>
  <Company>PVS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Kamberská Martina</dc:creator>
  <cp:lastModifiedBy>Kamberská Martina</cp:lastModifiedBy>
  <dcterms:created xsi:type="dcterms:W3CDTF">2025-09-22T11:59:18Z</dcterms:created>
  <dcterms:modified xsi:type="dcterms:W3CDTF">2025-10-15T13:18:23Z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5a8442-68f3-4087-8f05-d564bed44e92_Enabled">
    <vt:lpwstr>true</vt:lpwstr>
  </property>
  <property fmtid="{D5CDD505-2E9C-101B-9397-08002B2CF9AE}" pid="3" name="MSIP_Label_f15a8442-68f3-4087-8f05-d564bed44e92_SetDate">
    <vt:lpwstr>2025-10-09T09:34:39Z</vt:lpwstr>
  </property>
  <property fmtid="{D5CDD505-2E9C-101B-9397-08002B2CF9AE}" pid="4" name="MSIP_Label_f15a8442-68f3-4087-8f05-d564bed44e92_Method">
    <vt:lpwstr>Standard</vt:lpwstr>
  </property>
  <property fmtid="{D5CDD505-2E9C-101B-9397-08002B2CF9AE}" pid="5" name="MSIP_Label_f15a8442-68f3-4087-8f05-d564bed44e92_Name">
    <vt:lpwstr>97171605-0670-4512-b8c8-ebe12520d29a</vt:lpwstr>
  </property>
  <property fmtid="{D5CDD505-2E9C-101B-9397-08002B2CF9AE}" pid="6" name="MSIP_Label_f15a8442-68f3-4087-8f05-d564bed44e92_SiteId">
    <vt:lpwstr>138f17b0-6ad5-4ddf-a195-24e73c3655fd</vt:lpwstr>
  </property>
  <property fmtid="{D5CDD505-2E9C-101B-9397-08002B2CF9AE}" pid="7" name="MSIP_Label_f15a8442-68f3-4087-8f05-d564bed44e92_ActionId">
    <vt:lpwstr>10acdbbe-3e88-47af-b217-79f94ac8890b</vt:lpwstr>
  </property>
  <property fmtid="{D5CDD505-2E9C-101B-9397-08002B2CF9AE}" pid="8" name="MSIP_Label_f15a8442-68f3-4087-8f05-d564bed44e92_ContentBits">
    <vt:lpwstr>0</vt:lpwstr>
  </property>
  <property fmtid="{D5CDD505-2E9C-101B-9397-08002B2CF9AE}" pid="9" name="MSIP_Label_f15a8442-68f3-4087-8f05-d564bed44e92_Tag">
    <vt:lpwstr>10, 3, 0, 1</vt:lpwstr>
  </property>
</Properties>
</file>